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6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6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#,##0,;;;&quot;$K&quot;" numFmtId="207"/>
    <numFmt formatCode="0000" numFmtId="208"/>
    <numFmt formatCode="000000" numFmtId="209"/>
  </numFmts>
  <fonts count="14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b val="1"/>
    </font>
  </fonts>
  <fills count="44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3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07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08">
      <alignment horizontal="left"/>
    </xf>
    <xf applyAlignment="1" borderId="0" fillId="0" fontId="6" numFmtId="209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</cellStyleXfs>
  <cellXfs count="3627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24" fillId="12" fontId="30" numFmtId="171" pivotButton="0" quotePrefix="0" xfId="4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8" fillId="0" fontId="30" numFmtId="171" pivotButton="0" quotePrefix="0" xfId="4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1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1" fillId="0" fontId="32" numFmtId="171" pivotButton="0" quotePrefix="0" xfId="4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4" fillId="0" fontId="0" numFmtId="171" pivotButton="0" quotePrefix="0" xfId="4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8" fillId="12" fontId="30" numFmtId="171" pivotButton="0" quotePrefix="0" xfId="4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applyAlignment="1" borderId="0" fillId="20" fontId="12" numFmtId="164" pivotButton="0" quotePrefix="0" xfId="1">
      <alignment horizontal="center" vertical="center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79" numFmtId="10" pivotButton="0" quotePrefix="0" xfId="4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17" fillId="14" fontId="30" numFmtId="0" pivotButton="0" quotePrefix="0" xfId="4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0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133" numFmtId="164" pivotButton="0" quotePrefix="0" xfId="1">
      <alignment horizontal="center" textRotation="90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20" fontId="12" numFmtId="164" pivotButton="0" quotePrefix="0" xfId="1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4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3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B38" shapeId="0">
      <text>
        <t>Aymar FAIZOUN:
Revenue sharing costs-vendors</t>
      </text>
    </comment>
    <comment authorId="0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0" ref="P42" shapeId="0">
      <text>
        <t>Abdel Mouiz BACHABI:
Ecart de 10M entre la provision de Belgacom et les factures réelles</t>
      </text>
    </commen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D54" shapeId="0">
      <text>
        <t>Abdel Mouiz BACHABI:
Commission d'accompagnement</t>
      </text>
    </comment>
    <comment authorId="0" ref="BT54" shapeId="0">
      <text>
        <t xml:space="preserve">Abdel Mouiz BACHABI:
18M d'acompte
</t>
      </text>
    </comment>
    <comment authorId="0" ref="D56" shapeId="0">
      <text>
        <t xml:space="preserve">Arnaud HOUMBIYE:
13 M d'AIB supportés sur M cce 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323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323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323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323">
      <c r="A15" s="3" t="n"/>
      <c r="D15" s="7" t="n"/>
      <c r="E15" s="2324" t="inlineStr">
        <is>
          <t>MOOV AFRICA BENIN TBG</t>
        </is>
      </c>
      <c r="P15" s="8" t="n"/>
      <c r="Q15" s="9" t="n"/>
      <c r="R15" s="3" t="n"/>
      <c r="V15" s="2377" t="n"/>
    </row>
    <row customHeight="1" ht="16" r="16" s="2323">
      <c r="A16" s="3" t="n"/>
      <c r="D16" s="11" t="n"/>
      <c r="E16" s="12" t="n"/>
      <c r="F16" s="12" t="n"/>
      <c r="G16" s="12" t="n"/>
      <c r="H16" s="2325" t="n"/>
      <c r="M16" s="12" t="n"/>
      <c r="N16" s="12" t="n"/>
      <c r="O16" s="12" t="n"/>
      <c r="P16" s="13" t="n"/>
      <c r="Q16" s="14" t="n"/>
      <c r="R16" s="3" t="n"/>
    </row>
    <row customHeight="1" ht="33" r="17" s="2323">
      <c r="A17" s="3" t="n"/>
      <c r="D17" s="11" t="n"/>
      <c r="E17" s="2378" t="n">
        <v>45870</v>
      </c>
      <c r="P17" s="13" t="n"/>
      <c r="Q17" s="14" t="n"/>
      <c r="R17" s="3" t="n"/>
    </row>
    <row customHeight="1" ht="24" r="18" s="2323">
      <c r="A18" s="3" t="n"/>
      <c r="D18" s="11" t="n"/>
      <c r="E18" s="2379" t="n"/>
      <c r="F18" s="2379" t="n"/>
      <c r="G18" s="2380" t="n"/>
      <c r="N18" s="2379" t="n"/>
      <c r="O18" s="2379" t="n"/>
      <c r="P18" s="13" t="n"/>
      <c r="Q18" s="14" t="n"/>
      <c r="R18" s="3" t="n"/>
    </row>
    <row customHeight="1" ht="22.5" r="19" s="2323">
      <c r="A19" s="3" t="n"/>
      <c r="D19" s="16" t="n"/>
      <c r="E19" s="2381" t="n"/>
      <c r="F19" s="2381" t="n"/>
      <c r="G19" s="2381" t="n"/>
      <c r="H19" s="2381" t="n"/>
      <c r="I19" s="2381" t="n"/>
      <c r="J19" s="2381" t="n"/>
      <c r="K19" s="2381" t="n"/>
      <c r="L19" s="2381" t="n"/>
      <c r="M19" s="2381" t="n"/>
      <c r="N19" s="2381" t="n"/>
      <c r="O19" s="2381" t="n"/>
      <c r="P19" s="2382" t="n"/>
      <c r="Q19" s="2383" t="n"/>
      <c r="R19" s="3" t="n"/>
    </row>
    <row customHeight="1" ht="14.25" r="20" s="2323">
      <c r="A20" s="3" t="n"/>
      <c r="D20" s="20" t="n"/>
      <c r="O20" s="2384" t="n"/>
      <c r="P20" s="2384" t="n"/>
      <c r="Q20" s="2384" t="n"/>
      <c r="R20" s="3" t="n"/>
    </row>
    <row customHeight="1" ht="15" r="21" s="2323">
      <c r="A21" s="3" t="n"/>
      <c r="D21" s="2385" t="n"/>
      <c r="E21" s="2385" t="n"/>
      <c r="F21" s="2385" t="n"/>
      <c r="G21" s="2385" t="n"/>
      <c r="H21" s="2385" t="n"/>
      <c r="I21" s="2385" t="n"/>
      <c r="J21" s="2385" t="n"/>
      <c r="K21" s="2385" t="n"/>
      <c r="L21" s="2385" t="n"/>
      <c r="M21" s="2385" t="n"/>
      <c r="N21" s="238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386" t="n"/>
      <c r="W26" s="2386" t="n"/>
      <c r="X26" s="2386" t="n"/>
    </row>
    <row r="27">
      <c r="A27" s="3" t="n"/>
      <c r="G27" s="2" t="inlineStr">
        <is>
          <t xml:space="preserve"> </t>
        </is>
      </c>
      <c r="R27" s="3" t="n"/>
      <c r="V27" s="2386" t="n"/>
      <c r="W27" s="2386" t="n"/>
      <c r="X27" s="2386" t="n"/>
    </row>
    <row r="28">
      <c r="A28" s="3" t="n"/>
      <c r="R28" s="3" t="n"/>
      <c r="V28" s="2386" t="n"/>
      <c r="W28" s="2386" t="n"/>
      <c r="X28" s="238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32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323"/>
    <row customHeight="1" ht="24" r="41" s="2323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38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38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38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38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38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38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38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38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38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38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38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38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38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P4" pane="bottomRight" sqref="P4:T4"/>
    </sheetView>
  </sheetViews>
  <sheetFormatPr baseColWidth="10" defaultColWidth="11.5" defaultRowHeight="13" outlineLevelRow="1"/>
  <cols>
    <col customWidth="1" max="1" min="1" style="2323" width="24.83203125"/>
    <col customWidth="1" max="2" min="2" style="2323" width="6.83203125"/>
    <col customWidth="1" hidden="1" max="3" min="3" style="2323" width="5.5"/>
    <col customWidth="1" hidden="1" max="4" min="4" style="2323" width="12.5"/>
    <col customWidth="1" hidden="1" max="5" min="5" style="2323" width="12.33203125"/>
    <col customWidth="1" hidden="1" max="6" min="6" style="2323" width="10.1640625"/>
    <col customWidth="1" hidden="1" max="7" min="7" style="2323" width="13.1640625"/>
    <col customWidth="1" hidden="1" max="8" min="8" style="2323" width="9.6640625"/>
    <col customWidth="1" hidden="1" max="9" min="9" style="2323" width="0.33203125"/>
    <col customWidth="1" hidden="1" max="11" min="10" style="2323" width="12.5"/>
    <col customWidth="1" hidden="1" max="11" min="11" style="2323" width="13"/>
    <col customWidth="1" hidden="1" max="12" min="12" style="2323" width="10.83203125"/>
    <col customWidth="1" hidden="1" max="13" min="13" style="2323" width="12"/>
    <col customWidth="1" hidden="1" max="14" min="14" style="2323" width="7.83203125"/>
    <col customWidth="1" hidden="1" max="15" min="15" style="2323" width="0.5"/>
    <col customWidth="1" hidden="1" max="16" min="16" style="2388" width="14.1640625"/>
    <col customWidth="1" hidden="1" max="17" min="17" style="2388" width="12.1640625"/>
    <col customWidth="1" hidden="1" max="18" min="18" style="2388" width="11.1640625"/>
    <col customWidth="1" hidden="1" max="19" min="19" style="2388" width="13.1640625"/>
    <col customWidth="1" hidden="1" max="20" min="20" style="32" width="9.33203125"/>
    <col customWidth="1" hidden="1" max="21" min="21" style="2323" width="0.33203125"/>
    <col customWidth="1" hidden="1" max="22" min="22" style="2323" width="11.83203125"/>
    <col customWidth="1" hidden="1" max="23" min="23" style="2323" width="12.5"/>
    <col customWidth="1" hidden="1" max="24" min="24" style="2323" width="12.6640625"/>
    <col customWidth="1" hidden="1" max="25" min="25" style="2323" width="11.33203125"/>
    <col customWidth="1" hidden="1" max="26" min="26" style="2323" width="10.5"/>
    <col customWidth="1" hidden="1" max="27" min="27" style="2323" width="12.5"/>
    <col customWidth="1" hidden="1" max="28" min="28" style="33" width="10.5"/>
    <col customWidth="1" hidden="1" max="29" min="29" style="2323" width="0.1640625"/>
    <col customWidth="1" hidden="1" max="30" min="30" style="2323" width="12.33203125"/>
    <col customWidth="1" hidden="1" max="31" min="31" style="2323" width="12.5"/>
    <col customWidth="1" hidden="1" max="32" min="32" style="2323" width="15.1640625"/>
    <col customWidth="1" hidden="1" max="33" min="33" style="2323" width="13"/>
    <col customWidth="1" hidden="1" max="34" min="34" style="2323" width="13"/>
    <col customWidth="1" hidden="1" max="35" min="35" style="2323" width="12.5"/>
    <col customWidth="1" hidden="1" max="36" min="36" style="2323" width="8.33203125"/>
    <col customWidth="1" hidden="1" max="37" min="37" style="2323" width="0.5"/>
    <col customWidth="1" hidden="1" max="38" min="38" style="2323" width="13.1640625"/>
    <col customWidth="1" hidden="1" max="39" min="39" style="2323" width="10.1640625"/>
    <col customWidth="1" hidden="1" max="40" min="40" style="2323" width="9.1640625"/>
    <col customWidth="1" hidden="1" max="41" min="41" style="2323" width="9.5"/>
    <col customWidth="1" hidden="1" max="42" min="42" style="2323" width="9.5"/>
    <col customWidth="1" hidden="1" max="43" min="43" style="2323" width="10"/>
    <col customWidth="1" hidden="1" max="44" min="44" style="2323" width="11.33203125"/>
    <col customWidth="1" hidden="1" max="45" min="45" style="2323" width="10.33203125"/>
    <col customWidth="1" hidden="1" max="46" min="46" style="2323" width="0.1640625"/>
    <col customWidth="1" hidden="1" max="47" min="47" style="2323" width="12.33203125"/>
    <col customWidth="1" hidden="1" max="48" min="48" style="2323" width="12.5"/>
    <col customWidth="1" hidden="1" max="49" min="49" style="2323" width="9.83203125"/>
    <col customWidth="1" hidden="1" max="50" min="50" style="2323" width="11.33203125"/>
    <col customWidth="1" hidden="1" max="51" min="51" style="2323" width="10.5"/>
    <col customWidth="1" hidden="1" max="52" min="52" style="2323" width="12.33203125"/>
    <col customWidth="1" hidden="1" max="53" min="53" style="2323" width="9.5"/>
    <col customWidth="1" hidden="1" max="54" min="54" style="2323" width="0.33203125"/>
    <col customWidth="1" max="55" min="55" style="2323" width="14.5"/>
    <col customWidth="1" max="56" min="56" style="2323" width="12.5"/>
    <col customWidth="1" max="57" min="57" style="2323" width="14.83203125"/>
    <col customWidth="1" max="58" min="58" style="2323" width="12"/>
    <col customWidth="1" max="59" min="59" style="2323" width="11.83203125"/>
    <col customWidth="1" max="60" min="60" style="2323" width="12.33203125"/>
    <col customWidth="1" max="61" min="61" style="34" width="10.5"/>
    <col customWidth="1" max="62" min="62" style="2323" width="0.1640625"/>
    <col customWidth="1" hidden="1" max="63" min="63" style="2323" width="11"/>
    <col customWidth="1" hidden="1" max="64" min="64" style="2323" width="8.5"/>
    <col customWidth="1" hidden="1" max="65" min="65" style="2323" width="10.33203125"/>
    <col customWidth="1" hidden="1" max="66" min="66" style="2323" width="9.1640625"/>
    <col customWidth="1" hidden="1" max="68" min="67" style="2323" width="10.33203125"/>
    <col customWidth="1" hidden="1" max="68" min="68" style="2323" width="13"/>
    <col customWidth="1" hidden="1" max="69" min="69" style="2323" width="10.5"/>
    <col customWidth="1" hidden="1" max="70" min="70" style="2323" width="12"/>
    <col customWidth="1" hidden="1" max="71" min="71" style="2323" width="0.83203125"/>
    <col customWidth="1" hidden="1" max="72" min="72" style="2323" width="11.33203125"/>
    <col customWidth="1" hidden="1" max="74" min="73" style="2323" width="11"/>
    <col customWidth="1" hidden="1" max="74" min="74" style="2323" width="13"/>
    <col customWidth="1" hidden="1" max="75" min="75" style="2323" width="11.33203125"/>
    <col customWidth="1" hidden="1" max="76" min="76" style="2323" width="9.33203125"/>
    <col customWidth="1" hidden="1" max="77" min="77" style="2323" width="11"/>
    <col customWidth="1" hidden="1" max="78" min="78" style="2323" width="11.33203125"/>
    <col customWidth="1" hidden="1" max="79" min="79" style="2323" width="0.5"/>
    <col customWidth="1" hidden="1" max="80" min="80" style="2323" width="13.83203125"/>
    <col customWidth="1" hidden="1" max="81" min="81" style="2323" width="13"/>
    <col customWidth="1" hidden="1" max="82" min="82" style="2323" width="13"/>
    <col customWidth="1" hidden="1" max="83" min="83" style="2323" width="11"/>
    <col customWidth="1" hidden="1" max="84" min="84" style="2323" width="12"/>
    <col customWidth="1" hidden="1" max="85" min="85" style="2323" width="11.33203125"/>
    <col customWidth="1" hidden="1" max="86" min="86" style="2323" width="8.83203125"/>
    <col customWidth="1" hidden="1" max="87" min="87" style="2323" width="0.5"/>
    <col customWidth="1" hidden="1" max="88" min="88" style="35" width="12.1640625"/>
    <col customWidth="1" hidden="1" max="89" min="89" style="2323" width="13"/>
    <col customWidth="1" hidden="1" max="90" min="90" style="2323" width="13"/>
    <col customWidth="1" hidden="1" max="91" min="91" style="2389" width="13.5"/>
    <col customWidth="1" hidden="1" max="92" min="92" style="2389" width="11"/>
    <col customWidth="1" hidden="1" max="93" min="93" style="2323" width="13.1640625"/>
    <col customWidth="1" hidden="1" max="94" min="94" style="2323" width="10.33203125"/>
    <col customWidth="1" hidden="1" max="95" min="95" style="2323" width="0.5"/>
    <col customWidth="1" max="96" min="96" style="2389" width="15.1640625"/>
    <col customWidth="1" max="97" min="97" style="2389" width="13.83203125"/>
    <col customWidth="1" max="98" min="98" style="2389" width="13.6640625"/>
    <col customWidth="1" max="100" min="99" style="2389" width="12.1640625"/>
    <col customWidth="1" max="101" min="101" style="2390" width="15.5"/>
    <col customWidth="1" max="102" min="102" style="34" width="7.6640625"/>
    <col customWidth="1" max="103" min="103" style="2323" width="0.5"/>
    <col customWidth="1" max="104" min="104" style="2390" width="12.5"/>
    <col customWidth="1" hidden="1" max="105" min="105" style="2390" width="12.1640625"/>
    <col customWidth="1" max="106" min="106" style="2390" width="12.5"/>
    <col customWidth="1" hidden="1" max="108" min="107" style="2390" width="13"/>
    <col customWidth="1" max="109" min="109" style="35" width="11.5"/>
    <col customWidth="1" hidden="1" max="111" min="110" style="35" width="10.5"/>
    <col customWidth="1" hidden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323" width="21"/>
  </cols>
  <sheetData>
    <row customFormat="1" customHeight="1" ht="22.5" r="1" s="39">
      <c r="A1" s="38" t="inlineStr">
        <is>
          <t>P&amp;L consolidé</t>
        </is>
      </c>
      <c r="D1" s="2391" t="n"/>
      <c r="E1" s="2391" t="n"/>
      <c r="F1" s="2391" t="n"/>
      <c r="G1" s="2391" t="n"/>
      <c r="H1" s="2391" t="n"/>
      <c r="I1" s="2391" t="n"/>
      <c r="J1" s="2391" t="n"/>
      <c r="K1" s="2391" t="n"/>
      <c r="L1" s="2391" t="n"/>
      <c r="M1" s="2391" t="n"/>
      <c r="N1" s="2391" t="n"/>
      <c r="O1" s="2391" t="n"/>
      <c r="P1" s="2391" t="n"/>
      <c r="Q1" s="2391" t="n"/>
      <c r="R1" s="2391" t="n"/>
      <c r="S1" s="2391" t="n"/>
      <c r="T1" s="2391" t="n"/>
      <c r="U1" s="2391" t="n"/>
      <c r="V1" s="2391">
        <f>+V25+'Opex Consolidés'!V7</f>
        <v/>
      </c>
      <c r="W1" s="2391" t="n"/>
      <c r="X1" s="2391" t="n"/>
      <c r="Y1" s="2391" t="n"/>
      <c r="Z1" s="2391" t="n"/>
      <c r="AA1" s="2391" t="n"/>
      <c r="AB1" s="2391" t="n"/>
      <c r="AC1" s="2391" t="n"/>
      <c r="AD1" s="2391">
        <f>+AD25+'Opex Consolidés'!AD7</f>
        <v/>
      </c>
      <c r="AE1" s="2391" t="n"/>
      <c r="AF1" s="2391" t="n"/>
      <c r="AG1" s="2391" t="n"/>
      <c r="AH1" s="2391" t="n"/>
      <c r="AI1" s="2391" t="n"/>
      <c r="AJ1" s="2391" t="n"/>
      <c r="AK1" s="2391" t="n"/>
      <c r="AL1" s="2391">
        <f>+AL25+'Opex Consolidés'!AL7</f>
        <v/>
      </c>
      <c r="AM1" s="2391" t="n"/>
      <c r="AN1" s="2391" t="n"/>
      <c r="AO1" s="2391" t="n"/>
      <c r="AP1" s="2391" t="n"/>
      <c r="AQ1" s="2391" t="n"/>
      <c r="AR1" s="2391" t="n"/>
      <c r="AS1" s="2391" t="n"/>
      <c r="AT1" s="2391" t="n"/>
      <c r="AU1" s="2391">
        <f>#REF!</f>
        <v/>
      </c>
      <c r="AV1" s="2391" t="n"/>
      <c r="AW1" s="2391" t="n"/>
      <c r="AX1" s="2391" t="n"/>
      <c r="AY1" s="2391" t="n"/>
      <c r="AZ1" s="2391" t="n"/>
      <c r="BA1" s="2391" t="n"/>
      <c r="BB1" s="2391" t="n"/>
      <c r="BC1" s="2391" t="n">
        <v>577.074091127882</v>
      </c>
      <c r="BD1" s="2391" t="n"/>
      <c r="BE1" s="2391" t="n"/>
      <c r="BF1" s="2391" t="n"/>
      <c r="BG1" s="2391" t="n"/>
      <c r="BH1" s="2391" t="n"/>
      <c r="BI1" s="2391" t="n"/>
      <c r="BJ1" s="2391" t="n"/>
      <c r="BK1" s="2391">
        <f>+BK25+'Opex Consolidés'!BD7</f>
        <v/>
      </c>
      <c r="BL1" s="2391" t="n"/>
      <c r="BM1" s="2391" t="n"/>
      <c r="BN1" s="2391" t="n"/>
      <c r="BO1" s="2391" t="n"/>
      <c r="BP1" s="2391" t="n"/>
      <c r="BQ1" s="2391" t="n"/>
      <c r="BR1" s="2391" t="n"/>
      <c r="BS1" s="2391" t="n"/>
      <c r="BT1" s="2391" t="n">
        <v>-68804439</v>
      </c>
      <c r="BU1" s="2391" t="n"/>
      <c r="BV1" s="2391" t="n"/>
      <c r="BW1" s="2391">
        <f>BV4</f>
        <v/>
      </c>
      <c r="BX1" s="2391" t="n"/>
      <c r="BY1" s="2391" t="n"/>
      <c r="BZ1" s="2391" t="n"/>
      <c r="CA1" s="2391" t="n"/>
      <c r="CB1" s="2391">
        <f>+CB25+'Opex Consolidés'!BU7</f>
        <v/>
      </c>
      <c r="CC1" s="2391" t="n"/>
      <c r="CD1" s="2391" t="n"/>
      <c r="CE1" s="2391" t="n"/>
      <c r="CF1" s="2391" t="n"/>
      <c r="CG1" s="2391" t="n"/>
      <c r="CH1" s="2391" t="n"/>
      <c r="CI1" s="2391" t="n"/>
      <c r="CJ1" s="2391">
        <f>+CJ25+'Opex Consolidés'!CC7</f>
        <v/>
      </c>
      <c r="CK1" s="2391" t="n"/>
      <c r="CL1" s="2391" t="n"/>
      <c r="CM1" s="2391" t="n"/>
      <c r="CN1" s="2391" t="n"/>
      <c r="CO1" s="2391" t="n"/>
      <c r="CP1" s="2391" t="n"/>
      <c r="CQ1" s="2391" t="n"/>
      <c r="CR1" s="2391">
        <f>+CR25+'Opex Consolidés'!CR7</f>
        <v/>
      </c>
      <c r="CS1" s="2391" t="n">
        <v>17000.4990347094</v>
      </c>
      <c r="CT1" s="2392">
        <f>CT25+'Opex Consolidés'!CT7</f>
        <v/>
      </c>
      <c r="CU1" s="2393" t="n"/>
      <c r="CV1" s="2392" t="n"/>
      <c r="CW1" s="2394" t="n">
        <v>16458.0885856793</v>
      </c>
      <c r="CX1" s="2392" t="n"/>
      <c r="CY1" s="44" t="n"/>
      <c r="CZ1" s="2395" t="n">
        <v>26225.7904576426</v>
      </c>
      <c r="DA1" s="2395" t="n"/>
      <c r="DB1" s="2395" t="n"/>
      <c r="DC1" s="2395" t="n">
        <v>8378.96251629305</v>
      </c>
      <c r="DD1" s="239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396" t="n"/>
      <c r="Q2" s="2397" t="n"/>
      <c r="R2" s="2397" t="n"/>
      <c r="S2" s="2397" t="n"/>
      <c r="T2" s="51" t="n"/>
      <c r="V2" s="2397" t="n"/>
      <c r="W2" s="2397" t="n"/>
      <c r="X2" s="2397" t="n"/>
      <c r="AA2" s="2397" t="n"/>
      <c r="AB2" s="52" t="n"/>
      <c r="AD2" s="2397" t="n"/>
      <c r="AH2" s="2398" t="n"/>
      <c r="AL2" s="2397" t="n"/>
      <c r="AM2" s="2399" t="n"/>
      <c r="AO2" s="2397" t="n"/>
      <c r="AU2" s="2397" t="n"/>
      <c r="BC2" s="2397" t="n"/>
      <c r="BI2" s="55" t="n"/>
      <c r="BK2" s="2399" t="n"/>
      <c r="BL2" s="2400" t="n"/>
      <c r="BM2" s="2400" t="n"/>
      <c r="BN2" s="2400" t="n"/>
      <c r="BO2" s="2400" t="n"/>
      <c r="BP2" s="2400" t="n"/>
      <c r="BQ2" s="2400" t="n"/>
      <c r="BR2" s="2400" t="n"/>
      <c r="BS2" s="44" t="n"/>
      <c r="BT2" s="2399" t="n"/>
      <c r="BU2" s="44" t="n"/>
      <c r="BV2" s="44" t="n"/>
      <c r="BW2" s="44" t="n"/>
      <c r="BX2" s="44" t="n"/>
      <c r="BY2" s="44" t="n"/>
      <c r="BZ2" s="44" t="n"/>
      <c r="CA2" s="44" t="n"/>
      <c r="CB2" s="2399" t="n"/>
      <c r="CC2" s="44" t="n"/>
      <c r="CD2" s="44" t="n"/>
      <c r="CE2" s="44" t="n"/>
      <c r="CF2" s="2401" t="n"/>
      <c r="CG2" s="44" t="n"/>
      <c r="CH2" s="44" t="n"/>
      <c r="CI2" s="44" t="n"/>
      <c r="CJ2" s="2402" t="n"/>
      <c r="CK2" s="2403" t="n"/>
      <c r="CL2" s="2404" t="n"/>
      <c r="CM2" s="2403" t="n"/>
      <c r="CN2" s="2403" t="n"/>
      <c r="CO2" s="2404" t="n"/>
      <c r="CP2" s="2404" t="n"/>
      <c r="CQ2" s="44" t="n"/>
      <c r="CR2" s="2405" t="n"/>
      <c r="CS2" s="2403" t="n"/>
      <c r="CT2" s="2403" t="n"/>
      <c r="CU2" s="2404" t="n"/>
      <c r="CV2" s="2403" t="n"/>
      <c r="CW2" s="2406" t="n"/>
      <c r="CX2" s="2403" t="n"/>
      <c r="CY2" s="44" t="n"/>
      <c r="CZ2" s="2402" t="n"/>
      <c r="DA2" s="2402" t="n"/>
      <c r="DB2" s="2402" t="n"/>
      <c r="DC2" s="2402" t="n"/>
      <c r="DD2" s="240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407" t="n"/>
      <c r="E3" s="2408" t="n">
        <v>0</v>
      </c>
      <c r="F3" s="48" t="n"/>
      <c r="G3" s="2409" t="n">
        <v>0</v>
      </c>
      <c r="P3" s="2410" t="n"/>
      <c r="Q3" s="2397" t="n"/>
      <c r="R3" s="2397" t="n"/>
      <c r="S3" s="2397" t="n"/>
      <c r="T3" s="51" t="n"/>
      <c r="V3" s="2397" t="n"/>
      <c r="W3" s="2397" t="n"/>
      <c r="X3" s="2397" t="n"/>
      <c r="AA3" s="2397" t="n"/>
      <c r="AB3" s="52" t="n"/>
      <c r="AD3" s="2397" t="n">
        <v>0</v>
      </c>
      <c r="AL3" s="2397" t="n"/>
      <c r="AM3" s="2399" t="n"/>
      <c r="AO3" s="2397" t="n"/>
      <c r="AU3" s="2397" t="n"/>
      <c r="BC3" s="2397" t="n"/>
      <c r="BI3" s="55" t="n"/>
      <c r="BK3" s="2399" t="n"/>
      <c r="BL3" s="2400" t="n"/>
      <c r="BM3" s="2400" t="n"/>
      <c r="BN3" s="2400" t="n"/>
      <c r="BO3" s="2400" t="n"/>
      <c r="BP3" s="2400" t="n"/>
      <c r="BQ3" s="2400" t="n"/>
      <c r="BR3" s="2400" t="n"/>
      <c r="BS3" s="44" t="n"/>
      <c r="BT3" s="2399" t="n"/>
      <c r="BU3" s="44" t="n"/>
      <c r="BV3" s="44" t="n"/>
      <c r="BW3" s="44" t="n"/>
      <c r="BX3" s="44" t="n"/>
      <c r="BY3" s="44" t="n"/>
      <c r="BZ3" s="44" t="n"/>
      <c r="CA3" s="44" t="n"/>
      <c r="CB3" s="2399" t="n"/>
      <c r="CC3" s="44" t="n"/>
      <c r="CD3" s="44" t="n"/>
      <c r="CE3" s="44" t="n"/>
      <c r="CF3" s="2401" t="n"/>
      <c r="CG3" s="44" t="n"/>
      <c r="CH3" s="44" t="n"/>
      <c r="CI3" s="44" t="n"/>
      <c r="CJ3" s="2406" t="n"/>
      <c r="CK3" s="2403" t="n"/>
      <c r="CL3" s="2404" t="n"/>
      <c r="CM3" s="2403" t="n"/>
      <c r="CN3" s="2403" t="n"/>
      <c r="CO3" s="2404" t="n"/>
      <c r="CP3" s="2404" t="n"/>
      <c r="CQ3" s="44" t="n"/>
      <c r="CR3" s="2405" t="n"/>
      <c r="CS3" s="2403" t="n"/>
      <c r="CT3" s="2403" t="n"/>
      <c r="CU3" s="2404" t="n"/>
      <c r="CV3" s="2403" t="n"/>
      <c r="CW3" s="2406" t="n"/>
      <c r="CX3" s="2403" t="n"/>
      <c r="CY3" s="44" t="n"/>
      <c r="CZ3" s="2407" t="n">
        <v>0</v>
      </c>
      <c r="DA3" s="2406" t="n"/>
      <c r="DB3" s="2406" t="n"/>
      <c r="DC3" s="2406" t="n"/>
      <c r="DD3" s="240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331" t="n">
        <v>45658</v>
      </c>
      <c r="E4" s="2411" t="n"/>
      <c r="F4" s="2411" t="n"/>
      <c r="G4" s="2411" t="n"/>
      <c r="H4" s="2411" t="n"/>
      <c r="I4" s="2342" t="n"/>
      <c r="J4" s="2331" t="n">
        <v>45689</v>
      </c>
      <c r="K4" s="2411" t="n"/>
      <c r="L4" s="2411" t="n"/>
      <c r="M4" s="2411" t="n"/>
      <c r="N4" s="2411" t="n"/>
      <c r="O4" s="2342" t="n"/>
      <c r="P4" s="2331" t="n">
        <v>45717</v>
      </c>
      <c r="Q4" s="2411" t="n"/>
      <c r="R4" s="2411" t="n"/>
      <c r="S4" s="2411" t="n"/>
      <c r="T4" s="2411" t="n"/>
      <c r="U4" s="2348" t="n"/>
      <c r="V4" s="2331" t="n">
        <v>45748</v>
      </c>
      <c r="W4" s="2411" t="n"/>
      <c r="X4" s="2411" t="n"/>
      <c r="Y4" s="2411" t="n"/>
      <c r="Z4" s="2411" t="n"/>
      <c r="AA4" s="2411" t="n"/>
      <c r="AB4" s="2411" t="n"/>
      <c r="AC4" s="2348" t="n"/>
      <c r="AD4" s="2328" t="n">
        <v>45778</v>
      </c>
      <c r="AE4" s="2412" t="n"/>
      <c r="AF4" s="2412" t="n"/>
      <c r="AG4" s="2412" t="n"/>
      <c r="AH4" s="2412" t="n"/>
      <c r="AI4" s="2412" t="n"/>
      <c r="AJ4" s="2412" t="n"/>
      <c r="AK4" s="71" t="n"/>
      <c r="AL4" s="2328" t="n">
        <v>45809</v>
      </c>
      <c r="AM4" s="2412" t="n"/>
      <c r="AN4" s="2412" t="n"/>
      <c r="AO4" s="2412" t="n"/>
      <c r="AP4" s="2412" t="n"/>
      <c r="AQ4" s="2412" t="n"/>
      <c r="AR4" s="2412" t="n"/>
      <c r="AS4" s="2412" t="n"/>
      <c r="AT4" s="72" t="n"/>
      <c r="AU4" s="2328" t="n">
        <v>45839</v>
      </c>
      <c r="AV4" s="2412" t="n"/>
      <c r="AW4" s="2412" t="n"/>
      <c r="AX4" s="2412" t="n"/>
      <c r="AY4" s="2412" t="n"/>
      <c r="AZ4" s="2412" t="n"/>
      <c r="BA4" s="2412" t="n"/>
      <c r="BB4" s="72" t="n"/>
      <c r="BC4" s="2328" t="n">
        <v>45870</v>
      </c>
      <c r="BD4" s="2412" t="n"/>
      <c r="BE4" s="2412" t="n"/>
      <c r="BF4" s="2412" t="n"/>
      <c r="BG4" s="2412" t="n"/>
      <c r="BH4" s="2412" t="n"/>
      <c r="BI4" s="2412" t="n"/>
      <c r="BJ4" s="72" t="n"/>
      <c r="BK4" s="2328" t="n">
        <v>45901</v>
      </c>
      <c r="BL4" s="2412" t="n"/>
      <c r="BM4" s="2412" t="n"/>
      <c r="BN4" s="2412" t="n"/>
      <c r="BO4" s="2412" t="n"/>
      <c r="BP4" s="2412" t="n"/>
      <c r="BQ4" s="2412" t="n"/>
      <c r="BR4" s="2412" t="n"/>
      <c r="BS4" s="72" t="n"/>
      <c r="BT4" s="2328" t="n">
        <v>45931</v>
      </c>
      <c r="BU4" s="2412" t="n"/>
      <c r="BV4" s="2412" t="n"/>
      <c r="BW4" s="2412" t="n"/>
      <c r="BX4" s="2412" t="n"/>
      <c r="BY4" s="2412" t="n"/>
      <c r="BZ4" s="2412" t="n"/>
      <c r="CA4" s="72" t="n"/>
      <c r="CB4" s="2328" t="n">
        <v>45962</v>
      </c>
      <c r="CC4" s="2412" t="n"/>
      <c r="CD4" s="2412" t="n"/>
      <c r="CE4" s="2412" t="n"/>
      <c r="CF4" s="2412" t="n"/>
      <c r="CG4" s="2412" t="n"/>
      <c r="CH4" s="2412" t="n"/>
      <c r="CI4" s="72" t="n"/>
      <c r="CJ4" s="2328" t="n">
        <v>45992</v>
      </c>
      <c r="CK4" s="2412" t="n"/>
      <c r="CL4" s="2412" t="n"/>
      <c r="CM4" s="2412" t="n"/>
      <c r="CN4" s="2412" t="n"/>
      <c r="CO4" s="2412" t="n"/>
      <c r="CP4" s="2412" t="n"/>
      <c r="CQ4" s="72" t="n"/>
      <c r="CR4" s="2329" t="inlineStr">
        <is>
          <t>CUMUL</t>
        </is>
      </c>
      <c r="CS4" s="2413" t="n"/>
      <c r="CT4" s="2413" t="n"/>
      <c r="CU4" s="2413" t="n"/>
      <c r="CV4" s="2413" t="n"/>
      <c r="CW4" s="2413" t="n"/>
      <c r="CX4" s="2413" t="n"/>
      <c r="CZ4" s="2330" t="inlineStr">
        <is>
          <t>ANNUEL</t>
        </is>
      </c>
      <c r="DA4" s="2414" t="n"/>
      <c r="DB4" s="2414" t="n"/>
      <c r="DC4" s="2414" t="n"/>
      <c r="DD4" s="2414" t="n"/>
      <c r="DE4" s="2414" t="n"/>
      <c r="DF4" s="2414" t="n"/>
      <c r="DG4" s="2414" t="n"/>
      <c r="DH4" s="2415" t="n"/>
      <c r="DT4" s="2348" t="n"/>
      <c r="DU4" s="2348" t="n"/>
    </row>
    <row customFormat="1" customHeight="1" ht="29.25" r="5" s="73">
      <c r="A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7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Y5" s="79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82" t="n"/>
      <c r="DT5" s="79" t="n"/>
      <c r="DU5" s="79" t="n"/>
    </row>
    <row customHeight="1" ht="3" r="6" s="2323">
      <c r="D6" s="83" t="n"/>
      <c r="E6" s="83" t="n"/>
      <c r="F6" s="2420" t="n"/>
      <c r="G6" s="83" t="n"/>
      <c r="H6" s="83" t="n"/>
      <c r="I6" s="83" t="n"/>
      <c r="J6" s="83" t="n"/>
      <c r="K6" s="83" t="n"/>
      <c r="L6" s="2420" t="n"/>
      <c r="M6" s="83" t="n"/>
      <c r="N6" s="83" t="n"/>
      <c r="O6" s="83" t="n"/>
      <c r="P6" s="2421" t="n"/>
      <c r="Q6" s="2421" t="n"/>
      <c r="R6" s="2421" t="n"/>
      <c r="S6" s="2421" t="n"/>
      <c r="T6" s="86" t="n"/>
      <c r="U6" s="87" t="n"/>
      <c r="V6" s="2421" t="n"/>
      <c r="W6" s="2421" t="n"/>
      <c r="X6" s="2421" t="n"/>
      <c r="Y6" s="2421" t="n"/>
      <c r="Z6" s="2421" t="n"/>
      <c r="AA6" s="2421" t="n"/>
      <c r="AB6" s="88" t="n"/>
      <c r="AC6" s="87" t="n"/>
      <c r="AD6" s="83" t="n"/>
      <c r="AE6" s="83" t="n"/>
      <c r="AF6" s="83" t="n"/>
      <c r="AG6" s="2420" t="n"/>
      <c r="AH6" s="2420" t="n"/>
      <c r="AI6" s="83" t="n"/>
      <c r="AJ6" s="89" t="n"/>
      <c r="AK6" s="87" t="n"/>
      <c r="AL6" s="83" t="n"/>
      <c r="AM6" s="83" t="n"/>
      <c r="AN6" s="83" t="n"/>
      <c r="AO6" s="83" t="n"/>
      <c r="AP6" s="2420" t="n"/>
      <c r="AQ6" s="242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420" t="n"/>
      <c r="BP6" s="242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420" t="n"/>
      <c r="CF6" s="2420" t="n"/>
      <c r="CG6" s="83" t="n"/>
      <c r="CH6" s="83" t="n"/>
      <c r="CI6" s="87" t="n"/>
      <c r="CJ6" s="83" t="n"/>
      <c r="CK6" s="83" t="n"/>
      <c r="CL6" s="83" t="n"/>
      <c r="CM6" s="2420" t="n"/>
      <c r="CN6" s="2420" t="n"/>
      <c r="CO6" s="83" t="n"/>
      <c r="CP6" s="89" t="n"/>
      <c r="CQ6" s="87" t="n"/>
      <c r="CR6" s="2422" t="n"/>
      <c r="CS6" s="2420" t="n"/>
      <c r="CT6" s="2420" t="n"/>
      <c r="CU6" s="2420" t="n"/>
      <c r="CV6" s="2420" t="n"/>
      <c r="CW6" s="2420" t="n"/>
      <c r="CX6" s="88" t="n"/>
      <c r="CY6" s="91" t="n"/>
      <c r="CZ6" s="2420" t="n"/>
      <c r="DA6" s="2420" t="n"/>
      <c r="DB6" s="2420" t="n"/>
      <c r="DC6" s="2420" t="n"/>
      <c r="DD6" s="2420" t="n"/>
      <c r="DE6" s="83" t="n"/>
      <c r="DF6" s="83" t="n"/>
      <c r="DG6" s="83" t="n"/>
      <c r="DH6" s="83" t="n"/>
    </row>
    <row customHeight="1" ht="17.25" r="7" s="2323">
      <c r="A7" s="2423" t="inlineStr">
        <is>
          <t>Chiffre d'affaires</t>
        </is>
      </c>
      <c r="B7" s="93" t="n"/>
      <c r="C7" s="94" t="inlineStr">
        <is>
          <t>PL1</t>
        </is>
      </c>
      <c r="D7" s="2424" t="n">
        <v>8324.902774543139</v>
      </c>
      <c r="E7" s="2424" t="n">
        <v>9527.089067890151</v>
      </c>
      <c r="F7" s="2424" t="n">
        <v>-1202.186293347011</v>
      </c>
      <c r="G7" s="2424" t="n">
        <v>9480.807708999999</v>
      </c>
      <c r="H7" s="96" t="n">
        <v>-0.1219205124643099</v>
      </c>
      <c r="I7" s="97" t="n"/>
      <c r="J7" s="2424" t="n">
        <v>7599.91102191381</v>
      </c>
      <c r="K7" s="2424" t="n">
        <v>8782.122689177009</v>
      </c>
      <c r="L7" s="2424" t="n">
        <v>-1182.211667263199</v>
      </c>
      <c r="M7" s="2424" t="n">
        <v>9059.86084090339</v>
      </c>
      <c r="N7" s="96" t="n">
        <v>-0.16114483926709</v>
      </c>
      <c r="O7" s="97" t="n"/>
      <c r="P7" s="2424" t="n">
        <v>7943.49239754306</v>
      </c>
      <c r="Q7" s="2424" t="n">
        <v>9473.13894576356</v>
      </c>
      <c r="R7" s="2424" t="n">
        <v>-1529.646548220499</v>
      </c>
      <c r="S7" s="2424" t="n">
        <v>9959.727298096623</v>
      </c>
      <c r="T7" s="96" t="n">
        <v>-0.2024387656616743</v>
      </c>
      <c r="U7" s="98" t="n"/>
      <c r="V7" s="2424" t="n">
        <v>8080.22919687602</v>
      </c>
      <c r="W7" s="2424" t="n">
        <v>9362.53792775701</v>
      </c>
      <c r="X7" s="2424" t="n">
        <v>7876.12477879698</v>
      </c>
      <c r="Y7" s="2424" t="n">
        <v>-1282.30873088099</v>
      </c>
      <c r="Z7" s="2424" t="n">
        <v>204.1044180790404</v>
      </c>
      <c r="AA7" s="2424" t="n">
        <v>9279.897734847458</v>
      </c>
      <c r="AB7" s="96" t="n">
        <v>-0.1292760515524322</v>
      </c>
      <c r="AC7" s="98" t="n"/>
      <c r="AD7" s="2424" t="n">
        <v>7954.74230612398</v>
      </c>
      <c r="AE7" s="2424" t="n">
        <v>9772.46360112472</v>
      </c>
      <c r="AF7" s="2424" t="n">
        <v>8199.61467808833</v>
      </c>
      <c r="AG7" s="2424" t="n">
        <v>-1817.721295000741</v>
      </c>
      <c r="AH7" s="2424" t="n">
        <v>-244.8723719643504</v>
      </c>
      <c r="AI7" s="2424" t="n">
        <v>9134.199936966512</v>
      </c>
      <c r="AJ7" s="96" t="n">
        <v>-0.1291254449192879</v>
      </c>
      <c r="AK7" s="99" t="n"/>
      <c r="AL7" s="2424" t="n">
        <v>7729.02347700001</v>
      </c>
      <c r="AM7" s="2424" t="n">
        <v>9466.685901702769</v>
      </c>
      <c r="AN7" s="2424" t="n">
        <v>8095.14720870963</v>
      </c>
      <c r="AO7" s="2424" t="n">
        <v>7913.485060571679</v>
      </c>
      <c r="AP7" s="2424" t="n">
        <v>-1737.662424702759</v>
      </c>
      <c r="AQ7" s="2424" t="n">
        <v>-366.1237317096202</v>
      </c>
      <c r="AR7" s="2424" t="n">
        <v>8946.75583618603</v>
      </c>
      <c r="AS7" s="97" t="n">
        <v>-0.136108817708066</v>
      </c>
      <c r="AT7" s="100" t="n"/>
      <c r="AU7" s="2424" t="n">
        <v>8256.653563205358</v>
      </c>
      <c r="AV7" s="2424" t="n">
        <v>9614.055149362421</v>
      </c>
      <c r="AW7" s="2424" t="n">
        <v>8186.03922982764</v>
      </c>
      <c r="AX7" s="2424" t="n">
        <v>-1357.401586157062</v>
      </c>
      <c r="AY7" s="2424" t="n">
        <v>70.61433337771814</v>
      </c>
      <c r="AZ7" s="2424" t="n">
        <v>8581.716125441015</v>
      </c>
      <c r="BA7" s="97" t="n">
        <v>-0.03787850326020326</v>
      </c>
      <c r="BB7" s="99" t="n"/>
      <c r="BC7" s="2424" t="n">
        <v>7474.194377076272</v>
      </c>
      <c r="BD7" s="2424" t="n">
        <v>9618.24969499004</v>
      </c>
      <c r="BE7" s="2424" t="n">
        <v>8207.06950648545</v>
      </c>
      <c r="BF7" s="2424" t="n">
        <v>-2144.055317913768</v>
      </c>
      <c r="BG7" s="2424" t="n">
        <v>-732.875129409178</v>
      </c>
      <c r="BH7" s="2424" t="n">
        <v>0</v>
      </c>
      <c r="BI7" s="97" t="n"/>
      <c r="BJ7" s="99" t="n"/>
      <c r="BK7" s="2424" t="n"/>
      <c r="BL7" s="2424" t="n"/>
      <c r="BM7" s="2424" t="n"/>
      <c r="BN7" s="2424" t="n"/>
      <c r="BO7" s="2424" t="n"/>
      <c r="BP7" s="2424" t="n"/>
      <c r="BQ7" s="2424" t="n"/>
      <c r="BR7" s="2425" t="n"/>
      <c r="BS7" s="99" t="n"/>
      <c r="BT7" s="2424" t="n"/>
      <c r="BU7" s="2424" t="n"/>
      <c r="BV7" s="2424" t="n"/>
      <c r="BW7" s="2424" t="n"/>
      <c r="BX7" s="2424" t="n"/>
      <c r="BY7" s="2424" t="n"/>
      <c r="BZ7" s="2425" t="n"/>
      <c r="CA7" s="99" t="n"/>
      <c r="CB7" s="2424" t="n"/>
      <c r="CC7" s="2424" t="n"/>
      <c r="CD7" s="2424" t="n"/>
      <c r="CE7" s="2424" t="n"/>
      <c r="CF7" s="2424" t="n"/>
      <c r="CG7" s="2424" t="n"/>
      <c r="CH7" s="97" t="n"/>
      <c r="CI7" s="99" t="n"/>
      <c r="CJ7" s="2424" t="n"/>
      <c r="CK7" s="2424" t="n"/>
      <c r="CL7" s="2424" t="n"/>
      <c r="CM7" s="2424" t="n"/>
      <c r="CN7" s="2424" t="n"/>
      <c r="CO7" s="2424" t="n"/>
      <c r="CP7" s="97" t="n"/>
      <c r="CQ7" s="99" t="n"/>
      <c r="CR7" s="2424" t="n">
        <v>63363.14911428165</v>
      </c>
      <c r="CS7" s="2424" t="n">
        <v>75616.34297776768</v>
      </c>
      <c r="CT7" s="2424" t="n">
        <v>56002.80198739933</v>
      </c>
      <c r="CU7" s="2424" t="n">
        <v>-12253.19386348603</v>
      </c>
      <c r="CV7" s="2424" t="n">
        <v>7360.34712688232</v>
      </c>
      <c r="CW7" s="2424" t="n">
        <v>64442.96548144103</v>
      </c>
      <c r="CX7" s="97">
        <f>IFERROR(CR7/CW7-1, "-")</f>
        <v/>
      </c>
      <c r="CY7" s="2426" t="n"/>
      <c r="CZ7" s="2424" t="n">
        <v>114333.763665224</v>
      </c>
      <c r="DA7" s="2424" t="n"/>
      <c r="DB7" s="2424" t="n">
        <v>98063.9538859551</v>
      </c>
      <c r="DC7" s="2424" t="n"/>
      <c r="DD7" s="2424" t="n"/>
      <c r="DE7" s="97">
        <f>CZ7/DD7-1</f>
        <v/>
      </c>
      <c r="DF7" s="103">
        <f>DA7/DD7-1</f>
        <v/>
      </c>
      <c r="DG7" s="97">
        <f>DB7/DD7-1</f>
        <v/>
      </c>
      <c r="DH7" s="97">
        <f>DC7/DD7-1</f>
        <v/>
      </c>
      <c r="DI7" s="104" t="n"/>
      <c r="DJ7" s="2427" t="n"/>
      <c r="DK7" s="2427" t="n"/>
      <c r="DL7" s="2427" t="n"/>
      <c r="DM7" s="2427" t="n"/>
      <c r="DN7" s="2428" t="n"/>
      <c r="DO7" s="12" t="n"/>
    </row>
    <row customFormat="1" customHeight="1" hidden="1" ht="12.75" r="8" s="116">
      <c r="A8" s="107" t="inlineStr">
        <is>
          <t>Fixe &amp; Internet</t>
        </is>
      </c>
      <c r="B8" s="93" t="n"/>
      <c r="C8" s="94" t="inlineStr">
        <is>
          <t>PL2</t>
        </is>
      </c>
      <c r="D8" s="2429" t="n"/>
      <c r="E8" s="2429" t="n"/>
      <c r="F8" s="2429" t="n"/>
      <c r="G8" s="2429" t="n"/>
      <c r="H8" s="109" t="n"/>
      <c r="I8" s="110" t="n"/>
      <c r="J8" s="2429" t="n"/>
      <c r="K8" s="2429" t="n"/>
      <c r="L8" s="2429" t="n"/>
      <c r="M8" s="2429" t="n"/>
      <c r="N8" s="109" t="n"/>
      <c r="O8" s="110" t="n"/>
      <c r="P8" s="2429" t="n"/>
      <c r="Q8" s="2429" t="n"/>
      <c r="R8" s="2429" t="n"/>
      <c r="S8" s="2429" t="n"/>
      <c r="T8" s="109" t="n"/>
      <c r="U8" s="111" t="n"/>
      <c r="V8" s="2429" t="n"/>
      <c r="W8" s="2429" t="n"/>
      <c r="X8" s="2429" t="n"/>
      <c r="Y8" s="2429" t="n"/>
      <c r="Z8" s="2429" t="n"/>
      <c r="AA8" s="2429" t="n"/>
      <c r="AB8" s="109" t="n"/>
      <c r="AC8" s="111" t="n"/>
      <c r="AD8" s="2429" t="n"/>
      <c r="AE8" s="2429" t="n"/>
      <c r="AF8" s="2429" t="n"/>
      <c r="AG8" s="2429" t="n"/>
      <c r="AH8" s="2429" t="n"/>
      <c r="AI8" s="2429" t="n"/>
      <c r="AJ8" s="109" t="n"/>
      <c r="AK8" s="112" t="n"/>
      <c r="AL8" s="2429" t="n"/>
      <c r="AM8" s="2429" t="n"/>
      <c r="AN8" s="2429" t="n"/>
      <c r="AO8" s="2429" t="n"/>
      <c r="AP8" s="2429" t="n"/>
      <c r="AQ8" s="2429" t="n"/>
      <c r="AR8" s="2429" t="n"/>
      <c r="AS8" s="110" t="n"/>
      <c r="AT8" s="113" t="n"/>
      <c r="AU8" s="2429" t="n"/>
      <c r="AV8" s="2429" t="n"/>
      <c r="AW8" s="2429" t="n"/>
      <c r="AX8" s="2429" t="n"/>
      <c r="AY8" s="2429" t="n"/>
      <c r="AZ8" s="2429" t="n"/>
      <c r="BA8" s="110" t="n"/>
      <c r="BB8" s="112" t="n"/>
      <c r="BC8" s="2429" t="n"/>
      <c r="BD8" s="2429" t="n"/>
      <c r="BE8" s="2429" t="n"/>
      <c r="BF8" s="2429" t="n"/>
      <c r="BG8" s="2429" t="n"/>
      <c r="BH8" s="2429" t="n"/>
      <c r="BI8" s="110" t="n"/>
      <c r="BJ8" s="112" t="n"/>
      <c r="BK8" s="2429" t="n"/>
      <c r="BL8" s="2429" t="n"/>
      <c r="BM8" s="2429" t="n"/>
      <c r="BN8" s="2429" t="n"/>
      <c r="BO8" s="2429" t="n"/>
      <c r="BP8" s="2429" t="n"/>
      <c r="BQ8" s="2429" t="n"/>
      <c r="BR8" s="110" t="n"/>
      <c r="BS8" s="112" t="n"/>
      <c r="BT8" s="2429" t="n"/>
      <c r="BU8" s="2429" t="n"/>
      <c r="BV8" s="2429" t="n"/>
      <c r="BW8" s="2429" t="n"/>
      <c r="BX8" s="2429" t="n"/>
      <c r="BY8" s="2429" t="n"/>
      <c r="BZ8" s="110" t="n"/>
      <c r="CA8" s="112" t="n"/>
      <c r="CB8" s="2429" t="n"/>
      <c r="CC8" s="2429" t="n"/>
      <c r="CD8" s="2429" t="n"/>
      <c r="CE8" s="2429" t="n"/>
      <c r="CF8" s="2429" t="n"/>
      <c r="CG8" s="2429" t="n"/>
      <c r="CH8" s="110" t="n"/>
      <c r="CI8" s="112" t="n"/>
      <c r="CJ8" s="2429" t="n"/>
      <c r="CK8" s="2429" t="n"/>
      <c r="CL8" s="2429" t="n"/>
      <c r="CM8" s="2429" t="n"/>
      <c r="CN8" s="2429" t="n"/>
      <c r="CO8" s="2429" t="n"/>
      <c r="CP8" s="110" t="n"/>
      <c r="CQ8" s="112" t="n"/>
      <c r="CR8" s="2429" t="n"/>
      <c r="CS8" s="2429" t="n"/>
      <c r="CT8" s="2429" t="n"/>
      <c r="CU8" s="2429">
        <f>+CR8-CS8</f>
        <v/>
      </c>
      <c r="CV8" s="2429">
        <f>+CR8-CT8</f>
        <v/>
      </c>
      <c r="CW8" s="2429" t="n"/>
      <c r="CX8" s="110">
        <f>IFERROR(CR8/CW8-1, "-")</f>
        <v/>
      </c>
      <c r="CY8" s="2430" t="n"/>
      <c r="CZ8" s="2429" t="n"/>
      <c r="DA8" s="2429" t="n"/>
      <c r="DB8" s="2429" t="n"/>
      <c r="DC8" s="2429" t="n"/>
      <c r="DD8" s="2429" t="n"/>
      <c r="DE8" s="110" t="n"/>
      <c r="DF8" s="115" t="n"/>
      <c r="DG8" s="110" t="n"/>
      <c r="DH8" s="110" t="n"/>
      <c r="DI8" s="104" t="n"/>
      <c r="DJ8" s="2427" t="n"/>
      <c r="DK8" s="2427" t="n"/>
      <c r="DL8" s="2427" t="n"/>
      <c r="DM8" s="2427" t="n"/>
      <c r="DN8" s="2428" t="n"/>
      <c r="DO8" s="79" t="n"/>
      <c r="DX8" s="2424" t="n"/>
      <c r="DY8" s="2424" t="n"/>
      <c r="DZ8" s="2424" t="n"/>
    </row>
    <row customFormat="1" customHeight="1" ht="12.75" r="9" s="116">
      <c r="A9" s="117" t="inlineStr">
        <is>
          <t>Mobile</t>
        </is>
      </c>
      <c r="B9" s="93" t="n"/>
      <c r="C9" s="94" t="inlineStr">
        <is>
          <t>PL3</t>
        </is>
      </c>
      <c r="D9" s="2431" t="n">
        <v>8324.902774543139</v>
      </c>
      <c r="E9" s="2431" t="n">
        <v>9527.089067890151</v>
      </c>
      <c r="F9" s="2431" t="n">
        <v>-1202.186293347011</v>
      </c>
      <c r="G9" s="2431" t="n">
        <v>9480.807708999999</v>
      </c>
      <c r="H9" s="119" t="n">
        <v>-0.1219205124643099</v>
      </c>
      <c r="I9" s="115" t="n"/>
      <c r="J9" s="2431" t="n">
        <v>7599.91102191381</v>
      </c>
      <c r="K9" s="2431" t="n">
        <v>8782.122689177009</v>
      </c>
      <c r="L9" s="2431" t="n">
        <v>-1182.211667263199</v>
      </c>
      <c r="M9" s="2431" t="n">
        <v>9059.86084090339</v>
      </c>
      <c r="N9" s="119" t="n">
        <v>-0.16114483926709</v>
      </c>
      <c r="O9" s="115" t="n"/>
      <c r="P9" s="2431" t="n">
        <v>7943.49239754306</v>
      </c>
      <c r="Q9" s="2431" t="n">
        <v>9473.13894576356</v>
      </c>
      <c r="R9" s="2431" t="n">
        <v>-1529.646548220499</v>
      </c>
      <c r="S9" s="2431" t="n">
        <v>9959.727298096623</v>
      </c>
      <c r="T9" s="119" t="n">
        <v>-0.2024387656616743</v>
      </c>
      <c r="U9" s="120" t="n"/>
      <c r="V9" s="2431" t="n">
        <v>8080.22919687602</v>
      </c>
      <c r="W9" s="2431" t="n">
        <v>9362.53792775701</v>
      </c>
      <c r="X9" s="2431" t="n">
        <v>7876.12477879698</v>
      </c>
      <c r="Y9" s="2431" t="n">
        <v>-1282.30873088099</v>
      </c>
      <c r="Z9" s="2431" t="n">
        <v>204.1044180790404</v>
      </c>
      <c r="AA9" s="2431" t="n">
        <v>9279.897734847458</v>
      </c>
      <c r="AB9" s="119" t="n">
        <v>-0.1292760515524322</v>
      </c>
      <c r="AC9" s="120" t="n"/>
      <c r="AD9" s="2431" t="n">
        <v>7954.74230612398</v>
      </c>
      <c r="AE9" s="2431" t="n">
        <v>9772.46360112472</v>
      </c>
      <c r="AF9" s="2431" t="n">
        <v>8199.61467808833</v>
      </c>
      <c r="AG9" s="2431" t="n">
        <v>-1817.721295000741</v>
      </c>
      <c r="AH9" s="2431" t="n">
        <v>-244.8723719643504</v>
      </c>
      <c r="AI9" s="2431" t="n">
        <v>9134.199936966512</v>
      </c>
      <c r="AJ9" s="119" t="n">
        <v>-0.1291254449192879</v>
      </c>
      <c r="AK9" s="113" t="n"/>
      <c r="AL9" s="2431" t="n">
        <v>7729.02347700001</v>
      </c>
      <c r="AM9" s="2431" t="n">
        <v>9466.685901702769</v>
      </c>
      <c r="AN9" s="2431" t="n">
        <v>8095.14720870963</v>
      </c>
      <c r="AO9" s="2431" t="n">
        <v>7913.485060571679</v>
      </c>
      <c r="AP9" s="2431" t="n">
        <v>-1737.662424702759</v>
      </c>
      <c r="AQ9" s="2431" t="n">
        <v>-366.1237317096202</v>
      </c>
      <c r="AR9" s="2431" t="n">
        <v>8946.75583618603</v>
      </c>
      <c r="AS9" s="115" t="n">
        <v>-0.136108817708066</v>
      </c>
      <c r="AT9" s="113" t="n"/>
      <c r="AU9" s="2431" t="n">
        <v>8256.653563205358</v>
      </c>
      <c r="AV9" s="2431" t="n">
        <v>9614.055149362421</v>
      </c>
      <c r="AW9" s="2431" t="n">
        <v>8186.03922982764</v>
      </c>
      <c r="AX9" s="2431" t="n">
        <v>-1357.401586157062</v>
      </c>
      <c r="AY9" s="2431" t="n">
        <v>70.61433337771814</v>
      </c>
      <c r="AZ9" s="2431" t="n">
        <v>8581.716125441015</v>
      </c>
      <c r="BA9" s="115" t="n">
        <v>-0.03787850326020326</v>
      </c>
      <c r="BB9" s="113" t="n"/>
      <c r="BC9" s="2431" t="n">
        <v>7474.194377076272</v>
      </c>
      <c r="BD9" s="2431" t="n">
        <v>9618.24969499004</v>
      </c>
      <c r="BE9" s="2431" t="n">
        <v>8207.06950648545</v>
      </c>
      <c r="BF9" s="2431" t="n">
        <v>-2144.055317913768</v>
      </c>
      <c r="BG9" s="2431" t="n">
        <v>-732.875129409178</v>
      </c>
      <c r="BH9" s="2431" t="n">
        <v>0</v>
      </c>
      <c r="BI9" s="115" t="n"/>
      <c r="BJ9" s="113" t="n"/>
      <c r="BK9" s="2431" t="n"/>
      <c r="BL9" s="2431" t="n"/>
      <c r="BM9" s="2431" t="n"/>
      <c r="BN9" s="2431" t="n"/>
      <c r="BO9" s="2431" t="n"/>
      <c r="BP9" s="2431" t="n"/>
      <c r="BQ9" s="2431" t="n"/>
      <c r="BR9" s="115" t="n"/>
      <c r="BS9" s="113" t="n"/>
      <c r="BT9" s="2431" t="n"/>
      <c r="BU9" s="2431" t="n"/>
      <c r="BV9" s="2431" t="n"/>
      <c r="BW9" s="2431" t="n"/>
      <c r="BX9" s="2431" t="n"/>
      <c r="BY9" s="2431" t="n"/>
      <c r="BZ9" s="115" t="n"/>
      <c r="CA9" s="113" t="n"/>
      <c r="CB9" s="2431" t="n"/>
      <c r="CC9" s="2431" t="n"/>
      <c r="CD9" s="2431" t="n"/>
      <c r="CE9" s="2431" t="n"/>
      <c r="CF9" s="2431" t="n"/>
      <c r="CG9" s="2431" t="n"/>
      <c r="CH9" s="115" t="n"/>
      <c r="CI9" s="113" t="n"/>
      <c r="CJ9" s="2431" t="n"/>
      <c r="CK9" s="2431" t="n"/>
      <c r="CL9" s="2431" t="n"/>
      <c r="CM9" s="2431" t="n"/>
      <c r="CN9" s="2431" t="n"/>
      <c r="CO9" s="2431" t="n"/>
      <c r="CP9" s="115" t="n"/>
      <c r="CQ9" s="113" t="n"/>
      <c r="CR9" s="2431" t="n">
        <v>63363.14911428165</v>
      </c>
      <c r="CS9" s="2431" t="n">
        <v>75616.34297776768</v>
      </c>
      <c r="CT9" s="2431" t="n">
        <v>56002.80198739933</v>
      </c>
      <c r="CU9" s="2431" t="n">
        <v>-12253.19386348603</v>
      </c>
      <c r="CV9" s="2431" t="n">
        <v>7360.34712688232</v>
      </c>
      <c r="CW9" s="2431" t="n">
        <v>64442.96548144103</v>
      </c>
      <c r="CX9" s="115">
        <f>IFERROR(CR9/CW9-1, "-")</f>
        <v/>
      </c>
      <c r="CY9" s="2430" t="n"/>
      <c r="CZ9" s="2431" t="n">
        <v>114333.763665224</v>
      </c>
      <c r="DA9" s="2431" t="n"/>
      <c r="DB9" s="2431" t="n">
        <v>98063.9538859551</v>
      </c>
      <c r="DC9" s="2431" t="n"/>
      <c r="DD9" s="2431" t="n"/>
      <c r="DE9" s="115">
        <f>CZ9/DD9-1</f>
        <v/>
      </c>
      <c r="DF9" s="115" t="n"/>
      <c r="DG9" s="115">
        <f>DB9/DD9-1</f>
        <v/>
      </c>
      <c r="DH9" s="115">
        <f>DC9/DD9-1</f>
        <v/>
      </c>
      <c r="DI9" s="104" t="n"/>
      <c r="DJ9" s="2427" t="n"/>
      <c r="DK9" s="2427" t="n"/>
      <c r="DL9" s="2427" t="n"/>
      <c r="DM9" s="2427" t="n"/>
      <c r="DN9" s="2428" t="n"/>
      <c r="DO9" s="79" t="n"/>
      <c r="DX9" s="2424" t="n"/>
      <c r="DY9" s="2424" t="n"/>
      <c r="DZ9" s="2424" t="n"/>
    </row>
    <row customFormat="1" customHeight="1" ht="15.75" r="10" s="130">
      <c r="A10" s="121" t="inlineStr">
        <is>
          <t>Intercompagnie Mobile</t>
        </is>
      </c>
      <c r="B10" s="122" t="n"/>
      <c r="C10" s="94" t="inlineStr">
        <is>
          <t>PL4</t>
        </is>
      </c>
      <c r="D10" s="2432" t="n">
        <v>8324.902774543139</v>
      </c>
      <c r="E10" s="2432" t="n">
        <v>9527.089067890151</v>
      </c>
      <c r="F10" s="2432" t="n">
        <v>-1202.186293347011</v>
      </c>
      <c r="G10" s="2432" t="n">
        <v>9480.807708999999</v>
      </c>
      <c r="H10" s="124" t="n">
        <v>-0.1219205124643099</v>
      </c>
      <c r="I10" s="125" t="n"/>
      <c r="J10" s="2432" t="n">
        <v>7599.91102191381</v>
      </c>
      <c r="K10" s="2432" t="n">
        <v>8782.122689177009</v>
      </c>
      <c r="L10" s="2432" t="n">
        <v>-1182.211667263199</v>
      </c>
      <c r="M10" s="2432" t="n">
        <v>9059.86084090339</v>
      </c>
      <c r="N10" s="124" t="n">
        <v>-0.16114483926709</v>
      </c>
      <c r="O10" s="125" t="n"/>
      <c r="P10" s="2432" t="n">
        <v>7943.49239754306</v>
      </c>
      <c r="Q10" s="2432" t="n">
        <v>9473.13894576356</v>
      </c>
      <c r="R10" s="2432" t="n">
        <v>-1529.646548220499</v>
      </c>
      <c r="S10" s="2432" t="n">
        <v>9959.727298096623</v>
      </c>
      <c r="T10" s="124" t="n">
        <v>-0.2024387656616743</v>
      </c>
      <c r="U10" s="126" t="n"/>
      <c r="V10" s="2432" t="n">
        <v>8080.22919687602</v>
      </c>
      <c r="W10" s="2432" t="n">
        <v>9362.53792775701</v>
      </c>
      <c r="X10" s="2432" t="n">
        <v>7876.12477879698</v>
      </c>
      <c r="Y10" s="2432" t="n">
        <v>-1282.30873088099</v>
      </c>
      <c r="Z10" s="2432" t="n">
        <v>204.1044180790404</v>
      </c>
      <c r="AA10" s="2432" t="n">
        <v>9279.897734847458</v>
      </c>
      <c r="AB10" s="124" t="n">
        <v>-0.1292760515524322</v>
      </c>
      <c r="AC10" s="126" t="n"/>
      <c r="AD10" s="2432" t="n">
        <v>7954.74230612398</v>
      </c>
      <c r="AE10" s="2432" t="n">
        <v>9772.46360112472</v>
      </c>
      <c r="AF10" s="2432" t="n">
        <v>8199.61467808833</v>
      </c>
      <c r="AG10" s="2432" t="n">
        <v>-1817.721295000741</v>
      </c>
      <c r="AH10" s="2432" t="n">
        <v>-244.8723719643504</v>
      </c>
      <c r="AI10" s="2432" t="n">
        <v>9134.199936966512</v>
      </c>
      <c r="AJ10" s="124" t="n">
        <v>-0.1291254449192879</v>
      </c>
      <c r="AK10" s="127" t="n"/>
      <c r="AL10" s="2432" t="n">
        <v>7729.02347700001</v>
      </c>
      <c r="AM10" s="2432" t="n">
        <v>9466.685901702769</v>
      </c>
      <c r="AN10" s="2432" t="n">
        <v>8095.14720870963</v>
      </c>
      <c r="AO10" s="2432" t="n">
        <v>7913.485060571679</v>
      </c>
      <c r="AP10" s="2432" t="n">
        <v>-1737.662424702759</v>
      </c>
      <c r="AQ10" s="2432" t="n">
        <v>-366.1237317096202</v>
      </c>
      <c r="AR10" s="2432" t="n">
        <v>8946.75583618603</v>
      </c>
      <c r="AS10" s="125" t="n">
        <v>-0.136108817708066</v>
      </c>
      <c r="AT10" s="127" t="n"/>
      <c r="AU10" s="2432" t="n">
        <v>8256.653563205358</v>
      </c>
      <c r="AV10" s="2432" t="n">
        <v>9614.055149362421</v>
      </c>
      <c r="AW10" s="2432" t="n">
        <v>8186.03922982764</v>
      </c>
      <c r="AX10" s="2432" t="n">
        <v>-1357.401586157062</v>
      </c>
      <c r="AY10" s="2432" t="n">
        <v>70.61433337771814</v>
      </c>
      <c r="AZ10" s="2432" t="n">
        <v>8581.716125441015</v>
      </c>
      <c r="BA10" s="125" t="n">
        <v>-0.03787850326020326</v>
      </c>
      <c r="BB10" s="127" t="n"/>
      <c r="BC10" s="2432" t="n">
        <v>7474.194377076272</v>
      </c>
      <c r="BD10" s="2432" t="n">
        <v>9618.24969499004</v>
      </c>
      <c r="BE10" s="2432" t="n">
        <v>8207.06950648545</v>
      </c>
      <c r="BF10" s="2432" t="n">
        <v>-2144.055317913768</v>
      </c>
      <c r="BG10" s="2432" t="n">
        <v>-732.875129409178</v>
      </c>
      <c r="BH10" s="2432" t="n">
        <v>0</v>
      </c>
      <c r="BI10" s="125" t="n"/>
      <c r="BJ10" s="127" t="n"/>
      <c r="BK10" s="2432" t="n"/>
      <c r="BL10" s="2432" t="n"/>
      <c r="BM10" s="2432" t="n"/>
      <c r="BN10" s="2432" t="n"/>
      <c r="BO10" s="2432" t="n"/>
      <c r="BP10" s="2432" t="n"/>
      <c r="BQ10" s="2432" t="n"/>
      <c r="BR10" s="125" t="n"/>
      <c r="BS10" s="127" t="n"/>
      <c r="BT10" s="2432" t="n"/>
      <c r="BU10" s="2432" t="n"/>
      <c r="BV10" s="2432" t="n"/>
      <c r="BW10" s="2432" t="n"/>
      <c r="BX10" s="2432" t="n"/>
      <c r="BY10" s="2432" t="n"/>
      <c r="BZ10" s="125" t="n"/>
      <c r="CA10" s="127" t="n"/>
      <c r="CB10" s="2432" t="n"/>
      <c r="CC10" s="2432" t="n"/>
      <c r="CD10" s="2432" t="n"/>
      <c r="CE10" s="2432" t="n"/>
      <c r="CF10" s="2432" t="n"/>
      <c r="CG10" s="2432" t="n"/>
      <c r="CH10" s="125" t="n"/>
      <c r="CI10" s="127" t="n"/>
      <c r="CJ10" s="2432" t="n"/>
      <c r="CK10" s="2432" t="n"/>
      <c r="CL10" s="2432" t="n"/>
      <c r="CM10" s="2432" t="n"/>
      <c r="CN10" s="2432" t="n"/>
      <c r="CO10" s="2432" t="n"/>
      <c r="CP10" s="125" t="n"/>
      <c r="CQ10" s="127" t="n"/>
      <c r="CR10" s="2432" t="n">
        <v>63363.14911428165</v>
      </c>
      <c r="CS10" s="2432" t="n">
        <v>75616.34297776768</v>
      </c>
      <c r="CT10" s="2432" t="n">
        <v>56002.80198739933</v>
      </c>
      <c r="CU10" s="2432" t="n">
        <v>-12253.19386348603</v>
      </c>
      <c r="CV10" s="2432" t="n">
        <v>7360.34712688232</v>
      </c>
      <c r="CW10" s="2432" t="n">
        <v>64442.96548144103</v>
      </c>
      <c r="CX10" s="125">
        <f>IFERROR(CR10/CW10-1, "-")</f>
        <v/>
      </c>
      <c r="CY10" s="2433" t="n"/>
      <c r="CZ10" s="2432" t="n">
        <v>114333.763665224</v>
      </c>
      <c r="DA10" s="2432" t="n"/>
      <c r="DB10" s="2432" t="n">
        <v>98063.9538859551</v>
      </c>
      <c r="DC10" s="2432" t="n"/>
      <c r="DD10" s="2432" t="n"/>
      <c r="DE10" s="125">
        <f>CZ10/DD10-1</f>
        <v/>
      </c>
      <c r="DF10" s="125">
        <f>DA10/DD10-1</f>
        <v/>
      </c>
      <c r="DG10" s="125">
        <f>DB10/DD10-1</f>
        <v/>
      </c>
      <c r="DH10" s="125">
        <f>DC10/DD10-1</f>
        <v/>
      </c>
      <c r="DI10" s="104" t="n"/>
      <c r="DJ10" s="2427" t="n"/>
      <c r="DK10" s="2427" t="n"/>
      <c r="DL10" s="2427" t="n"/>
      <c r="DM10" s="2427" t="n"/>
      <c r="DN10" s="2428" t="n"/>
      <c r="DO10" s="129" t="n"/>
      <c r="DX10" s="2424" t="n"/>
      <c r="DY10" s="2424" t="n"/>
      <c r="DZ10" s="2424" t="n"/>
    </row>
    <row customFormat="1" customHeight="1" ht="6" r="11" s="138">
      <c r="A11" s="131" t="n"/>
      <c r="B11" s="32" t="n"/>
      <c r="C11" s="94" t="inlineStr">
        <is>
          <t>PL5</t>
        </is>
      </c>
      <c r="D11" s="2434" t="n"/>
      <c r="E11" s="2434" t="n"/>
      <c r="F11" s="2434" t="n"/>
      <c r="G11" s="2434" t="n"/>
      <c r="H11" s="133" t="n"/>
      <c r="I11" s="134" t="n"/>
      <c r="J11" s="2434" t="n"/>
      <c r="K11" s="2434" t="n"/>
      <c r="L11" s="2434" t="n"/>
      <c r="M11" s="2434" t="n"/>
      <c r="N11" s="133" t="n"/>
      <c r="O11" s="134" t="n"/>
      <c r="P11" s="2434" t="n"/>
      <c r="Q11" s="2434" t="n"/>
      <c r="R11" s="2434" t="n"/>
      <c r="S11" s="2434" t="n"/>
      <c r="T11" s="133" t="n"/>
      <c r="U11" s="135" t="n"/>
      <c r="V11" s="2434" t="n"/>
      <c r="W11" s="2434" t="n"/>
      <c r="X11" s="2434" t="n"/>
      <c r="Y11" s="2434" t="n"/>
      <c r="Z11" s="2434" t="n"/>
      <c r="AA11" s="2434" t="n"/>
      <c r="AB11" s="133" t="n"/>
      <c r="AC11" s="135" t="n"/>
      <c r="AD11" s="2434" t="n"/>
      <c r="AE11" s="2434" t="n"/>
      <c r="AF11" s="2434" t="n"/>
      <c r="AG11" s="2434" t="n"/>
      <c r="AH11" s="2434" t="n"/>
      <c r="AI11" s="2434" t="n"/>
      <c r="AJ11" s="133" t="n"/>
      <c r="AK11" s="136" t="n"/>
      <c r="AL11" s="2434" t="n"/>
      <c r="AM11" s="2434" t="n"/>
      <c r="AN11" s="2434" t="n"/>
      <c r="AO11" s="2434" t="n"/>
      <c r="AP11" s="2434" t="n"/>
      <c r="AQ11" s="2434" t="n"/>
      <c r="AR11" s="2434" t="n"/>
      <c r="AS11" s="134" t="n"/>
      <c r="AT11" s="136" t="n"/>
      <c r="AU11" s="2434" t="n"/>
      <c r="AV11" s="2434" t="n"/>
      <c r="AW11" s="2434" t="n"/>
      <c r="AX11" s="2434" t="n"/>
      <c r="AY11" s="2434" t="n"/>
      <c r="AZ11" s="2434" t="n"/>
      <c r="BA11" s="134" t="n"/>
      <c r="BB11" s="136" t="n"/>
      <c r="BC11" s="2434" t="n"/>
      <c r="BD11" s="2434" t="n"/>
      <c r="BE11" s="2434" t="n"/>
      <c r="BF11" s="2434" t="n"/>
      <c r="BG11" s="2434" t="n"/>
      <c r="BH11" s="2434" t="n"/>
      <c r="BI11" s="134" t="n"/>
      <c r="BJ11" s="136" t="n"/>
      <c r="BK11" s="2434" t="n"/>
      <c r="BL11" s="2434" t="n"/>
      <c r="BM11" s="2434" t="n"/>
      <c r="BN11" s="2434" t="n"/>
      <c r="BO11" s="2434" t="n"/>
      <c r="BP11" s="2434" t="n"/>
      <c r="BQ11" s="2434" t="n"/>
      <c r="BR11" s="134" t="n"/>
      <c r="BS11" s="136" t="n"/>
      <c r="BT11" s="2434" t="n"/>
      <c r="BU11" s="2434" t="n"/>
      <c r="BV11" s="2434" t="n"/>
      <c r="BW11" s="2434" t="n"/>
      <c r="BX11" s="2434" t="n"/>
      <c r="BY11" s="2434" t="n"/>
      <c r="BZ11" s="134" t="n"/>
      <c r="CA11" s="136" t="n"/>
      <c r="CB11" s="2434" t="n"/>
      <c r="CC11" s="2434" t="n"/>
      <c r="CD11" s="2434" t="n"/>
      <c r="CE11" s="2434" t="n"/>
      <c r="CF11" s="2434" t="n"/>
      <c r="CG11" s="2434" t="n"/>
      <c r="CH11" s="134" t="n"/>
      <c r="CI11" s="136" t="n"/>
      <c r="CJ11" s="2434" t="n"/>
      <c r="CK11" s="2434" t="n"/>
      <c r="CL11" s="2434" t="n"/>
      <c r="CM11" s="2434" t="n"/>
      <c r="CN11" s="2434" t="n"/>
      <c r="CO11" s="2434" t="n"/>
      <c r="CP11" s="134" t="n"/>
      <c r="CQ11" s="136" t="n"/>
      <c r="CR11" s="2434" t="n"/>
      <c r="CS11" s="2434" t="n"/>
      <c r="CT11" s="2434" t="n"/>
      <c r="CU11" s="2434">
        <f>+CR11-CS11</f>
        <v/>
      </c>
      <c r="CV11" s="2434">
        <f>+CR11-CT11</f>
        <v/>
      </c>
      <c r="CW11" s="2434" t="n"/>
      <c r="CX11" s="134">
        <f>IFERROR(CR11/CW11-1, "-")</f>
        <v/>
      </c>
      <c r="CY11" s="2435" t="n"/>
      <c r="CZ11" s="2434" t="n"/>
      <c r="DA11" s="2434" t="n"/>
      <c r="DB11" s="2434" t="n"/>
      <c r="DC11" s="2434" t="n"/>
      <c r="DD11" s="2434" t="n"/>
      <c r="DE11" s="134" t="n"/>
      <c r="DF11" s="134" t="n"/>
      <c r="DG11" s="134" t="n"/>
      <c r="DH11" s="134" t="n"/>
      <c r="DI11" s="104" t="n"/>
      <c r="DJ11" s="2427" t="n"/>
      <c r="DK11" s="2427" t="n"/>
      <c r="DL11" s="2427" t="n"/>
      <c r="DM11" s="2427" t="n"/>
      <c r="DN11" s="2428" t="n"/>
      <c r="DO11" s="129" t="n"/>
      <c r="DX11" s="2424" t="n"/>
      <c r="DY11" s="2424" t="n"/>
      <c r="DZ11" s="2424" t="n"/>
    </row>
    <row customFormat="1" customHeight="1" hidden="1" ht="15.75" r="12" s="138">
      <c r="A12" s="139" t="inlineStr">
        <is>
          <t>Intercompagnie</t>
        </is>
      </c>
      <c r="B12" s="32" t="n"/>
      <c r="C12" s="94" t="inlineStr">
        <is>
          <t>PL6</t>
        </is>
      </c>
      <c r="D12" s="2434" t="n"/>
      <c r="E12" s="2434" t="n"/>
      <c r="F12" s="2434" t="n"/>
      <c r="G12" s="2434" t="n"/>
      <c r="H12" s="133" t="n"/>
      <c r="I12" s="134" t="n"/>
      <c r="J12" s="2434" t="n"/>
      <c r="K12" s="2434" t="n"/>
      <c r="L12" s="2434" t="n"/>
      <c r="M12" s="2434" t="n"/>
      <c r="N12" s="133" t="n"/>
      <c r="O12" s="134" t="n"/>
      <c r="P12" s="2434" t="n"/>
      <c r="Q12" s="2434" t="n"/>
      <c r="R12" s="2434" t="n"/>
      <c r="S12" s="2434" t="n"/>
      <c r="T12" s="133" t="n"/>
      <c r="U12" s="135" t="n"/>
      <c r="V12" s="2434" t="n"/>
      <c r="W12" s="2434" t="n"/>
      <c r="X12" s="2434" t="n"/>
      <c r="Y12" s="2434" t="n"/>
      <c r="Z12" s="2434" t="n"/>
      <c r="AA12" s="2434" t="n"/>
      <c r="AB12" s="133" t="n"/>
      <c r="AC12" s="135" t="n"/>
      <c r="AD12" s="2434" t="n"/>
      <c r="AE12" s="2434" t="n"/>
      <c r="AF12" s="2434" t="n"/>
      <c r="AG12" s="2434" t="n"/>
      <c r="AH12" s="2434" t="n"/>
      <c r="AI12" s="2434" t="n"/>
      <c r="AJ12" s="133" t="n"/>
      <c r="AK12" s="136" t="n"/>
      <c r="AL12" s="2434" t="n"/>
      <c r="AM12" s="2434" t="n"/>
      <c r="AN12" s="2434" t="n"/>
      <c r="AO12" s="2434" t="n"/>
      <c r="AP12" s="2434" t="n"/>
      <c r="AQ12" s="2434" t="n"/>
      <c r="AR12" s="2434" t="n"/>
      <c r="AS12" s="134" t="n"/>
      <c r="AT12" s="136" t="n"/>
      <c r="AU12" s="2434" t="n"/>
      <c r="AV12" s="2434" t="n"/>
      <c r="AW12" s="2434" t="n"/>
      <c r="AX12" s="2434" t="n"/>
      <c r="AY12" s="2434" t="n"/>
      <c r="AZ12" s="2434" t="n"/>
      <c r="BA12" s="134" t="n"/>
      <c r="BB12" s="136" t="n"/>
      <c r="BC12" s="2434" t="n"/>
      <c r="BD12" s="2434" t="n"/>
      <c r="BE12" s="2434" t="n"/>
      <c r="BF12" s="2434" t="n"/>
      <c r="BG12" s="2434" t="n"/>
      <c r="BH12" s="2434" t="n"/>
      <c r="BI12" s="134" t="n"/>
      <c r="BJ12" s="136" t="n"/>
      <c r="BK12" s="2434" t="n"/>
      <c r="BL12" s="2434" t="n"/>
      <c r="BM12" s="2434" t="n"/>
      <c r="BN12" s="2434" t="n"/>
      <c r="BO12" s="2434" t="n"/>
      <c r="BP12" s="2434" t="n"/>
      <c r="BQ12" s="2434" t="n"/>
      <c r="BR12" s="134" t="n"/>
      <c r="BS12" s="136" t="n"/>
      <c r="BT12" s="2434" t="n"/>
      <c r="BU12" s="2434" t="n"/>
      <c r="BV12" s="2434" t="n"/>
      <c r="BW12" s="2434" t="n"/>
      <c r="BX12" s="2434" t="n"/>
      <c r="BY12" s="2434" t="n"/>
      <c r="BZ12" s="134" t="n"/>
      <c r="CA12" s="136" t="n"/>
      <c r="CB12" s="2434" t="n"/>
      <c r="CC12" s="2434" t="n"/>
      <c r="CD12" s="2434" t="n"/>
      <c r="CE12" s="2434" t="n"/>
      <c r="CF12" s="2434" t="n"/>
      <c r="CG12" s="2434" t="n"/>
      <c r="CH12" s="134" t="n"/>
      <c r="CI12" s="136" t="n"/>
      <c r="CJ12" s="2434" t="n"/>
      <c r="CK12" s="2434" t="n"/>
      <c r="CL12" s="2434" t="n"/>
      <c r="CM12" s="2434" t="n"/>
      <c r="CN12" s="2434" t="n"/>
      <c r="CO12" s="2434" t="n"/>
      <c r="CP12" s="134" t="n"/>
      <c r="CQ12" s="136" t="n"/>
      <c r="CR12" s="2434" t="n"/>
      <c r="CS12" s="2434" t="n"/>
      <c r="CT12" s="2434" t="n"/>
      <c r="CU12" s="2434">
        <f>+CR12-CS12</f>
        <v/>
      </c>
      <c r="CV12" s="2434">
        <f>+CR12-CT12</f>
        <v/>
      </c>
      <c r="CW12" s="2434" t="n"/>
      <c r="CX12" s="134">
        <f>IFERROR(CR12/CW12-1, "-")</f>
        <v/>
      </c>
      <c r="CY12" s="2435" t="n"/>
      <c r="CZ12" s="2434" t="n"/>
      <c r="DA12" s="2434" t="n"/>
      <c r="DB12" s="2434" t="n"/>
      <c r="DC12" s="2434" t="n"/>
      <c r="DD12" s="2434" t="n"/>
      <c r="DE12" s="134">
        <f>CZ12/DD12-1</f>
        <v/>
      </c>
      <c r="DF12" s="134" t="n"/>
      <c r="DG12" s="134" t="n"/>
      <c r="DH12" s="134" t="n"/>
      <c r="DI12" s="104" t="n"/>
      <c r="DJ12" s="2427" t="n"/>
      <c r="DK12" s="2427" t="n"/>
      <c r="DL12" s="2427" t="n"/>
      <c r="DM12" s="2427" t="n"/>
      <c r="DN12" s="2428" t="n"/>
      <c r="DO12" s="129" t="n"/>
      <c r="DX12" s="2424" t="n"/>
      <c r="DY12" s="2424" t="n"/>
      <c r="DZ12" s="2424" t="n"/>
    </row>
    <row customFormat="1" customHeight="1" hidden="1" ht="35.25" r="13" s="138">
      <c r="A13" s="139" t="inlineStr">
        <is>
          <t>dont Intercompagnie hors trafic</t>
        </is>
      </c>
      <c r="B13" s="32" t="n"/>
      <c r="C13" s="94" t="inlineStr">
        <is>
          <t>PL7</t>
        </is>
      </c>
      <c r="D13" s="2434" t="n"/>
      <c r="E13" s="2434" t="n"/>
      <c r="F13" s="2434" t="n"/>
      <c r="G13" s="2434" t="n"/>
      <c r="H13" s="133" t="n"/>
      <c r="I13" s="134" t="n"/>
      <c r="J13" s="2434" t="n"/>
      <c r="K13" s="2434" t="n"/>
      <c r="L13" s="2434" t="n"/>
      <c r="M13" s="2434" t="n"/>
      <c r="N13" s="133" t="n"/>
      <c r="O13" s="134" t="n"/>
      <c r="P13" s="2434" t="n"/>
      <c r="Q13" s="2434" t="n"/>
      <c r="R13" s="2434" t="n"/>
      <c r="S13" s="2434" t="n"/>
      <c r="T13" s="133" t="n"/>
      <c r="U13" s="135" t="n"/>
      <c r="V13" s="2434" t="n"/>
      <c r="W13" s="2434" t="n"/>
      <c r="X13" s="2434" t="n"/>
      <c r="Y13" s="2434" t="n"/>
      <c r="Z13" s="2434" t="n"/>
      <c r="AA13" s="2434" t="n"/>
      <c r="AB13" s="133" t="n"/>
      <c r="AC13" s="135" t="n"/>
      <c r="AD13" s="2434" t="n"/>
      <c r="AE13" s="2434" t="n"/>
      <c r="AF13" s="2434" t="n"/>
      <c r="AG13" s="2434" t="n"/>
      <c r="AH13" s="2434" t="n"/>
      <c r="AI13" s="2434" t="n"/>
      <c r="AJ13" s="133" t="n"/>
      <c r="AK13" s="136" t="n"/>
      <c r="AL13" s="2434" t="n"/>
      <c r="AM13" s="2434" t="n"/>
      <c r="AN13" s="2434" t="n"/>
      <c r="AO13" s="2434" t="n"/>
      <c r="AP13" s="2434" t="n"/>
      <c r="AQ13" s="2434" t="n"/>
      <c r="AR13" s="2434" t="n"/>
      <c r="AS13" s="134" t="n"/>
      <c r="AT13" s="136" t="n"/>
      <c r="AU13" s="2434" t="n"/>
      <c r="AV13" s="2434" t="n"/>
      <c r="AW13" s="2434" t="n"/>
      <c r="AX13" s="2434" t="n"/>
      <c r="AY13" s="2434" t="n"/>
      <c r="AZ13" s="2434" t="n"/>
      <c r="BA13" s="134" t="n"/>
      <c r="BB13" s="136" t="n"/>
      <c r="BC13" s="2434" t="n"/>
      <c r="BD13" s="2434" t="n"/>
      <c r="BE13" s="2434" t="n"/>
      <c r="BF13" s="2434" t="n"/>
      <c r="BG13" s="2434" t="n"/>
      <c r="BH13" s="2434" t="n"/>
      <c r="BI13" s="134" t="n"/>
      <c r="BJ13" s="136" t="n"/>
      <c r="BK13" s="2434" t="n"/>
      <c r="BL13" s="2434" t="n"/>
      <c r="BM13" s="2434" t="n"/>
      <c r="BN13" s="2434" t="n"/>
      <c r="BO13" s="2434" t="n"/>
      <c r="BP13" s="2434" t="n"/>
      <c r="BQ13" s="2434" t="n"/>
      <c r="BR13" s="134" t="n"/>
      <c r="BS13" s="136" t="n"/>
      <c r="BT13" s="2434" t="n"/>
      <c r="BU13" s="2434" t="n"/>
      <c r="BV13" s="2434" t="n"/>
      <c r="BW13" s="2434" t="n"/>
      <c r="BX13" s="2434" t="n"/>
      <c r="BY13" s="2434" t="n"/>
      <c r="BZ13" s="134" t="n"/>
      <c r="CA13" s="136" t="n"/>
      <c r="CB13" s="2434" t="n"/>
      <c r="CC13" s="2434" t="n"/>
      <c r="CD13" s="2434" t="n"/>
      <c r="CE13" s="2434" t="n"/>
      <c r="CF13" s="2434" t="n"/>
      <c r="CG13" s="2434" t="n"/>
      <c r="CH13" s="134" t="n"/>
      <c r="CI13" s="136" t="n"/>
      <c r="CJ13" s="2434" t="n"/>
      <c r="CK13" s="2434" t="n"/>
      <c r="CL13" s="2434" t="n"/>
      <c r="CM13" s="2434" t="n"/>
      <c r="CN13" s="2434" t="n"/>
      <c r="CO13" s="2434" t="n"/>
      <c r="CP13" s="134" t="n"/>
      <c r="CQ13" s="136" t="n"/>
      <c r="CR13" s="2434" t="n"/>
      <c r="CS13" s="2434" t="n"/>
      <c r="CT13" s="2434" t="n"/>
      <c r="CU13" s="2434">
        <f>+CR13-CS13</f>
        <v/>
      </c>
      <c r="CV13" s="2434">
        <f>+CR13-CT13</f>
        <v/>
      </c>
      <c r="CW13" s="2434" t="n"/>
      <c r="CX13" s="134">
        <f>IFERROR(CR13/CW13-1, "-")</f>
        <v/>
      </c>
      <c r="CY13" s="2435" t="n"/>
      <c r="CZ13" s="2434" t="n"/>
      <c r="DA13" s="2434" t="n"/>
      <c r="DB13" s="2434" t="n"/>
      <c r="DC13" s="2434" t="n"/>
      <c r="DD13" s="2434" t="n"/>
      <c r="DE13" s="134">
        <f>CZ13/DD13-1</f>
        <v/>
      </c>
      <c r="DF13" s="134" t="n"/>
      <c r="DG13" s="134" t="n"/>
      <c r="DH13" s="134" t="n"/>
      <c r="DI13" s="104" t="n"/>
      <c r="DJ13" s="2427" t="n"/>
      <c r="DK13" s="2427" t="n"/>
      <c r="DL13" s="2427" t="n"/>
      <c r="DM13" s="2427" t="n"/>
      <c r="DN13" s="2428" t="n"/>
      <c r="DO13" s="129" t="n"/>
      <c r="DX13" s="2424" t="n"/>
      <c r="DY13" s="2424" t="n"/>
      <c r="DZ13" s="2424" t="n"/>
    </row>
    <row customHeight="1" hidden="1" ht="37.5" r="14" s="2323">
      <c r="A14" s="140" t="n"/>
      <c r="B14" s="32" t="n"/>
      <c r="C14" s="94" t="inlineStr">
        <is>
          <t>PL8</t>
        </is>
      </c>
      <c r="D14" s="2434" t="n"/>
      <c r="E14" s="2434" t="n"/>
      <c r="F14" s="2434" t="n"/>
      <c r="G14" s="2434" t="n"/>
      <c r="H14" s="133" t="n"/>
      <c r="I14" s="134" t="n"/>
      <c r="J14" s="2434" t="n"/>
      <c r="K14" s="2434" t="n"/>
      <c r="L14" s="2434" t="n"/>
      <c r="M14" s="2434" t="n"/>
      <c r="N14" s="133" t="n"/>
      <c r="O14" s="134" t="n"/>
      <c r="P14" s="2434" t="n"/>
      <c r="Q14" s="2434" t="n"/>
      <c r="R14" s="2434" t="n"/>
      <c r="S14" s="2434" t="n"/>
      <c r="T14" s="133" t="n"/>
      <c r="U14" s="135" t="n"/>
      <c r="V14" s="2434" t="n"/>
      <c r="W14" s="2434" t="n"/>
      <c r="X14" s="2434" t="n"/>
      <c r="Y14" s="2434" t="n"/>
      <c r="Z14" s="2434" t="n"/>
      <c r="AA14" s="2434" t="n"/>
      <c r="AB14" s="133" t="n"/>
      <c r="AC14" s="135" t="n"/>
      <c r="AD14" s="2434" t="n"/>
      <c r="AE14" s="2434" t="n"/>
      <c r="AF14" s="2434" t="n"/>
      <c r="AG14" s="2434" t="n"/>
      <c r="AH14" s="2434" t="n"/>
      <c r="AI14" s="2434" t="n"/>
      <c r="AJ14" s="133" t="n"/>
      <c r="AK14" s="136" t="n"/>
      <c r="AL14" s="2434" t="n"/>
      <c r="AM14" s="2434" t="n"/>
      <c r="AN14" s="2434" t="n"/>
      <c r="AO14" s="2434" t="n"/>
      <c r="AP14" s="2434" t="n"/>
      <c r="AQ14" s="2434" t="n"/>
      <c r="AR14" s="2434" t="n"/>
      <c r="AS14" s="134" t="n"/>
      <c r="AT14" s="136" t="n"/>
      <c r="AU14" s="2434" t="n"/>
      <c r="AV14" s="2434" t="n"/>
      <c r="AW14" s="2434" t="n"/>
      <c r="AX14" s="2434" t="n"/>
      <c r="AY14" s="2434" t="n"/>
      <c r="AZ14" s="2434" t="n"/>
      <c r="BA14" s="134" t="n"/>
      <c r="BB14" s="136" t="n"/>
      <c r="BC14" s="2434" t="n"/>
      <c r="BD14" s="2434" t="n"/>
      <c r="BE14" s="2434" t="n"/>
      <c r="BF14" s="2434" t="n"/>
      <c r="BG14" s="2434" t="n"/>
      <c r="BH14" s="2434" t="n"/>
      <c r="BI14" s="134" t="n"/>
      <c r="BJ14" s="136" t="n"/>
      <c r="BK14" s="2434" t="n"/>
      <c r="BL14" s="2434" t="n"/>
      <c r="BM14" s="2434" t="n"/>
      <c r="BN14" s="2434" t="n"/>
      <c r="BO14" s="2434" t="n"/>
      <c r="BP14" s="2434" t="n"/>
      <c r="BQ14" s="2434" t="n"/>
      <c r="BR14" s="134" t="n"/>
      <c r="BS14" s="136" t="n"/>
      <c r="BT14" s="2434" t="n"/>
      <c r="BU14" s="2434" t="n"/>
      <c r="BV14" s="2434" t="n"/>
      <c r="BW14" s="2434" t="n"/>
      <c r="BX14" s="2434" t="n"/>
      <c r="BY14" s="2434" t="n"/>
      <c r="BZ14" s="134" t="n"/>
      <c r="CA14" s="136" t="n"/>
      <c r="CB14" s="2434" t="n"/>
      <c r="CC14" s="2434" t="n"/>
      <c r="CD14" s="2434" t="n"/>
      <c r="CE14" s="2434" t="n"/>
      <c r="CF14" s="2434" t="n"/>
      <c r="CG14" s="2434" t="n"/>
      <c r="CH14" s="134" t="n"/>
      <c r="CI14" s="136" t="n"/>
      <c r="CJ14" s="2434" t="n"/>
      <c r="CK14" s="2434" t="n"/>
      <c r="CL14" s="2434" t="n"/>
      <c r="CM14" s="2434" t="n"/>
      <c r="CN14" s="2434" t="n"/>
      <c r="CO14" s="2434" t="n"/>
      <c r="CP14" s="134" t="n"/>
      <c r="CQ14" s="136" t="n"/>
      <c r="CR14" s="2434" t="n"/>
      <c r="CS14" s="2434" t="n"/>
      <c r="CT14" s="2434" t="n"/>
      <c r="CU14" s="2434">
        <f>+CR14-CS14</f>
        <v/>
      </c>
      <c r="CV14" s="2434">
        <f>+CR14-CT14</f>
        <v/>
      </c>
      <c r="CW14" s="2434" t="n"/>
      <c r="CX14" s="134">
        <f>IFERROR(CR14/CW14-1, "-")</f>
        <v/>
      </c>
      <c r="CY14" s="2435" t="n"/>
      <c r="CZ14" s="2434" t="n"/>
      <c r="DA14" s="2434" t="n"/>
      <c r="DB14" s="2434" t="n"/>
      <c r="DC14" s="2434" t="n"/>
      <c r="DD14" s="2434" t="n"/>
      <c r="DE14" s="134">
        <f>CZ14/DD14-1</f>
        <v/>
      </c>
      <c r="DF14" s="134" t="n"/>
      <c r="DG14" s="134" t="n"/>
      <c r="DH14" s="134" t="n"/>
      <c r="DI14" s="104" t="n"/>
      <c r="DJ14" s="2427" t="n"/>
      <c r="DK14" s="2427" t="n"/>
      <c r="DL14" s="2427" t="n"/>
      <c r="DM14" s="2427" t="n"/>
      <c r="DN14" s="2428" t="n"/>
      <c r="DO14" s="12" t="n"/>
      <c r="DX14" s="2424" t="n"/>
      <c r="DY14" s="2424" t="n"/>
      <c r="DZ14" s="2424" t="n"/>
    </row>
    <row customFormat="1" customHeight="1" ht="26.25" r="15" s="144">
      <c r="A15" s="141" t="inlineStr">
        <is>
          <t>Coût des ventes</t>
        </is>
      </c>
      <c r="B15" s="93" t="n"/>
      <c r="C15" s="94" t="inlineStr">
        <is>
          <t>PL9</t>
        </is>
      </c>
      <c r="D15" s="2431" t="n">
        <v>-1407.871257</v>
      </c>
      <c r="E15" s="2431" t="n">
        <v>-1517.72564662858</v>
      </c>
      <c r="F15" s="2431" t="n">
        <v>109.8543896285801</v>
      </c>
      <c r="G15" s="2431" t="n">
        <v>-1387.090927666667</v>
      </c>
      <c r="H15" s="119" t="n">
        <v>0.01498123080387348</v>
      </c>
      <c r="I15" s="115" t="n"/>
      <c r="J15" s="2431" t="n">
        <v>-1367.513988</v>
      </c>
      <c r="K15" s="2431" t="n">
        <v>-1459.5802900228</v>
      </c>
      <c r="L15" s="2431" t="n">
        <v>92.06630202280007</v>
      </c>
      <c r="M15" s="2431" t="n">
        <v>-1472.37587</v>
      </c>
      <c r="N15" s="119" t="n">
        <v>-0.07121950592683912</v>
      </c>
      <c r="O15" s="115" t="n"/>
      <c r="P15" s="2431" t="n">
        <v>-1517.871904</v>
      </c>
      <c r="Q15" s="2431" t="n">
        <v>-1580.79966521204</v>
      </c>
      <c r="R15" s="2431" t="n">
        <v>62.92776121203997</v>
      </c>
      <c r="S15" s="2431" t="n">
        <v>-1642.828680333333</v>
      </c>
      <c r="T15" s="119" t="n">
        <v>-0.07606196423840073</v>
      </c>
      <c r="U15" s="120" t="n"/>
      <c r="V15" s="2431" t="n">
        <v>-1545.021294</v>
      </c>
      <c r="W15" s="2431" t="n">
        <v>-1545.98100807425</v>
      </c>
      <c r="X15" s="2431" t="n">
        <v>-1371.15700833155</v>
      </c>
      <c r="Y15" s="2431" t="n">
        <v>0.9597140742500869</v>
      </c>
      <c r="Z15" s="2431" t="n">
        <v>-173.8642856684498</v>
      </c>
      <c r="AA15" s="2431" t="n">
        <v>-1449.718307</v>
      </c>
      <c r="AB15" s="119" t="n">
        <v>0.0657389691085688</v>
      </c>
      <c r="AC15" s="120" t="n"/>
      <c r="AD15" s="2431" t="n">
        <v>-1332.1608245</v>
      </c>
      <c r="AE15" s="2431" t="n">
        <v>-1578.25090701125</v>
      </c>
      <c r="AF15" s="2431" t="n">
        <v>-1420.34451412915</v>
      </c>
      <c r="AG15" s="2431" t="n">
        <v>246.0900825112501</v>
      </c>
      <c r="AH15" s="2431" t="n">
        <v>88.18368962914997</v>
      </c>
      <c r="AI15" s="2431" t="n">
        <v>-1621.854984</v>
      </c>
      <c r="AJ15" s="119" t="n">
        <v>-0.1786190271990433</v>
      </c>
      <c r="AK15" s="113" t="n"/>
      <c r="AL15" s="2431" t="n">
        <v>-1282.6386545</v>
      </c>
      <c r="AM15" s="2431" t="n">
        <v>-1551.49193810474</v>
      </c>
      <c r="AN15" s="2431" t="n">
        <v>-1413.26517971669</v>
      </c>
      <c r="AO15" s="2431" t="n">
        <v>-1398.08430219352</v>
      </c>
      <c r="AP15" s="2431" t="n">
        <v>268.85328360474</v>
      </c>
      <c r="AQ15" s="2431" t="n">
        <v>130.62652521669</v>
      </c>
      <c r="AR15" s="2431" t="n">
        <v>-1587.144161000007</v>
      </c>
      <c r="AS15" s="115" t="n">
        <v>-0.1918574972472241</v>
      </c>
      <c r="AT15" s="113" t="n"/>
      <c r="AU15" s="2431" t="n">
        <v>-1393.109446</v>
      </c>
      <c r="AV15" s="2431" t="n">
        <v>-1581.9013538304</v>
      </c>
      <c r="AW15" s="2431" t="n">
        <v>-1425.35881008778</v>
      </c>
      <c r="AX15" s="2431" t="n">
        <v>188.7919078303999</v>
      </c>
      <c r="AY15" s="2431" t="n">
        <v>32.2493640877799</v>
      </c>
      <c r="AZ15" s="2431" t="n">
        <v>-1426.423933</v>
      </c>
      <c r="BA15" s="115" t="n">
        <v>-0.02335524960656954</v>
      </c>
      <c r="BB15" s="113" t="n"/>
      <c r="BC15" s="2431" t="n">
        <v>-1224.459719</v>
      </c>
      <c r="BD15" s="2431" t="n">
        <v>-1573.42760876628</v>
      </c>
      <c r="BE15" s="2431" t="n">
        <v>-1432.30511918169</v>
      </c>
      <c r="BF15" s="2431" t="n">
        <v>348.96788976628</v>
      </c>
      <c r="BG15" s="2431" t="n">
        <v>207.8454001816901</v>
      </c>
      <c r="BH15" s="2431" t="n">
        <v>0</v>
      </c>
      <c r="BI15" s="115" t="n"/>
      <c r="BJ15" s="113" t="n"/>
      <c r="BK15" s="2431" t="n"/>
      <c r="BL15" s="2431" t="n"/>
      <c r="BM15" s="2431" t="n"/>
      <c r="BN15" s="2431" t="n"/>
      <c r="BO15" s="2431" t="n"/>
      <c r="BP15" s="2431" t="n"/>
      <c r="BQ15" s="2431" t="n"/>
      <c r="BR15" s="115" t="n"/>
      <c r="BS15" s="113" t="n"/>
      <c r="BT15" s="2431" t="n"/>
      <c r="BU15" s="2431" t="n"/>
      <c r="BV15" s="2431" t="n"/>
      <c r="BW15" s="2431" t="n"/>
      <c r="BX15" s="2431" t="n"/>
      <c r="BY15" s="2431" t="n"/>
      <c r="BZ15" s="115" t="n"/>
      <c r="CA15" s="113" t="n"/>
      <c r="CB15" s="2431" t="n"/>
      <c r="CC15" s="2431" t="n"/>
      <c r="CD15" s="2431" t="n"/>
      <c r="CE15" s="2431" t="n"/>
      <c r="CF15" s="2431" t="n"/>
      <c r="CG15" s="2431" t="n"/>
      <c r="CH15" s="115" t="n"/>
      <c r="CI15" s="113" t="n"/>
      <c r="CJ15" s="2431" t="n"/>
      <c r="CK15" s="2431" t="n"/>
      <c r="CL15" s="2431" t="n"/>
      <c r="CM15" s="2431" t="n"/>
      <c r="CN15" s="2431" t="n"/>
      <c r="CO15" s="2431" t="n"/>
      <c r="CP15" s="115" t="n"/>
      <c r="CQ15" s="113" t="n"/>
      <c r="CR15" s="2431" t="n">
        <v>-11070.647087</v>
      </c>
      <c r="CS15" s="2431" t="n">
        <v>-12389.15841765034</v>
      </c>
      <c r="CT15" s="2431" t="n">
        <v>-9993.8823797813</v>
      </c>
      <c r="CU15" s="2431" t="n">
        <v>1318.511330650339</v>
      </c>
      <c r="CV15" s="2431" t="n">
        <v>-1076.764707218701</v>
      </c>
      <c r="CW15" s="2431" t="n">
        <v>-10587.43686300001</v>
      </c>
      <c r="CX15" s="115">
        <f>IFERROR(CR15/CW15-1, "-")</f>
        <v/>
      </c>
      <c r="CY15" s="142" t="n"/>
      <c r="CZ15" s="2431" t="n">
        <v>-18651.4602318735</v>
      </c>
      <c r="DA15" s="2431" t="n"/>
      <c r="DB15" s="2431" t="n">
        <v>-17268.0360820042</v>
      </c>
      <c r="DC15" s="2431" t="n"/>
      <c r="DD15" s="2431" t="n"/>
      <c r="DE15" s="115">
        <f>(CZ15/DD15-1)</f>
        <v/>
      </c>
      <c r="DF15" s="115">
        <f>DA15/DD15-1</f>
        <v/>
      </c>
      <c r="DG15" s="115">
        <f>DB15/DD15-1</f>
        <v/>
      </c>
      <c r="DH15" s="115">
        <f>DC15/DD15-1</f>
        <v/>
      </c>
      <c r="DI15" s="104" t="n"/>
      <c r="DJ15" s="2427" t="n"/>
      <c r="DK15" s="2427" t="n"/>
      <c r="DL15" s="2427" t="n"/>
      <c r="DM15" s="2427" t="n"/>
      <c r="DN15" s="2428" t="n"/>
      <c r="DO15" s="143" t="n"/>
      <c r="DX15" s="2424" t="n"/>
      <c r="DY15" s="2424" t="n"/>
      <c r="DZ15" s="2424" t="n"/>
    </row>
    <row hidden="1" r="16" s="2323">
      <c r="A16" s="145" t="inlineStr">
        <is>
          <t>Fixe &amp; Internet</t>
        </is>
      </c>
      <c r="B16" s="32" t="n"/>
      <c r="C16" s="94" t="inlineStr">
        <is>
          <t>PL10</t>
        </is>
      </c>
      <c r="D16" s="2434" t="n"/>
      <c r="E16" s="2434" t="n"/>
      <c r="F16" s="2434" t="n"/>
      <c r="G16" s="2434" t="n"/>
      <c r="H16" s="133" t="n"/>
      <c r="I16" s="134" t="n"/>
      <c r="J16" s="2434" t="n"/>
      <c r="K16" s="2434" t="n"/>
      <c r="L16" s="2434" t="n"/>
      <c r="M16" s="2434" t="n"/>
      <c r="N16" s="133" t="n"/>
      <c r="O16" s="134" t="n"/>
      <c r="P16" s="2434" t="n"/>
      <c r="Q16" s="2434" t="n"/>
      <c r="R16" s="2434" t="n"/>
      <c r="S16" s="2434" t="n"/>
      <c r="T16" s="133" t="n"/>
      <c r="U16" s="135" t="n"/>
      <c r="V16" s="2434" t="n"/>
      <c r="W16" s="2434" t="n"/>
      <c r="X16" s="2434" t="n"/>
      <c r="Y16" s="2434" t="n"/>
      <c r="Z16" s="2434" t="n"/>
      <c r="AA16" s="2434" t="n"/>
      <c r="AB16" s="133" t="n"/>
      <c r="AC16" s="135" t="n"/>
      <c r="AD16" s="2434" t="n"/>
      <c r="AE16" s="2434" t="n"/>
      <c r="AF16" s="2434" t="n"/>
      <c r="AG16" s="2434" t="n"/>
      <c r="AH16" s="2434" t="n"/>
      <c r="AI16" s="2434" t="n"/>
      <c r="AJ16" s="133" t="n"/>
      <c r="AK16" s="136" t="n"/>
      <c r="AL16" s="2434" t="n"/>
      <c r="AM16" s="2434" t="n"/>
      <c r="AN16" s="2434" t="n"/>
      <c r="AO16" s="2434" t="n"/>
      <c r="AP16" s="2434" t="n"/>
      <c r="AQ16" s="2434" t="n"/>
      <c r="AR16" s="2434" t="n"/>
      <c r="AS16" s="134" t="n"/>
      <c r="AT16" s="136" t="n"/>
      <c r="AU16" s="2434" t="n"/>
      <c r="AV16" s="2434" t="n"/>
      <c r="AW16" s="2434" t="n"/>
      <c r="AX16" s="2434" t="n"/>
      <c r="AY16" s="2434" t="n"/>
      <c r="AZ16" s="2434" t="n"/>
      <c r="BA16" s="134" t="n"/>
      <c r="BB16" s="136" t="n"/>
      <c r="BC16" s="2434" t="n"/>
      <c r="BD16" s="2434" t="n"/>
      <c r="BE16" s="2434" t="n"/>
      <c r="BF16" s="2434" t="n"/>
      <c r="BG16" s="2434" t="n"/>
      <c r="BH16" s="2434" t="n"/>
      <c r="BI16" s="134" t="n"/>
      <c r="BJ16" s="136" t="n"/>
      <c r="BK16" s="2434" t="n"/>
      <c r="BL16" s="2434" t="n"/>
      <c r="BM16" s="2434" t="n"/>
      <c r="BN16" s="2434" t="n"/>
      <c r="BO16" s="2434" t="n"/>
      <c r="BP16" s="2434" t="n"/>
      <c r="BQ16" s="2434" t="n"/>
      <c r="BR16" s="134" t="n"/>
      <c r="BS16" s="136" t="n"/>
      <c r="BT16" s="2434" t="n"/>
      <c r="BU16" s="2434" t="n"/>
      <c r="BV16" s="2434" t="n"/>
      <c r="BW16" s="2434" t="n"/>
      <c r="BX16" s="2434" t="n"/>
      <c r="BY16" s="2434" t="n"/>
      <c r="BZ16" s="134" t="n"/>
      <c r="CA16" s="136" t="n"/>
      <c r="CB16" s="2434" t="n"/>
      <c r="CC16" s="2434" t="n"/>
      <c r="CD16" s="2434" t="n"/>
      <c r="CE16" s="2434" t="n"/>
      <c r="CF16" s="2434" t="n"/>
      <c r="CG16" s="2434" t="n"/>
      <c r="CH16" s="134" t="n"/>
      <c r="CI16" s="136" t="n"/>
      <c r="CJ16" s="2434" t="n"/>
      <c r="CK16" s="2434" t="n"/>
      <c r="CL16" s="2434" t="n"/>
      <c r="CM16" s="2434" t="n"/>
      <c r="CN16" s="2434" t="n"/>
      <c r="CO16" s="2434" t="n"/>
      <c r="CP16" s="134" t="n"/>
      <c r="CQ16" s="136" t="n"/>
      <c r="CR16" s="2434" t="n"/>
      <c r="CS16" s="2434" t="n"/>
      <c r="CT16" s="2434" t="n"/>
      <c r="CU16" s="2434">
        <f>+CR16-CS16</f>
        <v/>
      </c>
      <c r="CV16" s="2434">
        <f>+CR16-CT16</f>
        <v/>
      </c>
      <c r="CW16" s="2434" t="n"/>
      <c r="CX16" s="134">
        <f>IFERROR(CR16/CW16-1, "-")</f>
        <v/>
      </c>
      <c r="CY16" s="2435" t="n"/>
      <c r="CZ16" s="2434" t="n"/>
      <c r="DA16" s="2434" t="n"/>
      <c r="DB16" s="2434" t="n"/>
      <c r="DC16" s="2434" t="n"/>
      <c r="DD16" s="2434" t="n"/>
      <c r="DE16" s="134">
        <f>CZ16/DD16-1</f>
        <v/>
      </c>
      <c r="DF16" s="134" t="n"/>
      <c r="DG16" s="134" t="n"/>
      <c r="DH16" s="134" t="n"/>
      <c r="DI16" s="104" t="n"/>
      <c r="DJ16" s="2427" t="n"/>
      <c r="DK16" s="2427" t="n"/>
      <c r="DL16" s="2427" t="n"/>
      <c r="DM16" s="2427" t="n"/>
      <c r="DN16" s="2428" t="n"/>
      <c r="DO16" s="12" t="n"/>
      <c r="DX16" s="2424" t="n"/>
      <c r="DY16" s="2424" t="n"/>
      <c r="DZ16" s="2424" t="n"/>
    </row>
    <row customHeight="1" ht="12.75" r="17" s="2323">
      <c r="A17" s="145" t="inlineStr">
        <is>
          <t>Mobile</t>
        </is>
      </c>
      <c r="B17" s="32" t="n"/>
      <c r="C17" s="94" t="inlineStr">
        <is>
          <t>PL11</t>
        </is>
      </c>
      <c r="D17" s="2434" t="n">
        <v>-1407.871257</v>
      </c>
      <c r="E17" s="2434" t="n">
        <v>-1517.72564662858</v>
      </c>
      <c r="F17" s="2434" t="n">
        <v>109.8543896285801</v>
      </c>
      <c r="G17" s="2434" t="n">
        <v>-1387.090927666667</v>
      </c>
      <c r="H17" s="133" t="n">
        <v>0.01498123080387348</v>
      </c>
      <c r="I17" s="134" t="n"/>
      <c r="J17" s="2434" t="n">
        <v>-1367.513988</v>
      </c>
      <c r="K17" s="2434" t="n">
        <v>-1459.5802900228</v>
      </c>
      <c r="L17" s="2434" t="n">
        <v>92.06630202280007</v>
      </c>
      <c r="M17" s="2434" t="n">
        <v>-1472.37587</v>
      </c>
      <c r="N17" s="133" t="n">
        <v>-0.07121950592683912</v>
      </c>
      <c r="O17" s="134" t="n"/>
      <c r="P17" s="2434" t="n">
        <v>-1517.871904</v>
      </c>
      <c r="Q17" s="2434" t="n">
        <v>-1580.79966521204</v>
      </c>
      <c r="R17" s="2434" t="n">
        <v>62.92776121203997</v>
      </c>
      <c r="S17" s="2434" t="n">
        <v>-1642.828680333333</v>
      </c>
      <c r="T17" s="133" t="n">
        <v>-0.07606196423840073</v>
      </c>
      <c r="U17" s="135" t="n"/>
      <c r="V17" s="2434" t="n">
        <v>-1545.021294</v>
      </c>
      <c r="W17" s="2434" t="n">
        <v>-1545.98100807425</v>
      </c>
      <c r="X17" s="2434" t="n">
        <v>-1371.15700833155</v>
      </c>
      <c r="Y17" s="2434" t="n">
        <v>0.9597140742500869</v>
      </c>
      <c r="Z17" s="2434" t="n">
        <v>-173.8642856684498</v>
      </c>
      <c r="AA17" s="2434" t="n">
        <v>-1449.718307</v>
      </c>
      <c r="AB17" s="133" t="n">
        <v>0.0657389691085688</v>
      </c>
      <c r="AC17" s="135" t="n"/>
      <c r="AD17" s="2434" t="n">
        <v>-1332.1608245</v>
      </c>
      <c r="AE17" s="2434" t="n">
        <v>-1578.25090701125</v>
      </c>
      <c r="AF17" s="2434" t="n">
        <v>-1420.34451412915</v>
      </c>
      <c r="AG17" s="2434" t="n">
        <v>246.0900825112501</v>
      </c>
      <c r="AH17" s="2434" t="n">
        <v>88.18368962914997</v>
      </c>
      <c r="AI17" s="2434" t="n">
        <v>-1621.854984</v>
      </c>
      <c r="AJ17" s="133" t="n">
        <v>-0.1786190271990433</v>
      </c>
      <c r="AK17" s="136" t="n"/>
      <c r="AL17" s="2434" t="n">
        <v>-1282.6386545</v>
      </c>
      <c r="AM17" s="2434" t="n">
        <v>-1551.49193810474</v>
      </c>
      <c r="AN17" s="2434" t="n">
        <v>-1413.26517971669</v>
      </c>
      <c r="AO17" s="2434" t="n">
        <v>-1398.08430219352</v>
      </c>
      <c r="AP17" s="2434" t="n">
        <v>268.85328360474</v>
      </c>
      <c r="AQ17" s="2434" t="n">
        <v>130.62652521669</v>
      </c>
      <c r="AR17" s="2434" t="n">
        <v>-1587.144161000007</v>
      </c>
      <c r="AS17" s="134" t="n">
        <v>-0.1918574972472241</v>
      </c>
      <c r="AT17" s="136" t="n"/>
      <c r="AU17" s="2434" t="n">
        <v>-1393.109446</v>
      </c>
      <c r="AV17" s="2434" t="n">
        <v>-1581.9013538304</v>
      </c>
      <c r="AW17" s="2434" t="n">
        <v>-1425.35881008778</v>
      </c>
      <c r="AX17" s="2434" t="n">
        <v>188.7919078303999</v>
      </c>
      <c r="AY17" s="2434" t="n">
        <v>32.2493640877799</v>
      </c>
      <c r="AZ17" s="2434" t="n">
        <v>-1426.423933</v>
      </c>
      <c r="BA17" s="134" t="n">
        <v>-0.02335524960656954</v>
      </c>
      <c r="BB17" s="136" t="n"/>
      <c r="BC17" s="2434" t="n">
        <v>-1224.459719</v>
      </c>
      <c r="BD17" s="2434" t="n">
        <v>-1573.42760876628</v>
      </c>
      <c r="BE17" s="2434" t="n">
        <v>-1432.30511918169</v>
      </c>
      <c r="BF17" s="2434" t="n">
        <v>348.96788976628</v>
      </c>
      <c r="BG17" s="2434" t="n">
        <v>207.8454001816901</v>
      </c>
      <c r="BH17" s="2434" t="n">
        <v>0</v>
      </c>
      <c r="BI17" s="134" t="n"/>
      <c r="BJ17" s="136" t="n"/>
      <c r="BK17" s="2434" t="n"/>
      <c r="BL17" s="2434" t="n"/>
      <c r="BM17" s="2434" t="n"/>
      <c r="BN17" s="2434" t="n"/>
      <c r="BO17" s="2434" t="n"/>
      <c r="BP17" s="2434" t="n"/>
      <c r="BQ17" s="2434" t="n"/>
      <c r="BR17" s="134" t="n"/>
      <c r="BS17" s="136" t="n"/>
      <c r="BT17" s="2434" t="n"/>
      <c r="BU17" s="2434" t="n"/>
      <c r="BV17" s="2434" t="n"/>
      <c r="BW17" s="2434" t="n"/>
      <c r="BX17" s="2434" t="n"/>
      <c r="BY17" s="2434" t="n"/>
      <c r="BZ17" s="134" t="n"/>
      <c r="CA17" s="136" t="n"/>
      <c r="CB17" s="2434" t="n"/>
      <c r="CC17" s="2434" t="n"/>
      <c r="CD17" s="2434" t="n"/>
      <c r="CE17" s="2434" t="n"/>
      <c r="CF17" s="2434" t="n"/>
      <c r="CG17" s="2434" t="n"/>
      <c r="CH17" s="134" t="n"/>
      <c r="CI17" s="136" t="n"/>
      <c r="CJ17" s="2434" t="n"/>
      <c r="CK17" s="2434" t="n"/>
      <c r="CL17" s="2434" t="n"/>
      <c r="CM17" s="2434" t="n"/>
      <c r="CN17" s="2434" t="n"/>
      <c r="CO17" s="2434" t="n"/>
      <c r="CP17" s="134" t="n"/>
      <c r="CQ17" s="136" t="n"/>
      <c r="CR17" s="2434" t="n">
        <v>-11070.647087</v>
      </c>
      <c r="CS17" s="2434" t="n">
        <v>-12389.15841765034</v>
      </c>
      <c r="CT17" s="2434" t="n">
        <v>-9993.8823797813</v>
      </c>
      <c r="CU17" s="2434" t="n">
        <v>1318.511330650339</v>
      </c>
      <c r="CV17" s="2434" t="n">
        <v>-1076.764707218701</v>
      </c>
      <c r="CW17" s="2434" t="n">
        <v>-10587.43686300001</v>
      </c>
      <c r="CX17" s="134">
        <f>IFERROR(CR17/CW17-1, "-")</f>
        <v/>
      </c>
      <c r="CY17" s="2435" t="n"/>
      <c r="CZ17" s="2434" t="n">
        <v>-18651.4602318735</v>
      </c>
      <c r="DA17" s="2434" t="n"/>
      <c r="DB17" s="2434" t="n">
        <v>-17268.0360820042</v>
      </c>
      <c r="DC17" s="2434" t="n"/>
      <c r="DD17" s="2434" t="n"/>
      <c r="DE17" s="134">
        <f>(CZ17/DD17-1)</f>
        <v/>
      </c>
      <c r="DF17" s="134">
        <f>DA17/DD17-1</f>
        <v/>
      </c>
      <c r="DG17" s="134">
        <f>DB17/DD17-1</f>
        <v/>
      </c>
      <c r="DH17" s="134">
        <f>DC17/DD17-1</f>
        <v/>
      </c>
      <c r="DI17" s="104" t="n"/>
      <c r="DJ17" s="2427" t="n"/>
      <c r="DK17" s="2427" t="n"/>
      <c r="DL17" s="2427" t="n"/>
      <c r="DM17" s="2427" t="n"/>
      <c r="DN17" s="2428" t="n"/>
      <c r="DO17" s="12" t="n"/>
      <c r="DX17" s="2424" t="n"/>
      <c r="DY17" s="2424" t="n"/>
      <c r="DZ17" s="2424" t="n"/>
    </row>
    <row customFormat="1" customHeight="1" ht="15" r="18" s="130">
      <c r="A18" s="121" t="inlineStr">
        <is>
          <t>Intercompagnie Mobile</t>
        </is>
      </c>
      <c r="B18" s="122" t="n"/>
      <c r="C18" s="94" t="inlineStr">
        <is>
          <t>PL12</t>
        </is>
      </c>
      <c r="D18" s="2432" t="n">
        <v>-1407.871257</v>
      </c>
      <c r="E18" s="2432" t="n">
        <v>-1517.72564662858</v>
      </c>
      <c r="F18" s="2432" t="n">
        <v>109.8543896285801</v>
      </c>
      <c r="G18" s="2432" t="n">
        <v>-1387.090927666667</v>
      </c>
      <c r="H18" s="124" t="n">
        <v>0.01498123080387348</v>
      </c>
      <c r="I18" s="125" t="n"/>
      <c r="J18" s="2432" t="n">
        <v>-1367.513988</v>
      </c>
      <c r="K18" s="2432" t="n">
        <v>-1459.5802900228</v>
      </c>
      <c r="L18" s="2432" t="n">
        <v>92.06630202280007</v>
      </c>
      <c r="M18" s="2432" t="n">
        <v>-1472.37587</v>
      </c>
      <c r="N18" s="124" t="n">
        <v>-0.07121950592683912</v>
      </c>
      <c r="O18" s="125" t="n"/>
      <c r="P18" s="2432" t="n">
        <v>-1517.871904</v>
      </c>
      <c r="Q18" s="2432" t="n">
        <v>-1580.79966521204</v>
      </c>
      <c r="R18" s="2432" t="n">
        <v>62.92776121203997</v>
      </c>
      <c r="S18" s="2432" t="n">
        <v>-1642.828680333333</v>
      </c>
      <c r="T18" s="124" t="n">
        <v>-0.07606196423840073</v>
      </c>
      <c r="U18" s="126" t="n"/>
      <c r="V18" s="2432" t="n">
        <v>-1545.021294</v>
      </c>
      <c r="W18" s="2432" t="n">
        <v>-1545.98100807425</v>
      </c>
      <c r="X18" s="2432" t="n">
        <v>-1371.15700833155</v>
      </c>
      <c r="Y18" s="2432" t="n">
        <v>0.9597140742500869</v>
      </c>
      <c r="Z18" s="2432" t="n">
        <v>-173.8642856684498</v>
      </c>
      <c r="AA18" s="2432" t="n">
        <v>-1449.718307</v>
      </c>
      <c r="AB18" s="124" t="n">
        <v>0.0657389691085688</v>
      </c>
      <c r="AC18" s="126" t="n"/>
      <c r="AD18" s="2432" t="n">
        <v>-1332.1608245</v>
      </c>
      <c r="AE18" s="2432" t="n">
        <v>-1578.25090701125</v>
      </c>
      <c r="AF18" s="2432" t="n">
        <v>-1420.34451412915</v>
      </c>
      <c r="AG18" s="2432" t="n">
        <v>246.0900825112501</v>
      </c>
      <c r="AH18" s="2432" t="n">
        <v>88.18368962914997</v>
      </c>
      <c r="AI18" s="2432" t="n">
        <v>-1621.854984</v>
      </c>
      <c r="AJ18" s="124" t="n">
        <v>-0.1786190271990433</v>
      </c>
      <c r="AK18" s="127" t="n"/>
      <c r="AL18" s="2432" t="n">
        <v>-1282.6386545</v>
      </c>
      <c r="AM18" s="2432" t="n">
        <v>-1551.49193810474</v>
      </c>
      <c r="AN18" s="2432" t="n">
        <v>-1413.26517971669</v>
      </c>
      <c r="AO18" s="2432" t="n">
        <v>-1398.08430219352</v>
      </c>
      <c r="AP18" s="2432" t="n">
        <v>268.85328360474</v>
      </c>
      <c r="AQ18" s="2432" t="n">
        <v>130.62652521669</v>
      </c>
      <c r="AR18" s="2432" t="n">
        <v>-1587.144161000007</v>
      </c>
      <c r="AS18" s="125" t="n">
        <v>-0.1918574972472241</v>
      </c>
      <c r="AT18" s="127" t="n"/>
      <c r="AU18" s="2432" t="n">
        <v>-1393.109446</v>
      </c>
      <c r="AV18" s="2432" t="n">
        <v>-1581.9013538304</v>
      </c>
      <c r="AW18" s="2432" t="n">
        <v>-1425.35881008778</v>
      </c>
      <c r="AX18" s="2432" t="n">
        <v>188.7919078303999</v>
      </c>
      <c r="AY18" s="2432" t="n">
        <v>32.2493640877799</v>
      </c>
      <c r="AZ18" s="2432" t="n">
        <v>-1426.423933</v>
      </c>
      <c r="BA18" s="125" t="n">
        <v>-0.02335524960656954</v>
      </c>
      <c r="BB18" s="127" t="n"/>
      <c r="BC18" s="2432" t="n">
        <v>-1224.459719</v>
      </c>
      <c r="BD18" s="2432" t="n">
        <v>-1573.42760876628</v>
      </c>
      <c r="BE18" s="2432" t="n">
        <v>-1432.30511918169</v>
      </c>
      <c r="BF18" s="2432" t="n">
        <v>348.96788976628</v>
      </c>
      <c r="BG18" s="2432" t="n">
        <v>207.8454001816901</v>
      </c>
      <c r="BH18" s="2432" t="n">
        <v>0</v>
      </c>
      <c r="BI18" s="125" t="n"/>
      <c r="BJ18" s="127" t="n"/>
      <c r="BK18" s="2432" t="n"/>
      <c r="BL18" s="2432" t="n"/>
      <c r="BM18" s="2432" t="n"/>
      <c r="BN18" s="2432" t="n"/>
      <c r="BO18" s="2432" t="n"/>
      <c r="BP18" s="2432" t="n"/>
      <c r="BQ18" s="2432" t="n"/>
      <c r="BR18" s="125" t="n"/>
      <c r="BS18" s="127" t="n"/>
      <c r="BT18" s="2432" t="n"/>
      <c r="BU18" s="2432" t="n"/>
      <c r="BV18" s="2432" t="n"/>
      <c r="BW18" s="2432" t="n"/>
      <c r="BX18" s="2432" t="n"/>
      <c r="BY18" s="2432" t="n"/>
      <c r="BZ18" s="125" t="n"/>
      <c r="CA18" s="127" t="n"/>
      <c r="CB18" s="2432" t="n"/>
      <c r="CC18" s="2432" t="n"/>
      <c r="CD18" s="2432" t="n"/>
      <c r="CE18" s="2432" t="n"/>
      <c r="CF18" s="2432" t="n"/>
      <c r="CG18" s="2432" t="n"/>
      <c r="CH18" s="125" t="n"/>
      <c r="CI18" s="127" t="n"/>
      <c r="CJ18" s="2432" t="n"/>
      <c r="CK18" s="2432" t="n"/>
      <c r="CL18" s="2432" t="n"/>
      <c r="CM18" s="2432" t="n"/>
      <c r="CN18" s="2432" t="n"/>
      <c r="CO18" s="2432" t="n"/>
      <c r="CP18" s="125" t="n"/>
      <c r="CQ18" s="127" t="n"/>
      <c r="CR18" s="2432" t="n">
        <v>-11070.647087</v>
      </c>
      <c r="CS18" s="2432" t="n">
        <v>-12389.15841765034</v>
      </c>
      <c r="CT18" s="2432" t="n">
        <v>-9993.8823797813</v>
      </c>
      <c r="CU18" s="2432" t="n">
        <v>1318.511330650339</v>
      </c>
      <c r="CV18" s="2432" t="n">
        <v>-1076.764707218701</v>
      </c>
      <c r="CW18" s="2432" t="n">
        <v>-10587.43686300001</v>
      </c>
      <c r="CX18" s="125">
        <f>IFERROR(CR18/CW18-1, "-")</f>
        <v/>
      </c>
      <c r="CY18" s="2433" t="n"/>
      <c r="CZ18" s="2432" t="n">
        <v>-18651.4602318735</v>
      </c>
      <c r="DA18" s="2432" t="n"/>
      <c r="DB18" s="2432" t="n">
        <v>-17268.0360820042</v>
      </c>
      <c r="DC18" s="2432" t="n"/>
      <c r="DD18" s="2432" t="n"/>
      <c r="DE18" s="125">
        <f>(CZ18/DD18-1)</f>
        <v/>
      </c>
      <c r="DF18" s="125">
        <f>DA18/DD18-1</f>
        <v/>
      </c>
      <c r="DG18" s="125">
        <f>DB18/DD18-1</f>
        <v/>
      </c>
      <c r="DH18" s="125">
        <f>DC18/DD18-1</f>
        <v/>
      </c>
      <c r="DI18" s="104" t="n"/>
      <c r="DJ18" s="2427" t="n"/>
      <c r="DK18" s="2427" t="n"/>
      <c r="DL18" s="2427" t="n"/>
      <c r="DM18" s="2427" t="n"/>
      <c r="DN18" s="2428" t="n"/>
      <c r="DO18" s="129" t="n"/>
      <c r="DX18" s="2424" t="n"/>
      <c r="DY18" s="2424" t="n"/>
      <c r="DZ18" s="2424" t="n"/>
    </row>
    <row r="19">
      <c r="A19" s="140" t="n"/>
      <c r="B19" s="32" t="n"/>
      <c r="C19" s="94" t="inlineStr">
        <is>
          <t>PL13</t>
        </is>
      </c>
      <c r="D19" s="2436" t="n"/>
      <c r="E19" s="2436" t="n"/>
      <c r="F19" s="2434" t="n"/>
      <c r="G19" s="2436" t="n"/>
      <c r="H19" s="133" t="n"/>
      <c r="I19" s="134" t="n"/>
      <c r="J19" s="2436" t="n"/>
      <c r="K19" s="2436" t="n"/>
      <c r="L19" s="2434" t="n"/>
      <c r="M19" s="2436" t="n"/>
      <c r="N19" s="133" t="n"/>
      <c r="O19" s="134" t="n"/>
      <c r="P19" s="2436" t="n"/>
      <c r="Q19" s="2436" t="n"/>
      <c r="R19" s="2434" t="n"/>
      <c r="S19" s="2436" t="n"/>
      <c r="T19" s="133" t="n"/>
      <c r="U19" s="135" t="n"/>
      <c r="V19" s="2436" t="n"/>
      <c r="W19" s="2436" t="n"/>
      <c r="X19" s="2436" t="n"/>
      <c r="Y19" s="2434" t="n"/>
      <c r="Z19" s="2434" t="n"/>
      <c r="AA19" s="2436" t="n"/>
      <c r="AB19" s="133" t="n"/>
      <c r="AC19" s="135" t="n"/>
      <c r="AD19" s="2436" t="n"/>
      <c r="AE19" s="2436" t="n"/>
      <c r="AF19" s="2436" t="n"/>
      <c r="AG19" s="2434" t="n"/>
      <c r="AH19" s="2434" t="n"/>
      <c r="AI19" s="2436" t="n"/>
      <c r="AJ19" s="133" t="n"/>
      <c r="AK19" s="136" t="n"/>
      <c r="AL19" s="2436" t="n"/>
      <c r="AM19" s="2436" t="n"/>
      <c r="AN19" s="2436" t="n"/>
      <c r="AO19" s="2436" t="n"/>
      <c r="AP19" s="2434" t="n"/>
      <c r="AQ19" s="2434" t="n"/>
      <c r="AR19" s="2436" t="n"/>
      <c r="AS19" s="134" t="n"/>
      <c r="AT19" s="136" t="n"/>
      <c r="AU19" s="2436" t="n"/>
      <c r="AV19" s="2436" t="n"/>
      <c r="AW19" s="2436" t="n"/>
      <c r="AX19" s="2434" t="n"/>
      <c r="AY19" s="2434" t="n"/>
      <c r="AZ19" s="2436" t="n"/>
      <c r="BA19" s="134" t="n"/>
      <c r="BB19" s="136" t="n"/>
      <c r="BC19" s="2436" t="n"/>
      <c r="BD19" s="2436" t="n"/>
      <c r="BE19" s="2436" t="n"/>
      <c r="BF19" s="2434" t="n"/>
      <c r="BG19" s="2434" t="n"/>
      <c r="BH19" s="2436" t="n"/>
      <c r="BI19" s="134" t="n"/>
      <c r="BJ19" s="136" t="n"/>
      <c r="BK19" s="2436" t="n"/>
      <c r="BL19" s="2436" t="n"/>
      <c r="BM19" s="2436" t="n"/>
      <c r="BN19" s="2436" t="n"/>
      <c r="BO19" s="2434" t="n"/>
      <c r="BP19" s="2434" t="n"/>
      <c r="BQ19" s="2436" t="n"/>
      <c r="BR19" s="134" t="n"/>
      <c r="BS19" s="136" t="n"/>
      <c r="BT19" s="2436" t="n"/>
      <c r="BU19" s="2436" t="n"/>
      <c r="BV19" s="2436" t="n"/>
      <c r="BW19" s="2434" t="n"/>
      <c r="BX19" s="2434" t="n"/>
      <c r="BY19" s="2436" t="n"/>
      <c r="BZ19" s="134" t="n"/>
      <c r="CA19" s="136" t="n"/>
      <c r="CB19" s="2436" t="n"/>
      <c r="CC19" s="2436" t="n"/>
      <c r="CD19" s="2436" t="n"/>
      <c r="CE19" s="2434" t="n"/>
      <c r="CF19" s="2434" t="n"/>
      <c r="CG19" s="2436" t="n"/>
      <c r="CH19" s="134" t="n"/>
      <c r="CI19" s="136" t="n"/>
      <c r="CJ19" s="2436" t="n"/>
      <c r="CK19" s="2436" t="n"/>
      <c r="CL19" s="2436" t="n"/>
      <c r="CM19" s="2434" t="n"/>
      <c r="CN19" s="2434" t="n"/>
      <c r="CO19" s="2436" t="n"/>
      <c r="CP19" s="134" t="n"/>
      <c r="CQ19" s="136" t="n"/>
      <c r="CR19" s="2436" t="n"/>
      <c r="CS19" s="2434" t="n"/>
      <c r="CT19" s="2434" t="n"/>
      <c r="CU19" s="2434">
        <f>+CR19-CS19</f>
        <v/>
      </c>
      <c r="CV19" s="2434">
        <f>+CR19-CT19</f>
        <v/>
      </c>
      <c r="CW19" s="2434" t="n"/>
      <c r="CX19" s="134">
        <f>IFERROR(CR19/CW19-1, "-")</f>
        <v/>
      </c>
      <c r="CY19" s="2435" t="n"/>
      <c r="CZ19" s="2436" t="n"/>
      <c r="DA19" s="2436" t="n"/>
      <c r="DB19" s="2436" t="n"/>
      <c r="DC19" s="2436" t="n"/>
      <c r="DD19" s="2436" t="n"/>
      <c r="DE19" s="134" t="n"/>
      <c r="DF19" s="134" t="n"/>
      <c r="DG19" s="134" t="n"/>
      <c r="DH19" s="134" t="n"/>
      <c r="DI19" s="104" t="n"/>
      <c r="DJ19" s="2427" t="n"/>
      <c r="DK19" s="2427" t="n"/>
      <c r="DL19" s="2427" t="n"/>
      <c r="DM19" s="2427" t="n"/>
      <c r="DN19" s="2428" t="n"/>
      <c r="DO19" s="12" t="n"/>
      <c r="DX19" s="2424" t="n"/>
      <c r="DY19" s="2424" t="n"/>
      <c r="DZ19" s="2424" t="n"/>
    </row>
    <row customFormat="1" r="20" s="144">
      <c r="A20" s="141" t="inlineStr">
        <is>
          <t>Marge Brute</t>
        </is>
      </c>
      <c r="B20" s="93" t="n"/>
      <c r="C20" s="94" t="inlineStr">
        <is>
          <t>PL14</t>
        </is>
      </c>
      <c r="D20" s="2431" t="n">
        <v>6917.03151754314</v>
      </c>
      <c r="E20" s="2431" t="n">
        <v>8009.36342126158</v>
      </c>
      <c r="F20" s="2431" t="n">
        <v>-1092.33190371844</v>
      </c>
      <c r="G20" s="2431" t="n">
        <v>8093.716781333333</v>
      </c>
      <c r="H20" s="119" t="n">
        <v>-0.1453825597782221</v>
      </c>
      <c r="I20" s="115" t="n"/>
      <c r="J20" s="2431" t="n">
        <v>6232.39703391381</v>
      </c>
      <c r="K20" s="2431" t="n">
        <v>7322.54239915421</v>
      </c>
      <c r="L20" s="2431" t="n">
        <v>-1090.1453652404</v>
      </c>
      <c r="M20" s="2431" t="n">
        <v>7587.48497090339</v>
      </c>
      <c r="N20" s="119" t="n">
        <v>-0.1785951395206834</v>
      </c>
      <c r="O20" s="115" t="n"/>
      <c r="P20" s="2431" t="n">
        <v>6425.62049354306</v>
      </c>
      <c r="Q20" s="2431" t="n">
        <v>7892.33928055152</v>
      </c>
      <c r="R20" s="2431" t="n">
        <v>-1466.71878700846</v>
      </c>
      <c r="S20" s="2431" t="n">
        <v>8316.898617763291</v>
      </c>
      <c r="T20" s="119" t="n">
        <v>-0.2274018490715789</v>
      </c>
      <c r="U20" s="120" t="n"/>
      <c r="V20" s="2431" t="n">
        <v>6535.20790287602</v>
      </c>
      <c r="W20" s="2431" t="n">
        <v>7816.55691968276</v>
      </c>
      <c r="X20" s="2431" t="n">
        <v>6504.96777046543</v>
      </c>
      <c r="Y20" s="2431" t="n">
        <v>-1281.34901680674</v>
      </c>
      <c r="Z20" s="2431" t="n">
        <v>30.24013241059038</v>
      </c>
      <c r="AA20" s="2431" t="n">
        <v>7830.179427847458</v>
      </c>
      <c r="AB20" s="119" t="n">
        <v>-0.1653821009983458</v>
      </c>
      <c r="AC20" s="120" t="n"/>
      <c r="AD20" s="2431" t="n">
        <v>6622.58148162398</v>
      </c>
      <c r="AE20" s="2431" t="n">
        <v>8194.21269411347</v>
      </c>
      <c r="AF20" s="2431" t="n">
        <v>6779.27016395918</v>
      </c>
      <c r="AG20" s="2431" t="n">
        <v>-1571.63121248949</v>
      </c>
      <c r="AH20" s="2431" t="n">
        <v>-156.6886823351997</v>
      </c>
      <c r="AI20" s="2431" t="n">
        <v>7512.344952966512</v>
      </c>
      <c r="AJ20" s="119" t="n">
        <v>-0.1184401777225602</v>
      </c>
      <c r="AK20" s="113" t="n"/>
      <c r="AL20" s="2431" t="n">
        <v>6446.38482250001</v>
      </c>
      <c r="AM20" s="2431" t="n">
        <v>7915.19396359802</v>
      </c>
      <c r="AN20" s="2431" t="n">
        <v>6681.882028992939</v>
      </c>
      <c r="AO20" s="2431" t="n">
        <v>6515.400758378149</v>
      </c>
      <c r="AP20" s="2431" t="n">
        <v>-1468.80914109801</v>
      </c>
      <c r="AQ20" s="2431" t="n">
        <v>-235.4972064929289</v>
      </c>
      <c r="AR20" s="2431" t="n">
        <v>7359.611675186024</v>
      </c>
      <c r="AS20" s="115" t="n">
        <v>-0.1240862824006174</v>
      </c>
      <c r="AT20" s="113" t="n"/>
      <c r="AU20" s="2431" t="n">
        <v>6863.54411720536</v>
      </c>
      <c r="AV20" s="2431" t="n">
        <v>8032.15379553202</v>
      </c>
      <c r="AW20" s="2431" t="n">
        <v>6760.68041973986</v>
      </c>
      <c r="AX20" s="2431" t="n">
        <v>-1168.60967832666</v>
      </c>
      <c r="AY20" s="2431" t="n">
        <v>102.8636974655001</v>
      </c>
      <c r="AZ20" s="2431" t="n">
        <v>7155.292192441015</v>
      </c>
      <c r="BA20" s="115" t="n">
        <v>-0.04077374723339222</v>
      </c>
      <c r="BB20" s="113" t="n"/>
      <c r="BC20" s="2431" t="n">
        <v>6249.734658076271</v>
      </c>
      <c r="BD20" s="2431" t="n">
        <v>8044.82208622376</v>
      </c>
      <c r="BE20" s="2431" t="n">
        <v>6774.76438730376</v>
      </c>
      <c r="BF20" s="2431" t="n">
        <v>-1795.087428147489</v>
      </c>
      <c r="BG20" s="2431" t="n">
        <v>-525.0297292274881</v>
      </c>
      <c r="BH20" s="2431" t="n">
        <v>0</v>
      </c>
      <c r="BI20" s="115" t="n"/>
      <c r="BJ20" s="113" t="n"/>
      <c r="BK20" s="2431" t="n"/>
      <c r="BL20" s="2431" t="n"/>
      <c r="BM20" s="2431" t="n"/>
      <c r="BN20" s="2431" t="n"/>
      <c r="BO20" s="2431" t="n"/>
      <c r="BP20" s="2431" t="n"/>
      <c r="BQ20" s="2431" t="n"/>
      <c r="BR20" s="115" t="n"/>
      <c r="BS20" s="113" t="n"/>
      <c r="BT20" s="2431" t="n"/>
      <c r="BU20" s="2431" t="n"/>
      <c r="BV20" s="2431" t="n"/>
      <c r="BW20" s="2431" t="n"/>
      <c r="BX20" s="2431" t="n"/>
      <c r="BY20" s="2431" t="n"/>
      <c r="BZ20" s="115" t="n"/>
      <c r="CA20" s="113" t="n"/>
      <c r="CB20" s="2431" t="n"/>
      <c r="CC20" s="2431" t="n"/>
      <c r="CD20" s="2431" t="n"/>
      <c r="CE20" s="2431" t="n"/>
      <c r="CF20" s="2431" t="n"/>
      <c r="CG20" s="2431" t="n"/>
      <c r="CH20" s="115" t="n"/>
      <c r="CI20" s="113" t="n"/>
      <c r="CJ20" s="2431" t="n"/>
      <c r="CK20" s="2431" t="n"/>
      <c r="CL20" s="2431" t="n"/>
      <c r="CM20" s="2431" t="n"/>
      <c r="CN20" s="2431" t="n"/>
      <c r="CO20" s="2431" t="n"/>
      <c r="CP20" s="115" t="n"/>
      <c r="CQ20" s="113" t="n"/>
      <c r="CR20" s="2431" t="n">
        <v>52292.50202728165</v>
      </c>
      <c r="CS20" s="2431" t="n">
        <v>63227.18456011735</v>
      </c>
      <c r="CT20" s="2431" t="n">
        <v>46008.91960761802</v>
      </c>
      <c r="CU20" s="2431" t="n">
        <v>-10934.6825328357</v>
      </c>
      <c r="CV20" s="2431" t="n">
        <v>6283.582419663631</v>
      </c>
      <c r="CW20" s="2431" t="n">
        <v>53855.52861844102</v>
      </c>
      <c r="CX20" s="115">
        <f>IFERROR(CR20/CW20-1, "-")</f>
        <v/>
      </c>
      <c r="CY20" s="142" t="n"/>
      <c r="CZ20" s="2431" t="n">
        <v>95682.30343335051</v>
      </c>
      <c r="DA20" s="2431" t="n"/>
      <c r="DB20" s="2431" t="n">
        <v>80795.9178039509</v>
      </c>
      <c r="DC20" s="2431" t="n"/>
      <c r="DD20" s="2431" t="n"/>
      <c r="DE20" s="115">
        <f>CZ20/DD20-1</f>
        <v/>
      </c>
      <c r="DF20" s="115">
        <f>DA20/DD20-1</f>
        <v/>
      </c>
      <c r="DG20" s="115">
        <f>DB20/DD20-1</f>
        <v/>
      </c>
      <c r="DH20" s="115">
        <f>DC20/DD20-1</f>
        <v/>
      </c>
      <c r="DI20" s="104" t="n"/>
      <c r="DJ20" s="2427" t="n"/>
      <c r="DK20" s="2427" t="n"/>
      <c r="DL20" s="2427" t="n"/>
      <c r="DM20" s="2427" t="n"/>
      <c r="DN20" s="2428" t="n"/>
      <c r="DO20" s="143" t="n"/>
      <c r="DX20" s="2424" t="n"/>
      <c r="DY20" s="2424" t="n"/>
      <c r="DZ20" s="2424" t="n"/>
    </row>
    <row customFormat="1" r="21" s="155">
      <c r="A21" s="147" t="inlineStr">
        <is>
          <t>% CA</t>
        </is>
      </c>
      <c r="B21" s="115" t="n"/>
      <c r="C21" s="94" t="inlineStr">
        <is>
          <t>PL15</t>
        </is>
      </c>
      <c r="D21" s="115" t="n">
        <v>0.830884360439001</v>
      </c>
      <c r="E21" s="115" t="n">
        <v>0.84069366457968</v>
      </c>
      <c r="F21" s="134" t="n">
        <v>-0.009809304140678989</v>
      </c>
      <c r="G21" s="115" t="n">
        <v>0.8536948569951567</v>
      </c>
      <c r="H21" s="148" t="n">
        <v>-0.0002671973055623666</v>
      </c>
      <c r="I21" s="149" t="n"/>
      <c r="J21" s="115" t="n">
        <v>0.82006184229567</v>
      </c>
      <c r="K21" s="115" t="n">
        <v>0.83380096797992</v>
      </c>
      <c r="L21" s="134" t="n">
        <v>-0.01373912568424998</v>
      </c>
      <c r="M21" s="115" t="n">
        <v>0.8374836108571857</v>
      </c>
      <c r="N21" s="148" t="n">
        <v>-0.0002080251880234896</v>
      </c>
      <c r="O21" s="149" t="n"/>
      <c r="P21" s="115" t="n">
        <v>0.8089163017932161</v>
      </c>
      <c r="Q21" s="115" t="n">
        <v>0.8331282086895829</v>
      </c>
      <c r="R21" s="134" t="n">
        <v>-0.02421190689636689</v>
      </c>
      <c r="S21" s="115" t="n">
        <v>0.8350528452071887</v>
      </c>
      <c r="T21" s="148" t="n">
        <v>-0.0003129926873967814</v>
      </c>
      <c r="U21" s="150" t="n"/>
      <c r="V21" s="115" t="n">
        <v>0.8087899171724812</v>
      </c>
      <c r="W21" s="115" t="n">
        <v>0.83487586165169</v>
      </c>
      <c r="X21" s="115" t="n">
        <v>0.825909689493138</v>
      </c>
      <c r="Y21" s="134" t="n">
        <v>-0.02608594447920893</v>
      </c>
      <c r="Z21" s="134" t="n">
        <v>-0.01711977232065692</v>
      </c>
      <c r="AA21" s="115" t="n">
        <v>0.8437786332972095</v>
      </c>
      <c r="AB21" s="148" t="n">
        <v>-0.0004146670079568615</v>
      </c>
      <c r="AC21" s="150" t="n"/>
      <c r="AD21" s="115" t="n">
        <v>0.8325324978190138</v>
      </c>
      <c r="AE21" s="115" t="n">
        <v>0.838500201031231</v>
      </c>
      <c r="AF21" s="115" t="n">
        <v>0.8267791146424589</v>
      </c>
      <c r="AG21" s="134" t="n">
        <v>-0.005967703212217117</v>
      </c>
      <c r="AH21" s="134" t="n">
        <v>0.005753383176554934</v>
      </c>
      <c r="AI21" s="115" t="n">
        <v>0.8224414841811946</v>
      </c>
      <c r="AJ21" s="148" t="n">
        <v>0.0001226958249542309</v>
      </c>
      <c r="AK21" s="151" t="n"/>
      <c r="AL21" s="115" t="n">
        <v>0.834049067347658</v>
      </c>
      <c r="AM21" s="115" t="n">
        <v>0.836110339540718</v>
      </c>
      <c r="AN21" s="115" t="n">
        <v>0.8254182236246241</v>
      </c>
      <c r="AO21" s="115" t="n">
        <v>0.823328875774421</v>
      </c>
      <c r="AP21" s="149" t="n">
        <v>-0.002061272193059978</v>
      </c>
      <c r="AQ21" s="149" t="n">
        <v>0.008630843723033904</v>
      </c>
      <c r="AR21" s="115" t="n">
        <v>0.8226011539757633</v>
      </c>
      <c r="AS21" s="149" t="n">
        <v>0.0001391672418226642</v>
      </c>
      <c r="AT21" s="151" t="n"/>
      <c r="AU21" s="115" t="n">
        <v>0.8312743249628149</v>
      </c>
      <c r="AV21" s="115" t="n">
        <v>0.835459509098477</v>
      </c>
      <c r="AW21" s="115" t="n">
        <v>0.825879308653424</v>
      </c>
      <c r="AX21" s="2437" t="n">
        <v>-0.004185184135662041</v>
      </c>
      <c r="AY21" s="2437" t="n">
        <v>0.005395016309390996</v>
      </c>
      <c r="AZ21" s="115" t="n">
        <v>0.8337833701150659</v>
      </c>
      <c r="BA21" s="149" t="n">
        <v>-3.009229066183727e-05</v>
      </c>
      <c r="BB21" s="151" t="n"/>
      <c r="BC21" s="115" t="n">
        <v>0.8361750233904165</v>
      </c>
      <c r="BD21" s="115" t="n">
        <v>0.836412272641887</v>
      </c>
      <c r="BE21" s="115" t="n">
        <v>0.008254791045634679</v>
      </c>
      <c r="BF21" s="2437" t="n">
        <v>-0.0002372492514705016</v>
      </c>
      <c r="BG21" s="2437" t="n">
        <v>0.8279202323447818</v>
      </c>
      <c r="BH21" s="115" t="n">
        <v>0</v>
      </c>
      <c r="BI21" s="149" t="n"/>
      <c r="BJ21" s="151" t="n"/>
      <c r="BK21" s="115" t="n"/>
      <c r="BL21" s="115" t="n"/>
      <c r="BM21" s="115" t="n"/>
      <c r="BN21" s="115" t="n"/>
      <c r="BO21" s="2437" t="n"/>
      <c r="BP21" s="2437" t="n"/>
      <c r="BQ21" s="115" t="n"/>
      <c r="BR21" s="149" t="n"/>
      <c r="BS21" s="151" t="n"/>
      <c r="BT21" s="115" t="n"/>
      <c r="BU21" s="115" t="n"/>
      <c r="BV21" s="115" t="n"/>
      <c r="BW21" s="2437" t="n"/>
      <c r="BX21" s="2437" t="n"/>
      <c r="BY21" s="115" t="n"/>
      <c r="BZ21" s="149" t="n"/>
      <c r="CA21" s="151" t="n"/>
      <c r="CB21" s="115" t="n"/>
      <c r="CC21" s="115" t="n"/>
      <c r="CD21" s="115" t="n"/>
      <c r="CE21" s="2437" t="n"/>
      <c r="CF21" s="2437" t="n"/>
      <c r="CG21" s="115" t="n"/>
      <c r="CH21" s="149" t="n"/>
      <c r="CI21" s="151" t="n"/>
      <c r="CJ21" s="115" t="n"/>
      <c r="CK21" s="115" t="n"/>
      <c r="CL21" s="115" t="n"/>
      <c r="CM21" s="2437" t="n"/>
      <c r="CN21" s="2437" t="n"/>
      <c r="CO21" s="115" t="n"/>
      <c r="CP21" s="149" t="n"/>
      <c r="CQ21" s="151" t="n"/>
      <c r="CR21" s="115" t="n">
        <v>0.8252825618399583</v>
      </c>
      <c r="CS21" s="115" t="n">
        <v>0.8361576620904171</v>
      </c>
      <c r="CT21" s="115" t="n">
        <v>0.8215467436427566</v>
      </c>
      <c r="CU21" s="2437" t="n">
        <v>-0.01087510025045879</v>
      </c>
      <c r="CV21" s="2437" t="n">
        <v>0.003735818197201701</v>
      </c>
      <c r="CW21" s="115" t="n">
        <v>0.8357084162110899</v>
      </c>
      <c r="CX21" s="2438">
        <f>IFERROR(CR21/CW21-1, "-")</f>
        <v/>
      </c>
      <c r="CY21" s="113" t="n"/>
      <c r="CZ21" s="115" t="n">
        <v>0.8368683087658511</v>
      </c>
      <c r="DA21" s="115" t="n"/>
      <c r="DB21" s="115" t="n">
        <v>0.00823910464572066</v>
      </c>
      <c r="DC21" s="115" t="n"/>
      <c r="DD21" s="115" t="n"/>
      <c r="DE21" s="2438">
        <f>+(CZ21-DD21)</f>
        <v/>
      </c>
      <c r="DF21" s="115">
        <f>DA21/DD21-1</f>
        <v/>
      </c>
      <c r="DG21" s="115">
        <f>DB21/DD21-1</f>
        <v/>
      </c>
      <c r="DH21" s="148">
        <f>DC21/DD21-1</f>
        <v/>
      </c>
      <c r="DI21" s="104" t="n"/>
      <c r="DJ21" s="2427" t="n"/>
      <c r="DK21" s="2427" t="n"/>
      <c r="DL21" s="2427" t="n"/>
      <c r="DM21" s="2427" t="n"/>
      <c r="DN21" s="2428" t="n"/>
      <c r="DO21" s="154" t="n"/>
      <c r="DX21" s="2424" t="n"/>
      <c r="DY21" s="2424" t="n"/>
      <c r="DZ21" s="2424" t="n"/>
    </row>
    <row customHeight="1" hidden="1" ht="14.25" r="22" s="2323">
      <c r="A22" s="145" t="inlineStr">
        <is>
          <t>Fixe &amp; Internet</t>
        </is>
      </c>
      <c r="B22" s="32" t="n"/>
      <c r="C22" s="94" t="inlineStr">
        <is>
          <t>PL16</t>
        </is>
      </c>
      <c r="D22" s="156" t="n"/>
      <c r="E22" s="156" t="n"/>
      <c r="F22" s="2434" t="n"/>
      <c r="G22" s="156" t="n"/>
      <c r="H22" s="133" t="n"/>
      <c r="I22" s="134" t="n"/>
      <c r="J22" s="156" t="n"/>
      <c r="K22" s="156" t="n"/>
      <c r="L22" s="2434" t="n"/>
      <c r="M22" s="156" t="n"/>
      <c r="N22" s="133" t="n"/>
      <c r="O22" s="134" t="n"/>
      <c r="P22" s="156" t="n"/>
      <c r="Q22" s="156" t="n"/>
      <c r="R22" s="2434" t="n"/>
      <c r="S22" s="156" t="n"/>
      <c r="T22" s="133" t="n"/>
      <c r="U22" s="135" t="n"/>
      <c r="V22" s="156" t="n"/>
      <c r="W22" s="156" t="n"/>
      <c r="X22" s="156" t="n"/>
      <c r="Y22" s="2434" t="n"/>
      <c r="Z22" s="2434" t="n"/>
      <c r="AA22" s="156" t="n"/>
      <c r="AB22" s="133" t="n"/>
      <c r="AC22" s="135" t="n"/>
      <c r="AD22" s="156" t="n"/>
      <c r="AE22" s="156" t="n"/>
      <c r="AF22" s="156" t="n"/>
      <c r="AG22" s="2434" t="n"/>
      <c r="AH22" s="2434" t="n"/>
      <c r="AI22" s="156" t="n"/>
      <c r="AJ22" s="133" t="n"/>
      <c r="AK22" s="136" t="n"/>
      <c r="AL22" s="156" t="n"/>
      <c r="AM22" s="156" t="n"/>
      <c r="AN22" s="156" t="n"/>
      <c r="AO22" s="156" t="n"/>
      <c r="AP22" s="2434" t="n"/>
      <c r="AQ22" s="2434" t="n"/>
      <c r="AR22" s="156" t="n"/>
      <c r="AS22" s="134" t="n"/>
      <c r="AT22" s="136" t="n"/>
      <c r="AU22" s="156" t="n"/>
      <c r="AV22" s="156" t="n"/>
      <c r="AW22" s="156" t="n"/>
      <c r="AX22" s="2434" t="n"/>
      <c r="AY22" s="2434" t="n"/>
      <c r="AZ22" s="156" t="n"/>
      <c r="BA22" s="134" t="n"/>
      <c r="BB22" s="136" t="n"/>
      <c r="BC22" s="156" t="n"/>
      <c r="BD22" s="156" t="n"/>
      <c r="BE22" s="156" t="n"/>
      <c r="BF22" s="2434" t="n"/>
      <c r="BG22" s="2434" t="n"/>
      <c r="BH22" s="156" t="n"/>
      <c r="BI22" s="134" t="n"/>
      <c r="BJ22" s="136" t="n"/>
      <c r="BK22" s="156" t="n"/>
      <c r="BL22" s="156" t="n"/>
      <c r="BM22" s="156" t="n"/>
      <c r="BN22" s="156" t="n"/>
      <c r="BO22" s="2434" t="n"/>
      <c r="BP22" s="2434" t="n"/>
      <c r="BQ22" s="156" t="n"/>
      <c r="BR22" s="134" t="n"/>
      <c r="BS22" s="136" t="n"/>
      <c r="BT22" s="156" t="n"/>
      <c r="BU22" s="156" t="n"/>
      <c r="BV22" s="156" t="n"/>
      <c r="BW22" s="2434" t="n"/>
      <c r="BX22" s="2434" t="n"/>
      <c r="BY22" s="156" t="n"/>
      <c r="BZ22" s="134" t="n"/>
      <c r="CA22" s="136" t="n"/>
      <c r="CB22" s="156" t="n"/>
      <c r="CC22" s="156" t="n"/>
      <c r="CD22" s="156" t="n"/>
      <c r="CE22" s="2434" t="n"/>
      <c r="CF22" s="2434" t="n"/>
      <c r="CG22" s="156" t="n"/>
      <c r="CH22" s="134" t="n"/>
      <c r="CI22" s="136" t="n"/>
      <c r="CJ22" s="156" t="n"/>
      <c r="CK22" s="156" t="n"/>
      <c r="CL22" s="156" t="n"/>
      <c r="CM22" s="2434" t="n"/>
      <c r="CN22" s="2434" t="n"/>
      <c r="CO22" s="156" t="n"/>
      <c r="CP22" s="134" t="n"/>
      <c r="CQ22" s="136" t="n"/>
      <c r="CR22" s="156" t="n"/>
      <c r="CS22" s="2434" t="n"/>
      <c r="CT22" s="156" t="n"/>
      <c r="CU22" s="2434">
        <f>+CR22-CS22</f>
        <v/>
      </c>
      <c r="CV22" s="2434">
        <f>+CR22-CT22</f>
        <v/>
      </c>
      <c r="CW22" s="2434" t="n"/>
      <c r="CX22" s="134">
        <f>IFERROR(CR22/CW22-1, "-")</f>
        <v/>
      </c>
      <c r="CY22" s="2435" t="n"/>
      <c r="CZ22" s="156" t="n"/>
      <c r="DA22" s="156" t="n"/>
      <c r="DB22" s="156" t="n"/>
      <c r="DC22" s="156" t="n"/>
      <c r="DD22" s="156" t="n"/>
      <c r="DE22" s="134">
        <f>CZ22/DD22-1</f>
        <v/>
      </c>
      <c r="DF22" s="134" t="n"/>
      <c r="DG22" s="134" t="n"/>
      <c r="DH22" s="134" t="n"/>
      <c r="DI22" s="104" t="n"/>
      <c r="DJ22" s="2427" t="n"/>
      <c r="DK22" s="2427" t="n"/>
      <c r="DL22" s="2427" t="n"/>
      <c r="DM22" s="2427" t="n"/>
      <c r="DN22" s="2428" t="n"/>
      <c r="DO22" s="12" t="n"/>
      <c r="DX22" s="2424" t="n"/>
      <c r="DY22" s="2424" t="n"/>
      <c r="DZ22" s="2424" t="n"/>
    </row>
    <row customHeight="1" ht="12.75" r="23" s="2323">
      <c r="A23" s="145" t="inlineStr">
        <is>
          <t>Mobile</t>
        </is>
      </c>
      <c r="B23" s="32" t="n"/>
      <c r="C23" s="94" t="inlineStr">
        <is>
          <t>PL17</t>
        </is>
      </c>
      <c r="D23" s="2434" t="n">
        <v>6917.03151754314</v>
      </c>
      <c r="E23" s="2434" t="n">
        <v>8009.36342126158</v>
      </c>
      <c r="F23" s="2434" t="n">
        <v>-1092.33190371844</v>
      </c>
      <c r="G23" s="2434" t="n">
        <v>8093.716781333333</v>
      </c>
      <c r="H23" s="133" t="n">
        <v>-0.1453825597782221</v>
      </c>
      <c r="I23" s="134" t="n"/>
      <c r="J23" s="2434" t="n">
        <v>6232.39703391381</v>
      </c>
      <c r="K23" s="2434" t="n">
        <v>7322.54239915421</v>
      </c>
      <c r="L23" s="2434" t="n">
        <v>-1090.1453652404</v>
      </c>
      <c r="M23" s="2434" t="n">
        <v>7587.48497090339</v>
      </c>
      <c r="N23" s="133" t="n">
        <v>-0.1785951395206834</v>
      </c>
      <c r="O23" s="134" t="n"/>
      <c r="P23" s="2434" t="n">
        <v>6425.62049354306</v>
      </c>
      <c r="Q23" s="2434" t="n">
        <v>7892.33928055152</v>
      </c>
      <c r="R23" s="2434" t="n">
        <v>-1466.71878700846</v>
      </c>
      <c r="S23" s="2434" t="n">
        <v>8316.898617763291</v>
      </c>
      <c r="T23" s="133" t="n">
        <v>-0.2274018490715789</v>
      </c>
      <c r="U23" s="135" t="n"/>
      <c r="V23" s="2434" t="n">
        <v>6535.20790287602</v>
      </c>
      <c r="W23" s="2434" t="n">
        <v>7816.55691968276</v>
      </c>
      <c r="X23" s="2434" t="n">
        <v>6504.96777046543</v>
      </c>
      <c r="Y23" s="2434" t="n">
        <v>-1281.34901680674</v>
      </c>
      <c r="Z23" s="2434" t="n">
        <v>30.24013241059038</v>
      </c>
      <c r="AA23" s="2434" t="n">
        <v>7830.179427847458</v>
      </c>
      <c r="AB23" s="133" t="n">
        <v>-0.1653821009983458</v>
      </c>
      <c r="AC23" s="135" t="n"/>
      <c r="AD23" s="2434" t="n">
        <v>6622.58148162398</v>
      </c>
      <c r="AE23" s="2434" t="n">
        <v>8194.21269411347</v>
      </c>
      <c r="AF23" s="2434" t="n">
        <v>6779.27016395918</v>
      </c>
      <c r="AG23" s="2434" t="n">
        <v>-1571.63121248949</v>
      </c>
      <c r="AH23" s="2434" t="n">
        <v>-156.6886823351997</v>
      </c>
      <c r="AI23" s="2434" t="n">
        <v>7512.344952966512</v>
      </c>
      <c r="AJ23" s="133" t="n">
        <v>-0.1184401777225602</v>
      </c>
      <c r="AK23" s="136" t="n"/>
      <c r="AL23" s="2434" t="n">
        <v>6446.38482250001</v>
      </c>
      <c r="AM23" s="2434" t="n">
        <v>7915.19396359802</v>
      </c>
      <c r="AN23" s="2434" t="n">
        <v>6681.882028992939</v>
      </c>
      <c r="AO23" s="2434" t="n">
        <v>6515.400758378149</v>
      </c>
      <c r="AP23" s="2434" t="n">
        <v>-1468.80914109801</v>
      </c>
      <c r="AQ23" s="2434" t="n">
        <v>-235.4972064929289</v>
      </c>
      <c r="AR23" s="2434" t="n">
        <v>7359.611675186024</v>
      </c>
      <c r="AS23" s="134" t="n">
        <v>-0.1240862824006174</v>
      </c>
      <c r="AT23" s="136" t="n"/>
      <c r="AU23" s="2434" t="n">
        <v>6863.54411720536</v>
      </c>
      <c r="AV23" s="2434" t="n">
        <v>8032.15379553202</v>
      </c>
      <c r="AW23" s="2434" t="n">
        <v>6760.68041973986</v>
      </c>
      <c r="AX23" s="2434" t="n">
        <v>-1168.60967832666</v>
      </c>
      <c r="AY23" s="2434" t="n">
        <v>102.8636974655001</v>
      </c>
      <c r="AZ23" s="2434" t="n">
        <v>7155.292192441015</v>
      </c>
      <c r="BA23" s="134" t="n">
        <v>-0.04077374723339222</v>
      </c>
      <c r="BB23" s="136" t="n"/>
      <c r="BC23" s="2434" t="n">
        <v>6249.734658076271</v>
      </c>
      <c r="BD23" s="2434" t="n">
        <v>8044.82208622376</v>
      </c>
      <c r="BE23" s="2434" t="n">
        <v>6774.76438730376</v>
      </c>
      <c r="BF23" s="2434" t="n">
        <v>-1795.087428147489</v>
      </c>
      <c r="BG23" s="2434" t="n">
        <v>-525.0297292274881</v>
      </c>
      <c r="BH23" s="2434" t="n">
        <v>0</v>
      </c>
      <c r="BI23" s="134" t="n"/>
      <c r="BJ23" s="136" t="n"/>
      <c r="BK23" s="2434" t="n"/>
      <c r="BL23" s="2434" t="n"/>
      <c r="BM23" s="2434" t="n"/>
      <c r="BN23" s="2434" t="n"/>
      <c r="BO23" s="2434" t="n"/>
      <c r="BP23" s="2434" t="n"/>
      <c r="BQ23" s="2434" t="n"/>
      <c r="BR23" s="134" t="n"/>
      <c r="BS23" s="136" t="n"/>
      <c r="BT23" s="2434" t="n"/>
      <c r="BU23" s="2434" t="n"/>
      <c r="BV23" s="2434" t="n"/>
      <c r="BW23" s="2434" t="n"/>
      <c r="BX23" s="2434" t="n"/>
      <c r="BY23" s="2434" t="n"/>
      <c r="BZ23" s="134" t="n"/>
      <c r="CA23" s="136" t="n"/>
      <c r="CB23" s="2434" t="n"/>
      <c r="CC23" s="2434" t="n"/>
      <c r="CD23" s="2434" t="n"/>
      <c r="CE23" s="2434" t="n"/>
      <c r="CF23" s="2434" t="n"/>
      <c r="CG23" s="2434" t="n"/>
      <c r="CH23" s="134" t="n"/>
      <c r="CI23" s="136" t="n"/>
      <c r="CJ23" s="2434" t="n"/>
      <c r="CK23" s="2434" t="n"/>
      <c r="CL23" s="2434" t="n"/>
      <c r="CM23" s="2434" t="n"/>
      <c r="CN23" s="2434" t="n"/>
      <c r="CO23" s="2434" t="n"/>
      <c r="CP23" s="134" t="n"/>
      <c r="CQ23" s="136" t="n"/>
      <c r="CR23" s="2434" t="n">
        <v>52292.50202728165</v>
      </c>
      <c r="CS23" s="2434" t="n">
        <v>63227.18456011735</v>
      </c>
      <c r="CT23" s="2434" t="n">
        <v>46008.91960761802</v>
      </c>
      <c r="CU23" s="2434" t="n">
        <v>-10934.6825328357</v>
      </c>
      <c r="CV23" s="2434" t="n">
        <v>6283.582419663631</v>
      </c>
      <c r="CW23" s="2431" t="n">
        <v>53855.52861844102</v>
      </c>
      <c r="CX23" s="134">
        <f>IFERROR(CR23/CW23-1, "-")</f>
        <v/>
      </c>
      <c r="CY23" s="2435" t="n"/>
      <c r="CZ23" s="2434" t="n">
        <v>95682.30343335051</v>
      </c>
      <c r="DA23" s="2434" t="n"/>
      <c r="DB23" s="2434" t="n">
        <v>80795.9178039509</v>
      </c>
      <c r="DC23" s="2434" t="n"/>
      <c r="DD23" s="2434" t="n"/>
      <c r="DE23" s="134">
        <f>(CZ23/DD23-1)</f>
        <v/>
      </c>
      <c r="DF23" s="134">
        <f>DA23/DD23-1</f>
        <v/>
      </c>
      <c r="DG23" s="134">
        <f>DB23/DD23-1</f>
        <v/>
      </c>
      <c r="DH23" s="134">
        <f>DC23/DD23-1</f>
        <v/>
      </c>
      <c r="DI23" s="104" t="n"/>
      <c r="DJ23" s="2427" t="n"/>
      <c r="DK23" s="2427" t="n"/>
      <c r="DL23" s="2427" t="n"/>
      <c r="DM23" s="2427" t="n"/>
      <c r="DN23" s="2428" t="n"/>
      <c r="DO23" s="12" t="n"/>
      <c r="DX23" s="2424" t="n"/>
      <c r="DY23" s="2424" t="n"/>
      <c r="DZ23" s="2424" t="n"/>
    </row>
    <row r="24">
      <c r="A24" s="140" t="n"/>
      <c r="B24" s="32" t="n"/>
      <c r="C24" s="94" t="inlineStr">
        <is>
          <t>PL18</t>
        </is>
      </c>
      <c r="D24" s="2434" t="n"/>
      <c r="E24" s="2434" t="n"/>
      <c r="F24" s="2434" t="n"/>
      <c r="G24" s="2434" t="n"/>
      <c r="H24" s="133" t="n"/>
      <c r="I24" s="134" t="n"/>
      <c r="J24" s="2434" t="n"/>
      <c r="K24" s="2434" t="n"/>
      <c r="L24" s="2434" t="n"/>
      <c r="M24" s="2434" t="n"/>
      <c r="N24" s="133" t="n"/>
      <c r="O24" s="134" t="n"/>
      <c r="P24" s="2434" t="n"/>
      <c r="Q24" s="2434" t="n"/>
      <c r="R24" s="2434" t="n"/>
      <c r="S24" s="2434" t="n"/>
      <c r="T24" s="133" t="n"/>
      <c r="U24" s="135" t="n"/>
      <c r="V24" s="2434" t="n"/>
      <c r="W24" s="2434" t="n"/>
      <c r="X24" s="2434" t="n"/>
      <c r="Y24" s="2434" t="n"/>
      <c r="Z24" s="2434" t="n"/>
      <c r="AA24" s="2434" t="n"/>
      <c r="AB24" s="133" t="n"/>
      <c r="AC24" s="135" t="n"/>
      <c r="AD24" s="2434" t="n"/>
      <c r="AE24" s="2434" t="n"/>
      <c r="AF24" s="2434" t="n"/>
      <c r="AG24" s="2434" t="n"/>
      <c r="AH24" s="2434" t="n"/>
      <c r="AI24" s="2434" t="n"/>
      <c r="AJ24" s="133" t="n"/>
      <c r="AK24" s="136" t="n"/>
      <c r="AL24" s="2434" t="n"/>
      <c r="AM24" s="2434" t="n"/>
      <c r="AN24" s="2434" t="n"/>
      <c r="AO24" s="2434" t="n"/>
      <c r="AP24" s="2434" t="n"/>
      <c r="AQ24" s="2434" t="n"/>
      <c r="AR24" s="2434" t="n"/>
      <c r="AS24" s="134" t="n"/>
      <c r="AT24" s="136" t="n"/>
      <c r="AU24" s="2434" t="n"/>
      <c r="AV24" s="2434" t="n"/>
      <c r="AW24" s="2434" t="n"/>
      <c r="AX24" s="2434" t="n"/>
      <c r="AY24" s="2434" t="n"/>
      <c r="AZ24" s="2434" t="n"/>
      <c r="BA24" s="134" t="n"/>
      <c r="BB24" s="136" t="n"/>
      <c r="BC24" s="2434" t="n"/>
      <c r="BD24" s="2434" t="n"/>
      <c r="BE24" s="2434" t="n"/>
      <c r="BF24" s="2434" t="n"/>
      <c r="BG24" s="2434" t="n"/>
      <c r="BH24" s="2434" t="n"/>
      <c r="BI24" s="134" t="n"/>
      <c r="BJ24" s="136" t="n"/>
      <c r="BK24" s="2434" t="n"/>
      <c r="BL24" s="2434" t="n"/>
      <c r="BM24" s="2434" t="n"/>
      <c r="BN24" s="2434" t="n"/>
      <c r="BO24" s="2434" t="n"/>
      <c r="BP24" s="2434" t="n"/>
      <c r="BQ24" s="2434" t="n"/>
      <c r="BR24" s="134" t="n"/>
      <c r="BS24" s="136" t="n"/>
      <c r="BT24" s="2434" t="n"/>
      <c r="BU24" s="2434" t="n"/>
      <c r="BV24" s="2434" t="n"/>
      <c r="BW24" s="2434" t="n"/>
      <c r="BX24" s="2434" t="n"/>
      <c r="BY24" s="2434" t="n"/>
      <c r="BZ24" s="134" t="n"/>
      <c r="CA24" s="136" t="n"/>
      <c r="CB24" s="2434" t="n"/>
      <c r="CC24" s="2434" t="n"/>
      <c r="CD24" s="2434" t="n"/>
      <c r="CE24" s="2434" t="n"/>
      <c r="CF24" s="2434" t="n"/>
      <c r="CG24" s="2434" t="n"/>
      <c r="CH24" s="134" t="n"/>
      <c r="CI24" s="136" t="n"/>
      <c r="CJ24" s="2434" t="n"/>
      <c r="CK24" s="2434" t="n"/>
      <c r="CL24" s="2434" t="n"/>
      <c r="CM24" s="2434" t="n"/>
      <c r="CN24" s="2434" t="n"/>
      <c r="CO24" s="2434" t="n"/>
      <c r="CP24" s="134" t="n"/>
      <c r="CQ24" s="136" t="n"/>
      <c r="CR24" s="2434" t="n"/>
      <c r="CS24" s="2434" t="n"/>
      <c r="CT24" s="2434" t="n"/>
      <c r="CU24" s="2434">
        <f>+CR24-CS24</f>
        <v/>
      </c>
      <c r="CV24" s="2434">
        <f>+CR24-CT24</f>
        <v/>
      </c>
      <c r="CW24" s="2434" t="n"/>
      <c r="CX24" s="134">
        <f>IFERROR(CR24/CW24-1, "-")</f>
        <v/>
      </c>
      <c r="CY24" s="2435" t="n"/>
      <c r="CZ24" s="2434" t="n"/>
      <c r="DA24" s="2434" t="n"/>
      <c r="DB24" s="2434" t="n"/>
      <c r="DC24" s="2434" t="n"/>
      <c r="DD24" s="2434" t="n"/>
      <c r="DE24" s="134" t="n"/>
      <c r="DF24" s="134" t="n"/>
      <c r="DG24" s="134" t="n"/>
      <c r="DH24" s="134" t="n"/>
      <c r="DI24" s="104" t="n"/>
      <c r="DJ24" s="2427" t="n"/>
      <c r="DK24" s="2427" t="n"/>
      <c r="DL24" s="2427" t="n"/>
      <c r="DM24" s="2427" t="n"/>
      <c r="DN24" s="2428" t="n"/>
      <c r="DO24" s="12" t="n"/>
      <c r="DX24" s="2424" t="n"/>
      <c r="DY24" s="2424" t="n"/>
      <c r="DZ24" s="2424" t="n"/>
    </row>
    <row customFormat="1" r="25" s="144">
      <c r="A25" s="141" t="inlineStr">
        <is>
          <t>Coûts opérationnels</t>
        </is>
      </c>
      <c r="B25" s="93" t="n"/>
      <c r="C25" s="94" t="inlineStr">
        <is>
          <t>PL19</t>
        </is>
      </c>
      <c r="D25" s="2431" t="n">
        <v>-5023.394484075</v>
      </c>
      <c r="E25" s="2431" t="n">
        <v>-5752.863448912</v>
      </c>
      <c r="F25" s="2431" t="n">
        <v>729.4689648370004</v>
      </c>
      <c r="G25" s="2431" t="n">
        <v>-5774.065482075001</v>
      </c>
      <c r="H25" s="119" t="n">
        <v>-0.1300073579578171</v>
      </c>
      <c r="I25" s="115" t="n"/>
      <c r="J25" s="2431" t="n">
        <v>-5233.516525075</v>
      </c>
      <c r="K25" s="2431" t="n">
        <v>-5412.00786170596</v>
      </c>
      <c r="L25" s="2431" t="n">
        <v>178.4913366309602</v>
      </c>
      <c r="M25" s="2431" t="n">
        <v>-5467.910927075</v>
      </c>
      <c r="N25" s="119" t="n">
        <v>-0.04286726779680505</v>
      </c>
      <c r="O25" s="115" t="n"/>
      <c r="P25" s="2431" t="n">
        <v>-5306.235359975</v>
      </c>
      <c r="Q25" s="2431" t="n">
        <v>-5658.80417499056</v>
      </c>
      <c r="R25" s="2431" t="n">
        <v>352.5688150155593</v>
      </c>
      <c r="S25" s="2431" t="n">
        <v>-5318.92359085</v>
      </c>
      <c r="T25" s="119" t="n">
        <v>-0.00238548846552844</v>
      </c>
      <c r="U25" s="120" t="n"/>
      <c r="V25" s="2431" t="n">
        <v>-5421.900753075</v>
      </c>
      <c r="W25" s="2431" t="n">
        <v>-5772.02058557862</v>
      </c>
      <c r="X25" s="2431" t="n">
        <v>-5383.44802198019</v>
      </c>
      <c r="Y25" s="2431" t="n">
        <v>350.1198325036203</v>
      </c>
      <c r="Z25" s="2431" t="n">
        <v>-38.45273109480968</v>
      </c>
      <c r="AA25" s="2431" t="n">
        <v>-5458.771567429886</v>
      </c>
      <c r="AB25" s="119" t="n">
        <v>-0.006754416062192181</v>
      </c>
      <c r="AC25" s="120" t="n"/>
      <c r="AD25" s="2431" t="n">
        <v>-5302.17632917501</v>
      </c>
      <c r="AE25" s="2431" t="n">
        <v>-5682.37297718034</v>
      </c>
      <c r="AF25" s="2431" t="n">
        <v>-5325.10973875247</v>
      </c>
      <c r="AG25" s="2431" t="n">
        <v>380.1966480053297</v>
      </c>
      <c r="AH25" s="2431" t="n">
        <v>22.93340957745932</v>
      </c>
      <c r="AI25" s="2431" t="n">
        <v>-5565.853685124416</v>
      </c>
      <c r="AJ25" s="119" t="n">
        <v>-0.04737410842367695</v>
      </c>
      <c r="AK25" s="113" t="n"/>
      <c r="AL25" s="2431" t="n">
        <v>-5691.37619997499</v>
      </c>
      <c r="AM25" s="2431" t="n">
        <v>-5580.68593349219</v>
      </c>
      <c r="AN25" s="2431" t="n">
        <v>-5242.04841957356</v>
      </c>
      <c r="AO25" s="2431" t="n">
        <v>-5159.04564739409</v>
      </c>
      <c r="AP25" s="2431" t="n">
        <v>-110.6902664828003</v>
      </c>
      <c r="AQ25" s="2431" t="n">
        <v>-449.3277804014306</v>
      </c>
      <c r="AR25" s="2431" t="n">
        <v>-5075.040964304643</v>
      </c>
      <c r="AS25" s="115" t="n">
        <v>0.1214443863616763</v>
      </c>
      <c r="AT25" s="113" t="n"/>
      <c r="AU25" s="2431" t="n">
        <v>-7029.233772075</v>
      </c>
      <c r="AV25" s="2431" t="n">
        <v>-5830.10769203786</v>
      </c>
      <c r="AW25" s="2431" t="n">
        <v>-5506.589572502161</v>
      </c>
      <c r="AX25" s="2431" t="n">
        <v>-1199.12608003714</v>
      </c>
      <c r="AY25" s="2431" t="n">
        <v>-1522.644199572839</v>
      </c>
      <c r="AZ25" s="2431" t="n">
        <v>-5235.802691075</v>
      </c>
      <c r="BA25" s="115" t="n">
        <v>0.3425322126934041</v>
      </c>
      <c r="BB25" s="113" t="n"/>
      <c r="BC25" s="2431" t="n">
        <v>-5387.817532666666</v>
      </c>
      <c r="BD25" s="2431" t="n">
        <v>-5690.60910731738</v>
      </c>
      <c r="BE25" s="2431" t="n">
        <v>-5375.25904556707</v>
      </c>
      <c r="BF25" s="2431" t="n">
        <v>302.7915746507142</v>
      </c>
      <c r="BG25" s="2431" t="n">
        <v>-12.55848709959628</v>
      </c>
      <c r="BH25" s="2431" t="n">
        <v>0</v>
      </c>
      <c r="BI25" s="115" t="n"/>
      <c r="BJ25" s="113" t="n"/>
      <c r="BK25" s="2431" t="n"/>
      <c r="BL25" s="2431" t="n"/>
      <c r="BM25" s="2431" t="n"/>
      <c r="BN25" s="2431" t="n"/>
      <c r="BO25" s="2431" t="n"/>
      <c r="BP25" s="2431" t="n"/>
      <c r="BQ25" s="2431" t="n"/>
      <c r="BR25" s="115" t="n"/>
      <c r="BS25" s="113" t="n"/>
      <c r="BT25" s="2431" t="n"/>
      <c r="BU25" s="2431" t="n"/>
      <c r="BV25" s="2431" t="n"/>
      <c r="BW25" s="2431" t="n"/>
      <c r="BX25" s="2431" t="n"/>
      <c r="BY25" s="2431" t="n"/>
      <c r="BZ25" s="115" t="n"/>
      <c r="CA25" s="113" t="n"/>
      <c r="CB25" s="2431" t="n"/>
      <c r="CC25" s="2431" t="n"/>
      <c r="CD25" s="2431" t="n"/>
      <c r="CE25" s="2431" t="n"/>
      <c r="CF25" s="2431" t="n"/>
      <c r="CG25" s="2431" t="n"/>
      <c r="CH25" s="115" t="n"/>
      <c r="CI25" s="113" t="n"/>
      <c r="CJ25" s="2431" t="n"/>
      <c r="CK25" s="2431" t="n"/>
      <c r="CL25" s="2431" t="n"/>
      <c r="CM25" s="2431" t="n"/>
      <c r="CN25" s="2431" t="n"/>
      <c r="CO25" s="2431" t="n"/>
      <c r="CP25" s="115" t="n"/>
      <c r="CQ25" s="113" t="n"/>
      <c r="CR25" s="2431" t="n">
        <v>-44395.65095609167</v>
      </c>
      <c r="CS25" s="2431" t="n">
        <v>-45379.47178121492</v>
      </c>
      <c r="CT25" s="2431" t="n">
        <v>-36952.85867127126</v>
      </c>
      <c r="CU25" s="2431" t="n">
        <v>983.8208251232427</v>
      </c>
      <c r="CV25" s="2431" t="n">
        <v>-7442.792284820418</v>
      </c>
      <c r="CW25" s="2431" t="n">
        <v>-37896.36890793395</v>
      </c>
      <c r="CX25" s="115">
        <f>IFERROR(CR25/CW25-1, "-")</f>
        <v/>
      </c>
      <c r="CY25" s="142" t="n"/>
      <c r="CZ25" s="2431" t="n">
        <v>-67535.5307140181</v>
      </c>
      <c r="DA25" s="2431" t="n"/>
      <c r="DB25" s="2431" t="n">
        <v>-63689.173377384</v>
      </c>
      <c r="DC25" s="2431" t="n"/>
      <c r="DD25" s="2431" t="n"/>
      <c r="DE25" s="115">
        <f>CZ25/DD25-1</f>
        <v/>
      </c>
      <c r="DF25" s="115">
        <f>DA25/DD25-1</f>
        <v/>
      </c>
      <c r="DG25" s="115">
        <f>DB25/DD25-1</f>
        <v/>
      </c>
      <c r="DH25" s="115">
        <f>DC25/DD25-1</f>
        <v/>
      </c>
      <c r="DI25" s="104" t="n"/>
      <c r="DJ25" s="2427" t="n"/>
      <c r="DK25" s="2427" t="n"/>
      <c r="DL25" s="2427" t="n"/>
      <c r="DM25" s="2427" t="n"/>
      <c r="DN25" s="2428" t="n"/>
      <c r="DO25" s="143" t="n"/>
      <c r="DX25" s="2424" t="n"/>
      <c r="DY25" s="2424" t="n"/>
      <c r="DZ25" s="2424" t="n"/>
    </row>
    <row customHeight="1" hidden="1" ht="12.75" r="26" s="2323">
      <c r="A26" s="145" t="inlineStr">
        <is>
          <t>Fixe &amp; Internet</t>
        </is>
      </c>
      <c r="B26" s="32" t="n"/>
      <c r="C26" s="94" t="inlineStr">
        <is>
          <t>PL20</t>
        </is>
      </c>
      <c r="D26" s="2434" t="n"/>
      <c r="E26" s="2434" t="n"/>
      <c r="F26" s="2434" t="n"/>
      <c r="G26" s="2434" t="n"/>
      <c r="H26" s="133" t="n"/>
      <c r="I26" s="134" t="n"/>
      <c r="J26" s="2434" t="n"/>
      <c r="K26" s="2434" t="n"/>
      <c r="L26" s="2434" t="n"/>
      <c r="M26" s="2434" t="n"/>
      <c r="N26" s="133" t="n"/>
      <c r="O26" s="134" t="n"/>
      <c r="P26" s="2434" t="n"/>
      <c r="Q26" s="2434" t="n"/>
      <c r="R26" s="2434" t="n"/>
      <c r="S26" s="2434" t="n"/>
      <c r="T26" s="133" t="n"/>
      <c r="U26" s="135" t="n"/>
      <c r="V26" s="2434" t="n"/>
      <c r="W26" s="2434" t="n"/>
      <c r="X26" s="2434" t="n"/>
      <c r="Y26" s="2434" t="n"/>
      <c r="Z26" s="2434" t="n"/>
      <c r="AA26" s="2434" t="n"/>
      <c r="AB26" s="133" t="n"/>
      <c r="AC26" s="135" t="n"/>
      <c r="AD26" s="2434" t="n"/>
      <c r="AE26" s="2434" t="n"/>
      <c r="AF26" s="2434" t="n"/>
      <c r="AG26" s="2434" t="n"/>
      <c r="AH26" s="2434" t="n"/>
      <c r="AI26" s="2434" t="n"/>
      <c r="AJ26" s="133" t="n"/>
      <c r="AK26" s="136" t="n"/>
      <c r="AL26" s="2434" t="n"/>
      <c r="AM26" s="2434" t="n"/>
      <c r="AN26" s="2434" t="n"/>
      <c r="AO26" s="2434" t="n"/>
      <c r="AP26" s="2434" t="n"/>
      <c r="AQ26" s="2434" t="n"/>
      <c r="AR26" s="2434" t="n"/>
      <c r="AS26" s="134" t="n"/>
      <c r="AT26" s="136" t="n"/>
      <c r="AU26" s="2434" t="n"/>
      <c r="AV26" s="2434" t="n"/>
      <c r="AW26" s="2434" t="n"/>
      <c r="AX26" s="2434" t="n"/>
      <c r="AY26" s="2434" t="n"/>
      <c r="AZ26" s="2434" t="n"/>
      <c r="BA26" s="134" t="n"/>
      <c r="BB26" s="136" t="n"/>
      <c r="BC26" s="2434" t="n"/>
      <c r="BD26" s="2434" t="n"/>
      <c r="BE26" s="2434" t="n"/>
      <c r="BF26" s="2434" t="n"/>
      <c r="BG26" s="2434" t="n"/>
      <c r="BH26" s="2434" t="n"/>
      <c r="BI26" s="134" t="n"/>
      <c r="BJ26" s="136" t="n"/>
      <c r="BK26" s="2434" t="n"/>
      <c r="BL26" s="2434" t="n"/>
      <c r="BM26" s="2434" t="n"/>
      <c r="BN26" s="2434" t="n"/>
      <c r="BO26" s="2434" t="n"/>
      <c r="BP26" s="2434" t="n"/>
      <c r="BQ26" s="2434" t="n"/>
      <c r="BR26" s="134" t="n"/>
      <c r="BS26" s="136" t="n"/>
      <c r="BT26" s="2434" t="n"/>
      <c r="BU26" s="2434" t="n"/>
      <c r="BV26" s="2434" t="n"/>
      <c r="BW26" s="2434" t="n"/>
      <c r="BX26" s="2434" t="n"/>
      <c r="BY26" s="2434" t="n"/>
      <c r="BZ26" s="134" t="n"/>
      <c r="CA26" s="136" t="n"/>
      <c r="CB26" s="2434" t="n"/>
      <c r="CC26" s="2434" t="n"/>
      <c r="CD26" s="2434" t="n"/>
      <c r="CE26" s="2434" t="n"/>
      <c r="CF26" s="2434" t="n"/>
      <c r="CG26" s="2434" t="n"/>
      <c r="CH26" s="134" t="n"/>
      <c r="CI26" s="136" t="n"/>
      <c r="CJ26" s="2434" t="n"/>
      <c r="CK26" s="2434" t="n"/>
      <c r="CL26" s="2434" t="n"/>
      <c r="CM26" s="2434" t="n"/>
      <c r="CN26" s="2434" t="n"/>
      <c r="CO26" s="2434" t="n"/>
      <c r="CP26" s="134" t="n"/>
      <c r="CQ26" s="136" t="n"/>
      <c r="CR26" s="2434" t="n"/>
      <c r="CS26" s="2434" t="n"/>
      <c r="CT26" s="2434" t="n"/>
      <c r="CU26" s="2434">
        <f>+CR26-CS26</f>
        <v/>
      </c>
      <c r="CV26" s="2434">
        <f>+CR26-CT26</f>
        <v/>
      </c>
      <c r="CW26" s="2434" t="n"/>
      <c r="CX26" s="134">
        <f>IFERROR(CR26/CW26-1, "-")</f>
        <v/>
      </c>
      <c r="CY26" s="2435" t="n"/>
      <c r="CZ26" s="2434" t="n"/>
      <c r="DA26" s="2434" t="n"/>
      <c r="DB26" s="2434" t="n"/>
      <c r="DC26" s="2434" t="n"/>
      <c r="DD26" s="2434" t="n"/>
      <c r="DE26" s="134">
        <f>CZ26/DD26-1</f>
        <v/>
      </c>
      <c r="DF26" s="134" t="n"/>
      <c r="DG26" s="134" t="n"/>
      <c r="DH26" s="134" t="n"/>
      <c r="DI26" s="104" t="n"/>
      <c r="DJ26" s="2427" t="n"/>
      <c r="DK26" s="2427" t="n"/>
      <c r="DL26" s="2427" t="n"/>
      <c r="DM26" s="2427" t="n"/>
      <c r="DN26" s="2428" t="n"/>
      <c r="DO26" s="12" t="n"/>
      <c r="DX26" s="2424" t="n"/>
      <c r="DY26" s="2424" t="n"/>
      <c r="DZ26" s="2424" t="n"/>
    </row>
    <row customFormat="1" customHeight="1" hidden="1" ht="18.75" r="27" s="130">
      <c r="A27" s="121" t="inlineStr">
        <is>
          <t>Intercompagnie Fixe &amp; Internet</t>
        </is>
      </c>
      <c r="B27" s="122" t="n"/>
      <c r="C27" s="94" t="inlineStr">
        <is>
          <t>PL21</t>
        </is>
      </c>
      <c r="D27" s="2432" t="n"/>
      <c r="E27" s="2432" t="n"/>
      <c r="F27" s="2432" t="n"/>
      <c r="G27" s="2432" t="n"/>
      <c r="H27" s="124" t="n"/>
      <c r="I27" s="125" t="n"/>
      <c r="J27" s="2432" t="n"/>
      <c r="K27" s="2432" t="n"/>
      <c r="L27" s="2432" t="n"/>
      <c r="M27" s="2432" t="n"/>
      <c r="N27" s="124" t="n"/>
      <c r="O27" s="125" t="n"/>
      <c r="P27" s="2432" t="n"/>
      <c r="Q27" s="2432" t="n"/>
      <c r="R27" s="2432" t="n"/>
      <c r="S27" s="2432" t="n"/>
      <c r="T27" s="124" t="n"/>
      <c r="U27" s="126" t="n"/>
      <c r="V27" s="2432" t="n"/>
      <c r="W27" s="2432" t="n"/>
      <c r="X27" s="2432" t="n"/>
      <c r="Y27" s="2432" t="n"/>
      <c r="Z27" s="2432" t="n"/>
      <c r="AA27" s="2432" t="n"/>
      <c r="AB27" s="124" t="n"/>
      <c r="AC27" s="126" t="n"/>
      <c r="AD27" s="2432" t="n"/>
      <c r="AE27" s="2432" t="n"/>
      <c r="AF27" s="2432" t="n"/>
      <c r="AG27" s="2432" t="n"/>
      <c r="AH27" s="2432" t="n"/>
      <c r="AI27" s="2432" t="n"/>
      <c r="AJ27" s="124" t="n"/>
      <c r="AK27" s="127" t="n"/>
      <c r="AL27" s="2432" t="n"/>
      <c r="AM27" s="2432" t="n"/>
      <c r="AN27" s="2432" t="n"/>
      <c r="AO27" s="2432" t="n"/>
      <c r="AP27" s="2432" t="n"/>
      <c r="AQ27" s="2432" t="n"/>
      <c r="AR27" s="2432" t="n"/>
      <c r="AS27" s="125" t="n"/>
      <c r="AT27" s="127" t="n"/>
      <c r="AU27" s="2432" t="n"/>
      <c r="AV27" s="2432" t="n"/>
      <c r="AW27" s="2432" t="n"/>
      <c r="AX27" s="2432" t="n"/>
      <c r="AY27" s="2432" t="n"/>
      <c r="AZ27" s="2432" t="n"/>
      <c r="BA27" s="125" t="n"/>
      <c r="BB27" s="127" t="n"/>
      <c r="BC27" s="2432" t="n"/>
      <c r="BD27" s="2432" t="n"/>
      <c r="BE27" s="2432" t="n"/>
      <c r="BF27" s="2432" t="n"/>
      <c r="BG27" s="2432" t="n"/>
      <c r="BH27" s="2432" t="n"/>
      <c r="BI27" s="125" t="n"/>
      <c r="BJ27" s="127" t="n"/>
      <c r="BK27" s="2432" t="n"/>
      <c r="BL27" s="2432" t="n"/>
      <c r="BM27" s="2432" t="n"/>
      <c r="BN27" s="2432" t="n"/>
      <c r="BO27" s="2432" t="n"/>
      <c r="BP27" s="2432" t="n"/>
      <c r="BQ27" s="2432" t="n"/>
      <c r="BR27" s="125" t="n"/>
      <c r="BS27" s="127" t="n"/>
      <c r="BT27" s="2432" t="n"/>
      <c r="BU27" s="2432" t="n"/>
      <c r="BV27" s="2432" t="n"/>
      <c r="BW27" s="2432" t="n"/>
      <c r="BX27" s="2432" t="n"/>
      <c r="BY27" s="2432" t="n"/>
      <c r="BZ27" s="125" t="n"/>
      <c r="CA27" s="127" t="n"/>
      <c r="CB27" s="2432" t="n"/>
      <c r="CC27" s="2432" t="n"/>
      <c r="CD27" s="2432" t="n"/>
      <c r="CE27" s="2432" t="n"/>
      <c r="CF27" s="2432" t="n"/>
      <c r="CG27" s="2432" t="n"/>
      <c r="CH27" s="125" t="n"/>
      <c r="CI27" s="127" t="n"/>
      <c r="CJ27" s="2432" t="n"/>
      <c r="CK27" s="2432" t="n"/>
      <c r="CL27" s="2432" t="n"/>
      <c r="CM27" s="2432" t="n"/>
      <c r="CN27" s="2432" t="n"/>
      <c r="CO27" s="2432" t="n"/>
      <c r="CP27" s="125" t="n"/>
      <c r="CQ27" s="127" t="n"/>
      <c r="CR27" s="2432" t="n"/>
      <c r="CS27" s="2432" t="n"/>
      <c r="CT27" s="2432" t="n"/>
      <c r="CU27" s="2432">
        <f>+CR27-CS27</f>
        <v/>
      </c>
      <c r="CV27" s="2432">
        <f>+CR27-CT27</f>
        <v/>
      </c>
      <c r="CW27" s="2432" t="n"/>
      <c r="CX27" s="125">
        <f>IFERROR(CR27/CW27-1, "-")</f>
        <v/>
      </c>
      <c r="CY27" s="2433" t="n"/>
      <c r="CZ27" s="2432" t="n"/>
      <c r="DA27" s="2432" t="n"/>
      <c r="DB27" s="2432" t="n"/>
      <c r="DC27" s="2432" t="n"/>
      <c r="DD27" s="2432" t="n"/>
      <c r="DE27" s="125">
        <f>CZ27/DD27-1</f>
        <v/>
      </c>
      <c r="DF27" s="125" t="n"/>
      <c r="DG27" s="125" t="n"/>
      <c r="DH27" s="125" t="n"/>
      <c r="DI27" s="104" t="n"/>
      <c r="DJ27" s="2427" t="n"/>
      <c r="DK27" s="2427" t="n"/>
      <c r="DL27" s="2427" t="n"/>
      <c r="DM27" s="2427" t="n"/>
      <c r="DN27" s="2428" t="n"/>
      <c r="DO27" s="129" t="n"/>
      <c r="DX27" s="2424" t="n"/>
      <c r="DY27" s="2424" t="n"/>
      <c r="DZ27" s="2424" t="n"/>
    </row>
    <row customHeight="1" ht="12.75" r="28" s="2323">
      <c r="A28" s="145" t="inlineStr">
        <is>
          <t>Mobile</t>
        </is>
      </c>
      <c r="B28" s="32" t="n"/>
      <c r="C28" s="94" t="inlineStr">
        <is>
          <t>PL22</t>
        </is>
      </c>
      <c r="D28" s="2434" t="n">
        <v>-5023.394484075</v>
      </c>
      <c r="E28" s="2434" t="n">
        <v>-5752.863448912</v>
      </c>
      <c r="F28" s="2434" t="n">
        <v>729.4689648370004</v>
      </c>
      <c r="G28" s="2434" t="n">
        <v>-5774.065482075001</v>
      </c>
      <c r="H28" s="133" t="n">
        <v>-0.1300073579578171</v>
      </c>
      <c r="I28" s="134" t="n"/>
      <c r="J28" s="2434" t="n">
        <v>-5233.516525075</v>
      </c>
      <c r="K28" s="2434" t="n">
        <v>-5412.00786170596</v>
      </c>
      <c r="L28" s="2434" t="n">
        <v>178.4913366309602</v>
      </c>
      <c r="M28" s="2434" t="n">
        <v>-5467.910927075</v>
      </c>
      <c r="N28" s="133" t="n">
        <v>-0.04286726779680505</v>
      </c>
      <c r="O28" s="134" t="n"/>
      <c r="P28" s="2434" t="n">
        <v>-5306.235359975</v>
      </c>
      <c r="Q28" s="2434" t="n">
        <v>-5658.80417499056</v>
      </c>
      <c r="R28" s="2434" t="n">
        <v>352.5688150155593</v>
      </c>
      <c r="S28" s="2434" t="n">
        <v>-5318.92359085</v>
      </c>
      <c r="T28" s="133" t="n">
        <v>-0.00238548846552844</v>
      </c>
      <c r="U28" s="135" t="n"/>
      <c r="V28" s="2434" t="n">
        <v>-5421.900753075</v>
      </c>
      <c r="W28" s="2434" t="n">
        <v>-5772.02058557862</v>
      </c>
      <c r="X28" s="2434" t="n">
        <v>-5383.44802198019</v>
      </c>
      <c r="Y28" s="2434" t="n">
        <v>350.1198325036203</v>
      </c>
      <c r="Z28" s="2434" t="n">
        <v>-38.45273109480968</v>
      </c>
      <c r="AA28" s="2434" t="n">
        <v>-5458.771567429886</v>
      </c>
      <c r="AB28" s="133" t="n">
        <v>-0.006754416062192181</v>
      </c>
      <c r="AC28" s="135" t="n"/>
      <c r="AD28" s="2434" t="n">
        <v>-5302.17632917501</v>
      </c>
      <c r="AE28" s="2434" t="n">
        <v>-5682.37297718034</v>
      </c>
      <c r="AF28" s="2434" t="n">
        <v>-5325.10973875247</v>
      </c>
      <c r="AG28" s="2434" t="n">
        <v>380.1966480053297</v>
      </c>
      <c r="AH28" s="2434" t="n">
        <v>22.93340957745932</v>
      </c>
      <c r="AI28" s="2434" t="n">
        <v>-5565.853685124416</v>
      </c>
      <c r="AJ28" s="133" t="n">
        <v>-0.04737410842367695</v>
      </c>
      <c r="AK28" s="136" t="n"/>
      <c r="AL28" s="2434" t="n">
        <v>-5691.37619997499</v>
      </c>
      <c r="AM28" s="2434" t="n">
        <v>-5580.68593349219</v>
      </c>
      <c r="AN28" s="2434" t="n">
        <v>-5242.04841957356</v>
      </c>
      <c r="AO28" s="2434" t="n">
        <v>-5159.04564739409</v>
      </c>
      <c r="AP28" s="2434" t="n">
        <v>-110.6902664828003</v>
      </c>
      <c r="AQ28" s="2434" t="n">
        <v>-449.3277804014306</v>
      </c>
      <c r="AR28" s="2434" t="n">
        <v>-5075.040964304643</v>
      </c>
      <c r="AS28" s="134" t="n">
        <v>0.1214443863616763</v>
      </c>
      <c r="AT28" s="136" t="n"/>
      <c r="AU28" s="2434" t="n">
        <v>-7029.233772075</v>
      </c>
      <c r="AV28" s="2434" t="n">
        <v>-5830.10769203786</v>
      </c>
      <c r="AW28" s="2434" t="n">
        <v>-5506.589572502161</v>
      </c>
      <c r="AX28" s="2434" t="n">
        <v>-1199.12608003714</v>
      </c>
      <c r="AY28" s="2434" t="n">
        <v>-1522.644199572839</v>
      </c>
      <c r="AZ28" s="2434" t="n">
        <v>-5235.802691075</v>
      </c>
      <c r="BA28" s="134" t="n">
        <v>0.3425322126934041</v>
      </c>
      <c r="BB28" s="136" t="n"/>
      <c r="BC28" s="2434" t="n">
        <v>-5387.817532666666</v>
      </c>
      <c r="BD28" s="2434" t="n">
        <v>-5690.60910731738</v>
      </c>
      <c r="BE28" s="2434" t="n">
        <v>-5375.25904556707</v>
      </c>
      <c r="BF28" s="2434" t="n">
        <v>302.7915746507142</v>
      </c>
      <c r="BG28" s="2434" t="n">
        <v>-12.55848709959628</v>
      </c>
      <c r="BH28" s="2434" t="n">
        <v>0</v>
      </c>
      <c r="BI28" s="134" t="n"/>
      <c r="BJ28" s="136" t="n"/>
      <c r="BK28" s="2434" t="n"/>
      <c r="BL28" s="2434" t="n"/>
      <c r="BM28" s="2434" t="n"/>
      <c r="BN28" s="2434" t="n"/>
      <c r="BO28" s="2434" t="n"/>
      <c r="BP28" s="2434" t="n"/>
      <c r="BQ28" s="2434" t="n"/>
      <c r="BR28" s="134" t="n"/>
      <c r="BS28" s="136" t="n"/>
      <c r="BT28" s="2434" t="n"/>
      <c r="BU28" s="2434" t="n"/>
      <c r="BV28" s="2434" t="n"/>
      <c r="BW28" s="2434" t="n"/>
      <c r="BX28" s="2434" t="n"/>
      <c r="BY28" s="2434" t="n"/>
      <c r="BZ28" s="134" t="n"/>
      <c r="CA28" s="136" t="n"/>
      <c r="CB28" s="2434" t="n"/>
      <c r="CC28" s="2434" t="n"/>
      <c r="CD28" s="2434" t="n"/>
      <c r="CE28" s="2434" t="n"/>
      <c r="CF28" s="2434" t="n"/>
      <c r="CG28" s="2434" t="n"/>
      <c r="CH28" s="134" t="n"/>
      <c r="CI28" s="136" t="n"/>
      <c r="CJ28" s="2434" t="n"/>
      <c r="CK28" s="2434" t="n"/>
      <c r="CL28" s="2434" t="n"/>
      <c r="CM28" s="2434" t="n"/>
      <c r="CN28" s="2434" t="n"/>
      <c r="CO28" s="2434" t="n"/>
      <c r="CP28" s="134" t="n"/>
      <c r="CQ28" s="136" t="n"/>
      <c r="CR28" s="2434" t="n">
        <v>-44395.65095609167</v>
      </c>
      <c r="CS28" s="2434" t="n">
        <v>-45379.47178121492</v>
      </c>
      <c r="CT28" s="2434" t="n">
        <v>-36952.85867127126</v>
      </c>
      <c r="CU28" s="2434" t="n">
        <v>983.8208251232427</v>
      </c>
      <c r="CV28" s="2434" t="n">
        <v>-7442.792284820418</v>
      </c>
      <c r="CW28" s="2434" t="n">
        <v>-37896.36890793395</v>
      </c>
      <c r="CX28" s="134">
        <f>IFERROR(CR28/CW28-1, "-")</f>
        <v/>
      </c>
      <c r="CY28" s="2435" t="n"/>
      <c r="CZ28" s="2434" t="n">
        <v>-67535.5307140181</v>
      </c>
      <c r="DA28" s="2434" t="n"/>
      <c r="DB28" s="2434" t="n">
        <v>-63689.173377384</v>
      </c>
      <c r="DC28" s="2434" t="n"/>
      <c r="DD28" s="2434" t="n"/>
      <c r="DE28" s="134">
        <f>CZ28/DD28-1</f>
        <v/>
      </c>
      <c r="DF28" s="134">
        <f>DA28/DD28-1</f>
        <v/>
      </c>
      <c r="DG28" s="134">
        <f>DB28/DD28-1</f>
        <v/>
      </c>
      <c r="DH28" s="134">
        <f>DC28/DD28-1</f>
        <v/>
      </c>
      <c r="DI28" s="104" t="n"/>
      <c r="DJ28" s="2427" t="n"/>
      <c r="DK28" s="2427" t="n"/>
      <c r="DL28" s="2427" t="n"/>
      <c r="DM28" s="2427" t="n"/>
      <c r="DN28" s="2428" t="n"/>
      <c r="DO28" s="12" t="n"/>
      <c r="DX28" s="2424" t="n"/>
      <c r="DY28" s="2424" t="n"/>
      <c r="DZ28" s="2424" t="n"/>
    </row>
    <row customFormat="1" customHeight="1" ht="12.75" r="29" s="130">
      <c r="A29" s="121" t="inlineStr">
        <is>
          <t>Intercompagnie Mobile</t>
        </is>
      </c>
      <c r="B29" s="122" t="n"/>
      <c r="C29" s="94" t="inlineStr">
        <is>
          <t>PL23</t>
        </is>
      </c>
      <c r="D29" s="2432" t="n">
        <v>-5023.394484075</v>
      </c>
      <c r="E29" s="2432" t="n">
        <v>-5752.863448912</v>
      </c>
      <c r="F29" s="2432" t="n">
        <v>729.4689648370004</v>
      </c>
      <c r="G29" s="2432" t="n">
        <v>-5774.065482075001</v>
      </c>
      <c r="H29" s="124" t="n">
        <v>-0.1300073579578171</v>
      </c>
      <c r="I29" s="125" t="n"/>
      <c r="J29" s="2432" t="n">
        <v>-5233.516525075</v>
      </c>
      <c r="K29" s="2432" t="n">
        <v>-5412.00786170596</v>
      </c>
      <c r="L29" s="2432" t="n">
        <v>178.4913366309602</v>
      </c>
      <c r="M29" s="2432" t="n">
        <v>-5467.910927075</v>
      </c>
      <c r="N29" s="124" t="n">
        <v>-0.04286726779680505</v>
      </c>
      <c r="O29" s="125" t="n"/>
      <c r="P29" s="2432" t="n">
        <v>-5306.235359975</v>
      </c>
      <c r="Q29" s="2432" t="n">
        <v>-5658.80417499056</v>
      </c>
      <c r="R29" s="2432" t="n">
        <v>352.5688150155593</v>
      </c>
      <c r="S29" s="2432" t="n">
        <v>-5318.92359085</v>
      </c>
      <c r="T29" s="124" t="n">
        <v>-0.00238548846552844</v>
      </c>
      <c r="U29" s="126" t="n"/>
      <c r="V29" s="2432" t="n">
        <v>-5421.900753075</v>
      </c>
      <c r="W29" s="2432" t="n">
        <v>-5772.02058557862</v>
      </c>
      <c r="X29" s="2432" t="n">
        <v>-5383.44802198019</v>
      </c>
      <c r="Y29" s="2432" t="n">
        <v>350.1198325036203</v>
      </c>
      <c r="Z29" s="2432" t="n">
        <v>-38.45273109480968</v>
      </c>
      <c r="AA29" s="2432" t="n">
        <v>-5458.771567429886</v>
      </c>
      <c r="AB29" s="124" t="n">
        <v>-0.006754416062192181</v>
      </c>
      <c r="AC29" s="126" t="n"/>
      <c r="AD29" s="2432" t="n">
        <v>-5302.17632917501</v>
      </c>
      <c r="AE29" s="2432" t="n">
        <v>-5682.37297718034</v>
      </c>
      <c r="AF29" s="2432" t="n">
        <v>-5325.10973875247</v>
      </c>
      <c r="AG29" s="2432" t="n">
        <v>380.1966480053297</v>
      </c>
      <c r="AH29" s="2432" t="n">
        <v>22.93340957745932</v>
      </c>
      <c r="AI29" s="2432" t="n">
        <v>-5565.853685124416</v>
      </c>
      <c r="AJ29" s="124" t="n">
        <v>-0.04737410842367695</v>
      </c>
      <c r="AK29" s="127" t="n"/>
      <c r="AL29" s="2432" t="n">
        <v>-5691.37619997499</v>
      </c>
      <c r="AM29" s="2432" t="n">
        <v>-5580.68593349219</v>
      </c>
      <c r="AN29" s="2432" t="n">
        <v>-5242.04841957356</v>
      </c>
      <c r="AO29" s="2432" t="n">
        <v>-5159.04564739409</v>
      </c>
      <c r="AP29" s="2432" t="n">
        <v>-110.6902664828003</v>
      </c>
      <c r="AQ29" s="2432" t="n">
        <v>-449.3277804014306</v>
      </c>
      <c r="AR29" s="2432" t="n">
        <v>-5075.040964304643</v>
      </c>
      <c r="AS29" s="125" t="n">
        <v>0.1214443863616763</v>
      </c>
      <c r="AT29" s="127" t="n"/>
      <c r="AU29" s="2432" t="n">
        <v>-7029.233772075</v>
      </c>
      <c r="AV29" s="2432" t="n">
        <v>-5830.10769203786</v>
      </c>
      <c r="AW29" s="2432" t="n">
        <v>-5506.589572502161</v>
      </c>
      <c r="AX29" s="2432" t="n">
        <v>-1199.12608003714</v>
      </c>
      <c r="AY29" s="2432" t="n">
        <v>-1522.644199572839</v>
      </c>
      <c r="AZ29" s="2432" t="n">
        <v>-5235.802691075</v>
      </c>
      <c r="BA29" s="125" t="n">
        <v>0.3425322126934041</v>
      </c>
      <c r="BB29" s="127" t="n"/>
      <c r="BC29" s="2432" t="n">
        <v>-5387.817532666666</v>
      </c>
      <c r="BD29" s="2432" t="n">
        <v>-5690.60910731738</v>
      </c>
      <c r="BE29" s="2432" t="n">
        <v>-5375.25904556707</v>
      </c>
      <c r="BF29" s="2432" t="n">
        <v>302.7915746507142</v>
      </c>
      <c r="BG29" s="2432" t="n">
        <v>-12.55848709959628</v>
      </c>
      <c r="BH29" s="2432" t="n">
        <v>0</v>
      </c>
      <c r="BI29" s="125" t="n"/>
      <c r="BJ29" s="127" t="n"/>
      <c r="BK29" s="2432" t="n"/>
      <c r="BL29" s="2432" t="n"/>
      <c r="BM29" s="2432" t="n"/>
      <c r="BN29" s="2432" t="n"/>
      <c r="BO29" s="2432" t="n"/>
      <c r="BP29" s="2432" t="n"/>
      <c r="BQ29" s="2432" t="n"/>
      <c r="BR29" s="125" t="n"/>
      <c r="BS29" s="127" t="n"/>
      <c r="BT29" s="2432" t="n"/>
      <c r="BU29" s="2432" t="n"/>
      <c r="BV29" s="2432" t="n"/>
      <c r="BW29" s="2432" t="n"/>
      <c r="BX29" s="2432" t="n"/>
      <c r="BY29" s="2432" t="n"/>
      <c r="BZ29" s="125" t="n"/>
      <c r="CA29" s="127" t="n"/>
      <c r="CB29" s="2432" t="n"/>
      <c r="CC29" s="2432" t="n"/>
      <c r="CD29" s="2432" t="n"/>
      <c r="CE29" s="2432" t="n"/>
      <c r="CF29" s="2432" t="n"/>
      <c r="CG29" s="2432" t="n"/>
      <c r="CH29" s="125" t="n"/>
      <c r="CI29" s="127" t="n"/>
      <c r="CJ29" s="2432" t="n"/>
      <c r="CK29" s="2432" t="n"/>
      <c r="CL29" s="2432" t="n"/>
      <c r="CM29" s="2432" t="n"/>
      <c r="CN29" s="2432" t="n"/>
      <c r="CO29" s="2432" t="n"/>
      <c r="CP29" s="125" t="n"/>
      <c r="CQ29" s="127" t="n"/>
      <c r="CR29" s="2432" t="n">
        <v>-44395.65095609167</v>
      </c>
      <c r="CS29" s="2432" t="n">
        <v>-45379.47178121492</v>
      </c>
      <c r="CT29" s="2432" t="n">
        <v>-36952.85867127126</v>
      </c>
      <c r="CU29" s="2432" t="n">
        <v>983.8208251232427</v>
      </c>
      <c r="CV29" s="2432" t="n">
        <v>-7442.792284820418</v>
      </c>
      <c r="CW29" s="2432" t="n">
        <v>-37896.36890793395</v>
      </c>
      <c r="CX29" s="125">
        <f>IFERROR(CR29/CW29-1, "-")</f>
        <v/>
      </c>
      <c r="CY29" s="2433" t="n"/>
      <c r="CZ29" s="2432" t="n">
        <v>-67535.5307140181</v>
      </c>
      <c r="DA29" s="2432" t="n"/>
      <c r="DB29" s="2432" t="n">
        <v>-63689.173377384</v>
      </c>
      <c r="DC29" s="2432" t="n"/>
      <c r="DD29" s="2432" t="n"/>
      <c r="DE29" s="125">
        <f>CZ29/DD29-1</f>
        <v/>
      </c>
      <c r="DF29" s="125">
        <f>DA29/DD29-1</f>
        <v/>
      </c>
      <c r="DG29" s="125" t="n"/>
      <c r="DH29" s="125">
        <f>DC29/DD29-1</f>
        <v/>
      </c>
      <c r="DI29" s="104" t="n"/>
      <c r="DJ29" s="2427" t="n"/>
      <c r="DK29" s="2427" t="n"/>
      <c r="DL29" s="2427" t="n"/>
      <c r="DM29" s="2427" t="n"/>
      <c r="DN29" s="2428" t="n"/>
      <c r="DO29" s="129" t="n"/>
      <c r="DX29" s="2424" t="n"/>
      <c r="DY29" s="2424" t="n"/>
      <c r="DZ29" s="2424" t="n"/>
    </row>
    <row customHeight="1" ht="15" r="30" s="2323">
      <c r="A30" s="145" t="n"/>
      <c r="B30" s="32" t="n"/>
      <c r="C30" s="94" t="inlineStr">
        <is>
          <t>PL24</t>
        </is>
      </c>
      <c r="D30" s="2434" t="n"/>
      <c r="E30" s="2434" t="n"/>
      <c r="F30" s="2434" t="n"/>
      <c r="G30" s="2434" t="n"/>
      <c r="H30" s="133" t="n"/>
      <c r="I30" s="134" t="n"/>
      <c r="J30" s="2434" t="n"/>
      <c r="K30" s="2434" t="n"/>
      <c r="L30" s="2434" t="n"/>
      <c r="M30" s="2434" t="n"/>
      <c r="N30" s="133" t="n"/>
      <c r="O30" s="134" t="n"/>
      <c r="P30" s="2434" t="n"/>
      <c r="Q30" s="2434" t="n"/>
      <c r="R30" s="2434" t="n"/>
      <c r="S30" s="2434" t="n"/>
      <c r="T30" s="133" t="n"/>
      <c r="U30" s="135" t="n"/>
      <c r="V30" s="2434" t="n"/>
      <c r="W30" s="2434" t="n"/>
      <c r="X30" s="2434" t="n"/>
      <c r="Y30" s="2434" t="n"/>
      <c r="Z30" s="2434" t="n"/>
      <c r="AA30" s="2434" t="n"/>
      <c r="AB30" s="133" t="n"/>
      <c r="AC30" s="135" t="n"/>
      <c r="AD30" s="2434" t="n"/>
      <c r="AE30" s="2434" t="n"/>
      <c r="AF30" s="2434" t="n"/>
      <c r="AG30" s="2434" t="n"/>
      <c r="AH30" s="2434" t="n"/>
      <c r="AI30" s="2434" t="n"/>
      <c r="AJ30" s="133" t="n"/>
      <c r="AK30" s="136" t="n"/>
      <c r="AL30" s="2434" t="n"/>
      <c r="AM30" s="2434" t="n"/>
      <c r="AN30" s="2434" t="n"/>
      <c r="AO30" s="2434" t="n"/>
      <c r="AP30" s="2434" t="n"/>
      <c r="AQ30" s="2434" t="n"/>
      <c r="AR30" s="2434" t="n"/>
      <c r="AS30" s="134" t="n"/>
      <c r="AT30" s="136" t="n"/>
      <c r="AU30" s="2434" t="n"/>
      <c r="AV30" s="2434" t="n"/>
      <c r="AW30" s="2434" t="n"/>
      <c r="AX30" s="2434" t="n"/>
      <c r="AY30" s="2434" t="n"/>
      <c r="AZ30" s="2434" t="n"/>
      <c r="BA30" s="134" t="n"/>
      <c r="BB30" s="136" t="n"/>
      <c r="BC30" s="2434" t="n"/>
      <c r="BD30" s="2434" t="n"/>
      <c r="BE30" s="2434" t="n"/>
      <c r="BF30" s="2434" t="n"/>
      <c r="BG30" s="2434" t="n"/>
      <c r="BH30" s="2434" t="n"/>
      <c r="BI30" s="134" t="n"/>
      <c r="BJ30" s="136" t="n"/>
      <c r="BK30" s="2434" t="n"/>
      <c r="BL30" s="2434" t="n"/>
      <c r="BM30" s="2434" t="n"/>
      <c r="BN30" s="2434" t="n"/>
      <c r="BO30" s="2434" t="n"/>
      <c r="BP30" s="2434" t="n"/>
      <c r="BQ30" s="2434" t="n"/>
      <c r="BR30" s="134" t="n"/>
      <c r="BS30" s="136" t="n"/>
      <c r="BT30" s="2434" t="n"/>
      <c r="BU30" s="2434" t="n"/>
      <c r="BV30" s="2434" t="n"/>
      <c r="BW30" s="2434" t="n"/>
      <c r="BX30" s="2434" t="n"/>
      <c r="BY30" s="2434" t="n"/>
      <c r="BZ30" s="134" t="n"/>
      <c r="CA30" s="136" t="n"/>
      <c r="CB30" s="2434" t="n"/>
      <c r="CC30" s="2434" t="n"/>
      <c r="CD30" s="2434" t="n"/>
      <c r="CE30" s="2434" t="n"/>
      <c r="CF30" s="2434" t="n"/>
      <c r="CG30" s="2434" t="n"/>
      <c r="CH30" s="134" t="n"/>
      <c r="CI30" s="136" t="n"/>
      <c r="CJ30" s="2434" t="n"/>
      <c r="CK30" s="2434" t="n"/>
      <c r="CL30" s="2434" t="n"/>
      <c r="CM30" s="2434" t="n"/>
      <c r="CN30" s="2434" t="n"/>
      <c r="CO30" s="2434" t="n"/>
      <c r="CP30" s="134" t="n"/>
      <c r="CQ30" s="136" t="n"/>
      <c r="CR30" s="2434" t="n"/>
      <c r="CS30" s="2434" t="n"/>
      <c r="CT30" s="2434" t="n"/>
      <c r="CU30" s="2434" t="n"/>
      <c r="CV30" s="2434" t="n"/>
      <c r="CW30" s="2434" t="n"/>
      <c r="CX30" s="134">
        <f>IFERROR(CR30/CW30-1, "-")</f>
        <v/>
      </c>
      <c r="CY30" s="2435" t="n"/>
      <c r="CZ30" s="2434" t="n"/>
      <c r="DA30" s="2434" t="n"/>
      <c r="DB30" s="2434" t="n"/>
      <c r="DC30" s="2434" t="n"/>
      <c r="DD30" s="2434" t="n"/>
      <c r="DE30" s="134" t="n"/>
      <c r="DF30" s="134" t="n"/>
      <c r="DG30" s="134" t="n"/>
      <c r="DH30" s="134" t="n"/>
      <c r="DI30" s="104" t="n"/>
      <c r="DJ30" s="2427" t="n"/>
      <c r="DK30" s="2427" t="n"/>
      <c r="DL30" s="2427" t="n"/>
      <c r="DM30" s="2427" t="n"/>
      <c r="DN30" s="2428" t="n"/>
      <c r="DO30" s="12" t="n"/>
      <c r="DX30" s="2424" t="n"/>
      <c r="DY30" s="2424" t="n"/>
      <c r="DZ30" s="2424" t="n"/>
    </row>
    <row customFormat="1" r="31" s="144">
      <c r="A31" s="141" t="inlineStr">
        <is>
          <t>EBITDA</t>
        </is>
      </c>
      <c r="B31" s="93" t="n"/>
      <c r="C31" s="94" t="inlineStr">
        <is>
          <t>PL25</t>
        </is>
      </c>
      <c r="D31" s="2431" t="n">
        <v>1893.63703346814</v>
      </c>
      <c r="E31" s="2431" t="n">
        <v>2256.49997234957</v>
      </c>
      <c r="F31" s="2431" t="n">
        <v>-362.8629388814297</v>
      </c>
      <c r="G31" s="2431" t="n">
        <v>2319.651299258332</v>
      </c>
      <c r="H31" s="119" t="n">
        <v>-0.1836544423407098</v>
      </c>
      <c r="I31" s="115" t="n"/>
      <c r="J31" s="2431" t="n">
        <v>998.880508838814</v>
      </c>
      <c r="K31" s="2431" t="n">
        <v>1910.53453744825</v>
      </c>
      <c r="L31" s="2431" t="n">
        <v>-911.654028609436</v>
      </c>
      <c r="M31" s="2431" t="n">
        <v>2119.574043828389</v>
      </c>
      <c r="N31" s="119" t="n">
        <v>-0.5287352608665516</v>
      </c>
      <c r="O31" s="115" t="n"/>
      <c r="P31" s="2431" t="n">
        <v>1119.38513356806</v>
      </c>
      <c r="Q31" s="2431" t="n">
        <v>2233.53510556095</v>
      </c>
      <c r="R31" s="2431" t="n">
        <v>-1114.14997199289</v>
      </c>
      <c r="S31" s="2431" t="n">
        <v>2997.97502691329</v>
      </c>
      <c r="T31" s="119" t="n">
        <v>-0.6266195937193724</v>
      </c>
      <c r="U31" s="120" t="n"/>
      <c r="V31" s="2431" t="n">
        <v>1113.30714980102</v>
      </c>
      <c r="W31" s="2431" t="n">
        <v>2044.53633410414</v>
      </c>
      <c r="X31" s="2431" t="n">
        <v>1121.51974848524</v>
      </c>
      <c r="Y31" s="2431" t="n">
        <v>-931.2291843031201</v>
      </c>
      <c r="Z31" s="2431" t="n">
        <v>-8.212598684219984</v>
      </c>
      <c r="AA31" s="2431" t="n">
        <v>2371.407860417572</v>
      </c>
      <c r="AB31" s="119" t="n">
        <v>-0.5305290294496274</v>
      </c>
      <c r="AC31" s="120" t="n"/>
      <c r="AD31" s="2431" t="n">
        <v>1320.40515244898</v>
      </c>
      <c r="AE31" s="2431" t="n">
        <v>2511.83971693313</v>
      </c>
      <c r="AF31" s="2431" t="n">
        <v>1454.16042520672</v>
      </c>
      <c r="AG31" s="2431" t="n">
        <v>-1191.43456448415</v>
      </c>
      <c r="AH31" s="2431" t="n">
        <v>-133.7552727577399</v>
      </c>
      <c r="AI31" s="2431" t="n">
        <v>1946.491267842096</v>
      </c>
      <c r="AJ31" s="119" t="n">
        <v>-0.3216485610475934</v>
      </c>
      <c r="AK31" s="113" t="n"/>
      <c r="AL31" s="2431" t="n">
        <v>755.00862252502</v>
      </c>
      <c r="AM31" s="2431" t="n">
        <v>2334.50803010584</v>
      </c>
      <c r="AN31" s="2431" t="n">
        <v>1439.83360941938</v>
      </c>
      <c r="AO31" s="2431" t="n">
        <v>1356.35511098407</v>
      </c>
      <c r="AP31" s="2431" t="n">
        <v>-1579.49940758082</v>
      </c>
      <c r="AQ31" s="2431" t="n">
        <v>-684.8249868943601</v>
      </c>
      <c r="AR31" s="2431" t="n">
        <v>2284.57071088138</v>
      </c>
      <c r="AS31" s="115" t="n">
        <v>-0.6695183830691149</v>
      </c>
      <c r="AT31" s="113" t="n"/>
      <c r="AU31" s="2431" t="n">
        <v>-165.689654869637</v>
      </c>
      <c r="AV31" s="2431" t="n">
        <v>2202.04610349416</v>
      </c>
      <c r="AW31" s="2431" t="n">
        <v>1254.0908472377</v>
      </c>
      <c r="AX31" s="2431" t="n">
        <v>-2367.735758363797</v>
      </c>
      <c r="AY31" s="2431" t="n">
        <v>-1419.780502107337</v>
      </c>
      <c r="AZ31" s="2431" t="n">
        <v>1919.489501366014</v>
      </c>
      <c r="BA31" s="115" t="n">
        <v>-1.086319646318317</v>
      </c>
      <c r="BB31" s="113" t="n"/>
      <c r="BC31" s="2431" t="n">
        <v>861.9171254096054</v>
      </c>
      <c r="BD31" s="2431" t="n">
        <v>2354.21297890637</v>
      </c>
      <c r="BE31" s="2431" t="n">
        <v>1399.50534173669</v>
      </c>
      <c r="BF31" s="2431" t="n">
        <v>-1492.295853496765</v>
      </c>
      <c r="BG31" s="2431" t="n">
        <v>-537.5882163270846</v>
      </c>
      <c r="BH31" s="2431" t="n">
        <v>0</v>
      </c>
      <c r="BI31" s="115" t="n"/>
      <c r="BJ31" s="113" t="n"/>
      <c r="BK31" s="2431" t="n"/>
      <c r="BL31" s="2431" t="n"/>
      <c r="BM31" s="2431" t="n"/>
      <c r="BN31" s="2431" t="n"/>
      <c r="BO31" s="2431" t="n"/>
      <c r="BP31" s="2431" t="n"/>
      <c r="BQ31" s="2431" t="n"/>
      <c r="BR31" s="115" t="n"/>
      <c r="BS31" s="113" t="n"/>
      <c r="BT31" s="2431" t="n"/>
      <c r="BU31" s="2431" t="n"/>
      <c r="BV31" s="2431" t="n"/>
      <c r="BW31" s="2431" t="n"/>
      <c r="BX31" s="2431" t="n"/>
      <c r="BY31" s="2431" t="n"/>
      <c r="BZ31" s="115" t="n"/>
      <c r="CA31" s="113" t="n"/>
      <c r="CB31" s="2431" t="n"/>
      <c r="CC31" s="2431" t="n"/>
      <c r="CD31" s="2431" t="n"/>
      <c r="CE31" s="2431" t="n"/>
      <c r="CF31" s="2431" t="n"/>
      <c r="CG31" s="2431" t="n"/>
      <c r="CH31" s="115" t="n"/>
      <c r="CI31" s="113" t="n"/>
      <c r="CJ31" s="2431" t="n"/>
      <c r="CK31" s="2431" t="n"/>
      <c r="CL31" s="2431" t="n"/>
      <c r="CM31" s="2431" t="n"/>
      <c r="CN31" s="2431" t="n"/>
      <c r="CO31" s="2431" t="n"/>
      <c r="CP31" s="115" t="n"/>
      <c r="CQ31" s="113" t="n"/>
      <c r="CR31" s="2431" t="n">
        <v>7896.851071190003</v>
      </c>
      <c r="CS31" s="2431" t="n">
        <v>17847.71277890241</v>
      </c>
      <c r="CT31" s="2431" t="n">
        <v>9056.060936346785</v>
      </c>
      <c r="CU31" s="2431" t="n">
        <v>-9950.861707712409</v>
      </c>
      <c r="CV31" s="2431" t="n">
        <v>-1159.209865156781</v>
      </c>
      <c r="CW31" s="2431" t="n">
        <v>15959.15971050707</v>
      </c>
      <c r="CX31" s="115">
        <f>IFERROR(CR31/CW31-1, "-")</f>
        <v/>
      </c>
      <c r="CY31" s="142" t="n"/>
      <c r="CZ31" s="2431" t="n">
        <v>28146.7727193324</v>
      </c>
      <c r="DA31" s="2431" t="n"/>
      <c r="DB31" s="2431" t="n">
        <v>17106.7444265668</v>
      </c>
      <c r="DC31" s="2431" t="n"/>
      <c r="DD31" s="2431" t="n"/>
      <c r="DE31" s="115">
        <f>CZ31/DD31-1</f>
        <v/>
      </c>
      <c r="DF31" s="115">
        <f>DA31/DD31-1</f>
        <v/>
      </c>
      <c r="DG31" s="115">
        <f>DB31/DD31-1</f>
        <v/>
      </c>
      <c r="DH31" s="115">
        <f>DC31/DD31-1</f>
        <v/>
      </c>
      <c r="DI31" s="104" t="n"/>
      <c r="DJ31" s="2427" t="n"/>
      <c r="DK31" s="2427" t="n"/>
      <c r="DL31" s="2427" t="n"/>
      <c r="DM31" s="2427" t="n"/>
      <c r="DN31" s="2428" t="n"/>
      <c r="DO31" s="143" t="n"/>
      <c r="DX31" s="2424" t="n"/>
      <c r="DY31" s="2424" t="n"/>
      <c r="DZ31" s="2424" t="n"/>
    </row>
    <row customFormat="1" r="32" s="155">
      <c r="A32" s="157" t="inlineStr">
        <is>
          <t>% CA</t>
        </is>
      </c>
      <c r="B32" s="115" t="n"/>
      <c r="C32" s="94" t="inlineStr">
        <is>
          <t>PL26</t>
        </is>
      </c>
      <c r="D32" s="115" t="n">
        <v>0.2274665644455</v>
      </c>
      <c r="E32" s="115" t="n">
        <v>0.23685093697243</v>
      </c>
      <c r="F32" s="115" t="n">
        <v>-0.009384372526930029</v>
      </c>
      <c r="G32" s="115" t="n">
        <v>0.2446681095595177</v>
      </c>
      <c r="H32" s="148" t="n">
        <v>-0.0007030562808118357</v>
      </c>
      <c r="I32" s="149" t="n"/>
      <c r="J32" s="115" t="n">
        <v>0.131433184672638</v>
      </c>
      <c r="K32" s="115" t="n">
        <v>0.217548149242184</v>
      </c>
      <c r="L32" s="115" t="n">
        <v>-0.086114964569546</v>
      </c>
      <c r="M32" s="115" t="n">
        <v>0.2339521633995693</v>
      </c>
      <c r="N32" s="148" t="n">
        <v>-0.004382048758909661</v>
      </c>
      <c r="O32" s="149" t="n"/>
      <c r="P32" s="115" t="n">
        <v>0.140918512607161</v>
      </c>
      <c r="Q32" s="115" t="n">
        <v>0.235775609156435</v>
      </c>
      <c r="R32" s="115" t="n">
        <v>-0.09485709654927399</v>
      </c>
      <c r="S32" s="115" t="n">
        <v>0.3010097502856554</v>
      </c>
      <c r="T32" s="148" t="n">
        <v>-0.005318473488867697</v>
      </c>
      <c r="U32" s="150" t="n"/>
      <c r="V32" s="115" t="n">
        <v>0.137781630034881</v>
      </c>
      <c r="W32" s="115" t="n">
        <v>0.218374157720924</v>
      </c>
      <c r="X32" s="115" t="n">
        <v>0.142394868032619</v>
      </c>
      <c r="Y32" s="115" t="n">
        <v>-0.080592527686043</v>
      </c>
      <c r="Z32" s="115" t="n">
        <v>-0.004613237997738011</v>
      </c>
      <c r="AA32" s="115" t="n">
        <v>0.2555424561967495</v>
      </c>
      <c r="AB32" s="148" t="n">
        <v>-0.004608268540363448</v>
      </c>
      <c r="AC32" s="150" t="n"/>
      <c r="AD32" s="115" t="n">
        <v>0.165989682837678</v>
      </c>
      <c r="AE32" s="115" t="n">
        <v>0.257032394231076</v>
      </c>
      <c r="AF32" s="115" t="n">
        <v>0.177344970745106</v>
      </c>
      <c r="AG32" s="115" t="n">
        <v>-0.09104271139339801</v>
      </c>
      <c r="AH32" s="115" t="n">
        <v>-0.011355287907428</v>
      </c>
      <c r="AI32" s="115" t="n">
        <v>0.213099262253343</v>
      </c>
      <c r="AJ32" s="148" t="n">
        <v>-0.002210687119116293</v>
      </c>
      <c r="AK32" s="151" t="n"/>
      <c r="AL32" s="115" t="n">
        <v>0.09768486598232889</v>
      </c>
      <c r="AM32" s="115" t="n">
        <v>0.24660245986253</v>
      </c>
      <c r="AN32" s="115" t="n">
        <v>0.1778637957158151</v>
      </c>
      <c r="AO32" s="115" t="n">
        <v>0.171397949272944</v>
      </c>
      <c r="AP32" s="149" t="n">
        <v>-0.1489175938802011</v>
      </c>
      <c r="AQ32" s="149" t="n">
        <v>-0.08017892973348616</v>
      </c>
      <c r="AR32" s="115" t="n">
        <v>0.2553518563277664</v>
      </c>
      <c r="AS32" s="149" t="n">
        <v>-0.006174499477421387</v>
      </c>
      <c r="AT32" s="151" t="n"/>
      <c r="AU32" s="115" t="n">
        <v>-0.0200674103135452</v>
      </c>
      <c r="AV32" s="115" t="n">
        <v>0.229044463473896</v>
      </c>
      <c r="AW32" s="115" t="n">
        <v>0.15319873409208</v>
      </c>
      <c r="AX32" s="149" t="n">
        <v>-0.2491118737874412</v>
      </c>
      <c r="AY32" s="149" t="n">
        <v>-0.1732661444056252</v>
      </c>
      <c r="AZ32" s="115" t="n">
        <v>0.2236719874333261</v>
      </c>
      <c r="BA32" s="149" t="n">
        <v>-0.01089718031049941</v>
      </c>
      <c r="BB32" s="151" t="n"/>
      <c r="BC32" s="115" t="n">
        <v>0.1153190674373078</v>
      </c>
      <c r="BD32" s="115" t="n">
        <v>0.244765217535644</v>
      </c>
      <c r="BE32" s="115" t="n">
        <v>0.00170524368123209</v>
      </c>
      <c r="BF32" s="149" t="n">
        <v>-0.1294461500983362</v>
      </c>
      <c r="BG32" s="149" t="n">
        <v>0.1136138237560757</v>
      </c>
      <c r="BH32" s="115" t="n">
        <v>0</v>
      </c>
      <c r="BI32" s="149" t="n"/>
      <c r="BJ32" s="151" t="n"/>
      <c r="BK32" s="115" t="n"/>
      <c r="BL32" s="115" t="n"/>
      <c r="BM32" s="115" t="n"/>
      <c r="BN32" s="115" t="n"/>
      <c r="BO32" s="149" t="n"/>
      <c r="BP32" s="149" t="n"/>
      <c r="BQ32" s="115" t="n"/>
      <c r="BR32" s="149" t="n"/>
      <c r="BS32" s="151" t="n"/>
      <c r="BT32" s="115" t="n"/>
      <c r="BU32" s="115" t="n"/>
      <c r="BV32" s="115" t="n"/>
      <c r="BW32" s="149" t="n"/>
      <c r="BX32" s="149" t="n"/>
      <c r="BY32" s="115" t="n"/>
      <c r="BZ32" s="149" t="n"/>
      <c r="CA32" s="151" t="n"/>
      <c r="CB32" s="115" t="n"/>
      <c r="CC32" s="115" t="n"/>
      <c r="CD32" s="115" t="n"/>
      <c r="CE32" s="149" t="n"/>
      <c r="CF32" s="149" t="n"/>
      <c r="CG32" s="115" t="n"/>
      <c r="CH32" s="149" t="n"/>
      <c r="CI32" s="151" t="n"/>
      <c r="CJ32" s="115" t="n"/>
      <c r="CK32" s="115" t="n"/>
      <c r="CL32" s="115" t="n"/>
      <c r="CM32" s="149" t="n"/>
      <c r="CN32" s="149" t="n"/>
      <c r="CO32" s="115" t="n"/>
      <c r="CP32" s="149" t="n"/>
      <c r="CQ32" s="151" t="n"/>
      <c r="CR32" s="115" t="n">
        <v>0.1246284501571609</v>
      </c>
      <c r="CS32" s="115" t="n">
        <v>0.236029832653371</v>
      </c>
      <c r="CT32" s="115" t="n">
        <v>0.1617072827603234</v>
      </c>
      <c r="CU32" s="149" t="n">
        <v>-0.1114013824962101</v>
      </c>
      <c r="CV32" s="149" t="n">
        <v>-0.03707883260316251</v>
      </c>
      <c r="CW32" s="115" t="n">
        <v>0.2476478168141278</v>
      </c>
      <c r="CX32" s="149">
        <f>IFERROR(CR32/CW32-1, "-")</f>
        <v/>
      </c>
      <c r="CY32" s="113" t="n"/>
      <c r="CZ32" s="115" t="n">
        <v>0.24618075900788</v>
      </c>
      <c r="DA32" s="115" t="n"/>
      <c r="DB32" s="115" t="n">
        <v>0.00174444775564132</v>
      </c>
      <c r="DC32" s="115" t="n"/>
      <c r="DD32" s="115" t="n"/>
      <c r="DE32" s="149">
        <f>(CZ32-DD32)</f>
        <v/>
      </c>
      <c r="DF32" s="115">
        <f>DA32/DD32-1</f>
        <v/>
      </c>
      <c r="DG32" s="115">
        <f>DB32/DD32-1</f>
        <v/>
      </c>
      <c r="DH32" s="148">
        <f>DC32/DD32-1</f>
        <v/>
      </c>
      <c r="DI32" s="104" t="n"/>
      <c r="DJ32" s="2427" t="n"/>
      <c r="DK32" s="2427" t="n"/>
      <c r="DL32" s="2427" t="n"/>
      <c r="DM32" s="2427" t="n"/>
      <c r="DN32" s="2428" t="n"/>
      <c r="DO32" s="154" t="n"/>
      <c r="DX32" s="2424" t="n"/>
      <c r="DY32" s="2424" t="n"/>
      <c r="DZ32" s="2424" t="n"/>
    </row>
    <row customHeight="1" hidden="1" ht="9" r="33" s="2323">
      <c r="A33" s="145" t="inlineStr">
        <is>
          <t>Fixe &amp; Internet</t>
        </is>
      </c>
      <c r="B33" s="32" t="n"/>
      <c r="C33" s="94" t="inlineStr">
        <is>
          <t>PL27</t>
        </is>
      </c>
      <c r="D33" s="2434" t="n"/>
      <c r="E33" s="2434" t="n"/>
      <c r="F33" s="2431" t="n"/>
      <c r="G33" s="2434" t="n"/>
      <c r="H33" s="133" t="n"/>
      <c r="I33" s="134" t="n"/>
      <c r="J33" s="2434" t="n"/>
      <c r="K33" s="2434" t="n"/>
      <c r="L33" s="2431" t="n"/>
      <c r="M33" s="2434" t="n"/>
      <c r="N33" s="133" t="n"/>
      <c r="O33" s="134" t="n"/>
      <c r="P33" s="2434" t="n"/>
      <c r="Q33" s="2434" t="n"/>
      <c r="R33" s="2431" t="n"/>
      <c r="S33" s="2434" t="n"/>
      <c r="T33" s="133" t="n"/>
      <c r="U33" s="135" t="n"/>
      <c r="V33" s="2434" t="n"/>
      <c r="W33" s="2434" t="n"/>
      <c r="X33" s="2434" t="n"/>
      <c r="Y33" s="2431" t="n"/>
      <c r="Z33" s="2431" t="n"/>
      <c r="AA33" s="2434" t="n"/>
      <c r="AB33" s="133" t="n"/>
      <c r="AC33" s="135" t="n"/>
      <c r="AD33" s="2434" t="n"/>
      <c r="AE33" s="2434" t="n"/>
      <c r="AF33" s="2434" t="n"/>
      <c r="AG33" s="2431" t="n"/>
      <c r="AH33" s="2431" t="n"/>
      <c r="AI33" s="2434" t="n"/>
      <c r="AJ33" s="133" t="n"/>
      <c r="AK33" s="136" t="n"/>
      <c r="AL33" s="2434" t="n"/>
      <c r="AM33" s="2434" t="n"/>
      <c r="AN33" s="2434" t="n"/>
      <c r="AO33" s="2434" t="n"/>
      <c r="AP33" s="2434" t="n"/>
      <c r="AQ33" s="2434" t="n"/>
      <c r="AR33" s="2434" t="n"/>
      <c r="AS33" s="134" t="n"/>
      <c r="AT33" s="136" t="n"/>
      <c r="AU33" s="2434" t="n"/>
      <c r="AV33" s="2434" t="n"/>
      <c r="AW33" s="2434" t="n"/>
      <c r="AX33" s="2434" t="n"/>
      <c r="AY33" s="2434" t="n"/>
      <c r="AZ33" s="2434" t="n"/>
      <c r="BA33" s="134" t="n"/>
      <c r="BB33" s="136" t="n"/>
      <c r="BC33" s="2434" t="n"/>
      <c r="BD33" s="2434" t="n"/>
      <c r="BE33" s="2434" t="n"/>
      <c r="BF33" s="2434" t="n"/>
      <c r="BG33" s="2434" t="n"/>
      <c r="BH33" s="2434" t="n"/>
      <c r="BI33" s="134" t="n"/>
      <c r="BJ33" s="136" t="n"/>
      <c r="BK33" s="2434" t="n"/>
      <c r="BL33" s="2434" t="n"/>
      <c r="BM33" s="2434" t="n"/>
      <c r="BN33" s="2434" t="n"/>
      <c r="BO33" s="2434" t="n"/>
      <c r="BP33" s="2434" t="n"/>
      <c r="BQ33" s="2434" t="n"/>
      <c r="BR33" s="134" t="n"/>
      <c r="BS33" s="136" t="n"/>
      <c r="BT33" s="2434" t="n"/>
      <c r="BU33" s="2434" t="n"/>
      <c r="BV33" s="2434" t="n"/>
      <c r="BW33" s="2434" t="n"/>
      <c r="BX33" s="2434" t="n"/>
      <c r="BY33" s="2434" t="n"/>
      <c r="BZ33" s="134" t="n"/>
      <c r="CA33" s="136" t="n"/>
      <c r="CB33" s="2434" t="n"/>
      <c r="CC33" s="2434" t="n"/>
      <c r="CD33" s="2434" t="n"/>
      <c r="CE33" s="2434" t="n"/>
      <c r="CF33" s="2434" t="n"/>
      <c r="CG33" s="2434" t="n"/>
      <c r="CH33" s="134" t="n"/>
      <c r="CI33" s="136" t="n"/>
      <c r="CJ33" s="2434" t="n"/>
      <c r="CK33" s="2434" t="n"/>
      <c r="CL33" s="2434" t="n"/>
      <c r="CM33" s="2434" t="n"/>
      <c r="CN33" s="2434" t="n"/>
      <c r="CO33" s="2434" t="n"/>
      <c r="CP33" s="134" t="n"/>
      <c r="CQ33" s="136" t="n"/>
      <c r="CR33" s="2434" t="n"/>
      <c r="CS33" s="2434" t="n"/>
      <c r="CT33" s="2434" t="n"/>
      <c r="CU33" s="2434">
        <f>+CR33-CS33</f>
        <v/>
      </c>
      <c r="CV33" s="2434">
        <f>+CR33-CT33</f>
        <v/>
      </c>
      <c r="CW33" s="2434" t="n"/>
      <c r="CX33" s="134">
        <f>IFERROR(CR33/CW33-1, "-")</f>
        <v/>
      </c>
      <c r="CY33" s="2435" t="n"/>
      <c r="CZ33" s="2434" t="n"/>
      <c r="DA33" s="2434" t="n"/>
      <c r="DB33" s="2434" t="n"/>
      <c r="DC33" s="2434" t="n"/>
      <c r="DD33" s="2434" t="n"/>
      <c r="DE33" s="134">
        <f>CZ33/DD33-1</f>
        <v/>
      </c>
      <c r="DF33" s="134" t="n"/>
      <c r="DG33" s="134" t="n"/>
      <c r="DH33" s="134" t="n"/>
      <c r="DI33" s="104" t="n"/>
      <c r="DJ33" s="2427" t="n"/>
      <c r="DK33" s="2427" t="n"/>
      <c r="DL33" s="2427" t="n"/>
      <c r="DM33" s="2427" t="n"/>
      <c r="DN33" s="2428" t="n"/>
      <c r="DO33" s="12" t="n"/>
      <c r="DX33" s="2424" t="n"/>
      <c r="DY33" s="2424" t="n"/>
      <c r="DZ33" s="2424" t="n"/>
    </row>
    <row customFormat="1" customHeight="1" ht="12.75" r="34" s="160">
      <c r="A34" s="158" t="inlineStr">
        <is>
          <t>Mobile</t>
        </is>
      </c>
      <c r="B34" s="122" t="n"/>
      <c r="C34" s="94" t="inlineStr">
        <is>
          <t>PL28</t>
        </is>
      </c>
      <c r="D34" s="2432" t="n">
        <v>1893.63703346814</v>
      </c>
      <c r="E34" s="2432" t="n">
        <v>2256.49997234957</v>
      </c>
      <c r="F34" s="2432" t="n">
        <v>-362.8629388814297</v>
      </c>
      <c r="G34" s="2432" t="n">
        <v>2319.651299258332</v>
      </c>
      <c r="H34" s="124" t="n">
        <v>-0.1836544423407098</v>
      </c>
      <c r="I34" s="125" t="n"/>
      <c r="J34" s="2432" t="n">
        <v>998.880508838814</v>
      </c>
      <c r="K34" s="2432" t="n">
        <v>1910.53453744825</v>
      </c>
      <c r="L34" s="2432" t="n">
        <v>-911.654028609436</v>
      </c>
      <c r="M34" s="2432" t="n">
        <v>2119.574043828389</v>
      </c>
      <c r="N34" s="124" t="n">
        <v>-0.5287352608665516</v>
      </c>
      <c r="O34" s="125" t="n"/>
      <c r="P34" s="2432" t="n">
        <v>1119.38513356806</v>
      </c>
      <c r="Q34" s="2432" t="n">
        <v>2233.53510556095</v>
      </c>
      <c r="R34" s="2432" t="n">
        <v>-1114.14997199289</v>
      </c>
      <c r="S34" s="2432" t="n">
        <v>2997.97502691329</v>
      </c>
      <c r="T34" s="124" t="n">
        <v>-0.6266195937193724</v>
      </c>
      <c r="U34" s="126" t="n"/>
      <c r="V34" s="2432" t="n">
        <v>1113.30714980102</v>
      </c>
      <c r="W34" s="2432" t="n">
        <v>2044.53633410414</v>
      </c>
      <c r="X34" s="2432" t="n">
        <v>1121.51974848524</v>
      </c>
      <c r="Y34" s="2432" t="n">
        <v>-931.2291843031201</v>
      </c>
      <c r="Z34" s="2432" t="n">
        <v>-8.212598684219984</v>
      </c>
      <c r="AA34" s="2432" t="n">
        <v>2371.407860417572</v>
      </c>
      <c r="AB34" s="124" t="n">
        <v>-0.5305290294496274</v>
      </c>
      <c r="AC34" s="126" t="n"/>
      <c r="AD34" s="2432" t="n">
        <v>1320.40515244898</v>
      </c>
      <c r="AE34" s="2432" t="n">
        <v>2511.83971693313</v>
      </c>
      <c r="AF34" s="2432" t="n">
        <v>1454.16042520672</v>
      </c>
      <c r="AG34" s="2432" t="n">
        <v>-1191.43456448415</v>
      </c>
      <c r="AH34" s="2432" t="n">
        <v>-133.7552727577399</v>
      </c>
      <c r="AI34" s="2432" t="n">
        <v>1946.491267842096</v>
      </c>
      <c r="AJ34" s="124" t="n">
        <v>-0.3216485610475934</v>
      </c>
      <c r="AK34" s="127" t="n"/>
      <c r="AL34" s="2432" t="n">
        <v>755.00862252502</v>
      </c>
      <c r="AM34" s="2432" t="n">
        <v>2334.50803010584</v>
      </c>
      <c r="AN34" s="2432" t="n">
        <v>1439.83360941938</v>
      </c>
      <c r="AO34" s="2432" t="n">
        <v>1356.35511098407</v>
      </c>
      <c r="AP34" s="2432" t="n">
        <v>-1579.49940758082</v>
      </c>
      <c r="AQ34" s="2432" t="n">
        <v>-684.8249868943601</v>
      </c>
      <c r="AR34" s="2432" t="n">
        <v>2284.57071088138</v>
      </c>
      <c r="AS34" s="125" t="n">
        <v>-0.6695183830691149</v>
      </c>
      <c r="AT34" s="127" t="n"/>
      <c r="AU34" s="2432" t="n">
        <v>-165.689654869637</v>
      </c>
      <c r="AV34" s="2432" t="n">
        <v>2202.04610349416</v>
      </c>
      <c r="AW34" s="2432" t="n">
        <v>1254.0908472377</v>
      </c>
      <c r="AX34" s="2432" t="n">
        <v>-2367.735758363797</v>
      </c>
      <c r="AY34" s="2432" t="n">
        <v>-1419.780502107337</v>
      </c>
      <c r="AZ34" s="2432" t="n">
        <v>1919.489501366014</v>
      </c>
      <c r="BA34" s="125" t="n">
        <v>-1.086319646318317</v>
      </c>
      <c r="BB34" s="127" t="n"/>
      <c r="BC34" s="2432" t="n">
        <v>861.9171254096054</v>
      </c>
      <c r="BD34" s="2432" t="n">
        <v>2354.21297890637</v>
      </c>
      <c r="BE34" s="2432" t="n">
        <v>1399.50534173669</v>
      </c>
      <c r="BF34" s="2432" t="n">
        <v>-1492.295853496765</v>
      </c>
      <c r="BG34" s="2432" t="n">
        <v>-537.5882163270846</v>
      </c>
      <c r="BH34" s="2432" t="n">
        <v>0</v>
      </c>
      <c r="BI34" s="125" t="n"/>
      <c r="BJ34" s="127" t="n"/>
      <c r="BK34" s="2432" t="n"/>
      <c r="BL34" s="2432" t="n"/>
      <c r="BM34" s="2432" t="n"/>
      <c r="BN34" s="2432" t="n"/>
      <c r="BO34" s="2432" t="n"/>
      <c r="BP34" s="2432" t="n"/>
      <c r="BQ34" s="2432" t="n"/>
      <c r="BR34" s="125" t="n"/>
      <c r="BS34" s="127" t="n"/>
      <c r="BT34" s="2432" t="n"/>
      <c r="BU34" s="2432" t="n"/>
      <c r="BV34" s="2432" t="n"/>
      <c r="BW34" s="2432" t="n"/>
      <c r="BX34" s="2432" t="n"/>
      <c r="BY34" s="2432" t="n"/>
      <c r="BZ34" s="125" t="n"/>
      <c r="CA34" s="127" t="n"/>
      <c r="CB34" s="2432" t="n"/>
      <c r="CC34" s="2432" t="n"/>
      <c r="CD34" s="2432" t="n"/>
      <c r="CE34" s="2432" t="n"/>
      <c r="CF34" s="2432" t="n"/>
      <c r="CG34" s="2432" t="n"/>
      <c r="CH34" s="125" t="n"/>
      <c r="CI34" s="127" t="n"/>
      <c r="CJ34" s="2432" t="n"/>
      <c r="CK34" s="2432" t="n"/>
      <c r="CL34" s="2432" t="n"/>
      <c r="CM34" s="2432" t="n"/>
      <c r="CN34" s="2432" t="n"/>
      <c r="CO34" s="2432" t="n"/>
      <c r="CP34" s="125" t="n"/>
      <c r="CQ34" s="127" t="n"/>
      <c r="CR34" s="2432" t="n">
        <v>7896.851071190003</v>
      </c>
      <c r="CS34" s="2432" t="n">
        <v>17847.71277890241</v>
      </c>
      <c r="CT34" s="2432" t="n">
        <v>9056.060936346785</v>
      </c>
      <c r="CU34" s="2432" t="n">
        <v>-9950.861707712409</v>
      </c>
      <c r="CV34" s="2432" t="n">
        <v>-1159.209865156781</v>
      </c>
      <c r="CW34" s="2432" t="n">
        <v>15959.15971050707</v>
      </c>
      <c r="CX34" s="125">
        <f>IFERROR(CR34/CW34-1, "-")</f>
        <v/>
      </c>
      <c r="CY34" s="2433" t="n"/>
      <c r="CZ34" s="2432" t="n">
        <v>28146.7727193324</v>
      </c>
      <c r="DA34" s="2432" t="n"/>
      <c r="DB34" s="2432" t="n">
        <v>17106.7444265668</v>
      </c>
      <c r="DC34" s="2432" t="n"/>
      <c r="DD34" s="2432" t="n"/>
      <c r="DE34" s="125">
        <f>CZ34/DD34-1</f>
        <v/>
      </c>
      <c r="DF34" s="125">
        <f>DA34/DD34-1</f>
        <v/>
      </c>
      <c r="DG34" s="159">
        <f>DB34/DD34-1</f>
        <v/>
      </c>
      <c r="DH34" s="125">
        <f>DC34/DD34-1</f>
        <v/>
      </c>
      <c r="DI34" s="104" t="n"/>
      <c r="DJ34" s="2427" t="n"/>
      <c r="DK34" s="2427" t="n"/>
      <c r="DL34" s="2427" t="n"/>
      <c r="DM34" s="2427" t="n"/>
      <c r="DN34" s="2428" t="n"/>
      <c r="DO34" s="12" t="n"/>
      <c r="DX34" s="2424" t="n"/>
      <c r="DY34" s="2424" t="n"/>
      <c r="DZ34" s="2424" t="n"/>
    </row>
    <row r="35">
      <c r="A35" s="140" t="n"/>
      <c r="B35" s="32" t="n"/>
      <c r="C35" s="94" t="inlineStr">
        <is>
          <t>PL29</t>
        </is>
      </c>
      <c r="D35" s="2434" t="n"/>
      <c r="E35" s="2434" t="n"/>
      <c r="F35" s="2434" t="n"/>
      <c r="G35" s="2434" t="n"/>
      <c r="H35" s="133" t="n"/>
      <c r="I35" s="134" t="n"/>
      <c r="J35" s="2434" t="n"/>
      <c r="K35" s="2434" t="n"/>
      <c r="L35" s="2434" t="n"/>
      <c r="M35" s="2434" t="n"/>
      <c r="N35" s="133" t="n"/>
      <c r="O35" s="134" t="n"/>
      <c r="P35" s="2434" t="n"/>
      <c r="Q35" s="2434" t="n"/>
      <c r="R35" s="2434" t="n"/>
      <c r="S35" s="2434" t="n"/>
      <c r="T35" s="133" t="n"/>
      <c r="U35" s="135" t="n"/>
      <c r="V35" s="2434" t="n"/>
      <c r="W35" s="2434" t="n"/>
      <c r="X35" s="2434" t="n"/>
      <c r="Y35" s="2434" t="n"/>
      <c r="Z35" s="2434" t="n"/>
      <c r="AA35" s="2434" t="n"/>
      <c r="AB35" s="133" t="n"/>
      <c r="AC35" s="135" t="n"/>
      <c r="AD35" s="2434" t="n"/>
      <c r="AE35" s="2434" t="n"/>
      <c r="AF35" s="2434" t="n"/>
      <c r="AG35" s="2434" t="n"/>
      <c r="AH35" s="2434" t="n"/>
      <c r="AI35" s="2434" t="n"/>
      <c r="AJ35" s="133" t="n"/>
      <c r="AK35" s="136" t="n"/>
      <c r="AL35" s="2434" t="n"/>
      <c r="AM35" s="2434" t="n"/>
      <c r="AN35" s="2434" t="n"/>
      <c r="AO35" s="2434" t="n"/>
      <c r="AP35" s="2434" t="n"/>
      <c r="AQ35" s="2434" t="n"/>
      <c r="AR35" s="2434" t="n"/>
      <c r="AS35" s="134" t="n"/>
      <c r="AT35" s="136" t="n"/>
      <c r="AU35" s="2434" t="n"/>
      <c r="AV35" s="2434" t="n"/>
      <c r="AW35" s="2434" t="n"/>
      <c r="AX35" s="2434" t="n"/>
      <c r="AY35" s="2434" t="n"/>
      <c r="AZ35" s="2434" t="n"/>
      <c r="BA35" s="134" t="n"/>
      <c r="BB35" s="136" t="n"/>
      <c r="BC35" s="2434" t="n"/>
      <c r="BD35" s="2434" t="n"/>
      <c r="BE35" s="2434" t="n"/>
      <c r="BF35" s="2434" t="n"/>
      <c r="BG35" s="2434" t="n"/>
      <c r="BH35" s="2434" t="n"/>
      <c r="BI35" s="134" t="n"/>
      <c r="BJ35" s="136" t="n"/>
      <c r="BK35" s="2434" t="n"/>
      <c r="BL35" s="2434" t="n"/>
      <c r="BM35" s="2434" t="n"/>
      <c r="BN35" s="2434" t="n"/>
      <c r="BO35" s="2434" t="n"/>
      <c r="BP35" s="2434" t="n"/>
      <c r="BQ35" s="2434" t="n"/>
      <c r="BR35" s="134" t="n"/>
      <c r="BS35" s="136" t="n"/>
      <c r="BT35" s="2434" t="n"/>
      <c r="BU35" s="2434" t="n"/>
      <c r="BV35" s="2434" t="n"/>
      <c r="BW35" s="2434" t="n"/>
      <c r="BX35" s="2434" t="n"/>
      <c r="BY35" s="2434" t="n"/>
      <c r="BZ35" s="134" t="n"/>
      <c r="CA35" s="136" t="n"/>
      <c r="CB35" s="2434" t="n"/>
      <c r="CC35" s="2434" t="n"/>
      <c r="CD35" s="2434" t="n"/>
      <c r="CE35" s="2434" t="n"/>
      <c r="CF35" s="2434" t="n"/>
      <c r="CG35" s="2434" t="n"/>
      <c r="CH35" s="134" t="n"/>
      <c r="CI35" s="136" t="n"/>
      <c r="CJ35" s="2434" t="n"/>
      <c r="CK35" s="2434" t="n"/>
      <c r="CL35" s="2434" t="n"/>
      <c r="CM35" s="2434" t="n"/>
      <c r="CN35" s="2434" t="n"/>
      <c r="CO35" s="2434" t="n"/>
      <c r="CP35" s="134" t="n"/>
      <c r="CQ35" s="136" t="n"/>
      <c r="CR35" s="2434" t="n"/>
      <c r="CS35" s="2434" t="n"/>
      <c r="CT35" s="2434" t="n"/>
      <c r="CU35" s="2434">
        <f>+CR35-CS35</f>
        <v/>
      </c>
      <c r="CV35" s="2434">
        <f>+CR35-CT35</f>
        <v/>
      </c>
      <c r="CW35" s="2434" t="n"/>
      <c r="CX35" s="134">
        <f>IFERROR(CR35/CW35-1, "-")</f>
        <v/>
      </c>
      <c r="CY35" s="2435" t="n"/>
      <c r="CZ35" s="2434" t="n"/>
      <c r="DA35" s="2434" t="n"/>
      <c r="DB35" s="2434" t="n"/>
      <c r="DC35" s="2434" t="n"/>
      <c r="DD35" s="2434" t="n"/>
      <c r="DE35" s="134" t="n"/>
      <c r="DF35" s="134" t="n"/>
      <c r="DG35" s="134" t="n"/>
      <c r="DH35" s="134" t="n"/>
      <c r="DI35" s="104" t="n"/>
      <c r="DJ35" s="2427" t="n"/>
      <c r="DK35" s="2427" t="n"/>
      <c r="DL35" s="2427" t="n"/>
      <c r="DM35" s="2427" t="n"/>
      <c r="DN35" s="2428" t="n"/>
      <c r="DO35" s="12" t="n"/>
      <c r="DX35" s="2424" t="n"/>
      <c r="DY35" s="2424" t="n"/>
      <c r="DZ35" s="2424" t="n"/>
    </row>
    <row r="36">
      <c r="A36" s="140" t="inlineStr">
        <is>
          <t>Amortissements et déprec. Courant</t>
        </is>
      </c>
      <c r="B36" s="32" t="n"/>
      <c r="C36" s="94" t="inlineStr">
        <is>
          <t>PL30</t>
        </is>
      </c>
      <c r="D36" s="2431" t="n">
        <v>-1741.85826726818</v>
      </c>
      <c r="E36" s="2434" t="n">
        <v>-1755</v>
      </c>
      <c r="F36" s="2434" t="n">
        <v>13.14173273181996</v>
      </c>
      <c r="G36" s="2434" t="n">
        <v>-1626.287971981206</v>
      </c>
      <c r="H36" s="133" t="n">
        <v>0.07106385663430936</v>
      </c>
      <c r="I36" s="134" t="n"/>
      <c r="J36" s="2431" t="n">
        <v>-1754.9732032784</v>
      </c>
      <c r="K36" s="2434" t="n">
        <v>-1774.63097086075</v>
      </c>
      <c r="L36" s="2434" t="n">
        <v>19.65776758235006</v>
      </c>
      <c r="M36" s="2434" t="n">
        <v>-1623.030898297383</v>
      </c>
      <c r="N36" s="133" t="n">
        <v>0.08129377273065419</v>
      </c>
      <c r="O36" s="134" t="n"/>
      <c r="P36" s="2431" t="n">
        <v>-1779.80038326139</v>
      </c>
      <c r="Q36" s="2434" t="n">
        <v>-1774.63097086075</v>
      </c>
      <c r="R36" s="2434" t="n">
        <v>-5.169412400639885</v>
      </c>
      <c r="S36" s="2434" t="n">
        <v>-1961.776371769169</v>
      </c>
      <c r="T36" s="133" t="n">
        <v>-0.09276082183805145</v>
      </c>
      <c r="U36" s="135" t="n"/>
      <c r="V36" s="2431" t="n">
        <v>-1775.02289966354</v>
      </c>
      <c r="W36" s="2434" t="n">
        <v>-1732.13097086075</v>
      </c>
      <c r="X36" s="2434" t="n">
        <v>-1732.13097086075</v>
      </c>
      <c r="Y36" s="2434" t="n">
        <v>-42.89192880279006</v>
      </c>
      <c r="Z36" s="2434" t="n">
        <v>-42.89192880279006</v>
      </c>
      <c r="AA36" s="2434" t="n">
        <v>-1803.361778308788</v>
      </c>
      <c r="AB36" s="133" t="n">
        <v>-0.01571447226292266</v>
      </c>
      <c r="AC36" s="135" t="n"/>
      <c r="AD36" s="2431" t="n">
        <v>-1806.00585189599</v>
      </c>
      <c r="AE36" s="2434" t="n">
        <v>-1754.9926913442</v>
      </c>
      <c r="AF36" s="2434" t="n">
        <v>-1754.9926913442</v>
      </c>
      <c r="AG36" s="2434" t="n">
        <v>-51.01316055178995</v>
      </c>
      <c r="AH36" s="2434" t="n">
        <v>-51.01316055178995</v>
      </c>
      <c r="AI36" s="2434" t="n">
        <v>-1809.469697726288</v>
      </c>
      <c r="AJ36" s="133" t="n">
        <v>-0.001914287835076856</v>
      </c>
      <c r="AK36" s="136" t="n"/>
      <c r="AL36" s="2434" t="n">
        <v>-1827.4393946325</v>
      </c>
      <c r="AM36" s="2434" t="n">
        <v>-1752.66826842495</v>
      </c>
      <c r="AN36" s="2434" t="n">
        <v>-1752.66826842495</v>
      </c>
      <c r="AO36" s="2434" t="n">
        <v>-1752.66826842495</v>
      </c>
      <c r="AP36" s="2434" t="n">
        <v>-74.77112620754997</v>
      </c>
      <c r="AQ36" s="2434" t="n">
        <v>-74.77112620754997</v>
      </c>
      <c r="AR36" s="2434" t="n">
        <v>-1801.80794609874</v>
      </c>
      <c r="AS36" s="134" t="n">
        <v>0.01422540542639794</v>
      </c>
      <c r="AT36" s="136" t="n"/>
      <c r="AU36" s="2434" t="n">
        <v>-1787.15195871534</v>
      </c>
      <c r="AV36" s="2434" t="n">
        <v>-1746.23131863441</v>
      </c>
      <c r="AW36" s="2434" t="n">
        <v>-1746.23131863441</v>
      </c>
      <c r="AX36" s="2434" t="n">
        <v>-40.92064008092984</v>
      </c>
      <c r="AY36" s="2434" t="n">
        <v>-40.92064008092984</v>
      </c>
      <c r="AZ36" s="2434" t="n">
        <v>-1806.833890694405</v>
      </c>
      <c r="BA36" s="134" t="n">
        <v>-0.01089305003654784</v>
      </c>
      <c r="BB36" s="136" t="n"/>
      <c r="BC36" s="2431" t="n">
        <v>-1825.376374066767</v>
      </c>
      <c r="BD36" s="2434" t="n">
        <v>-1723.20725473391</v>
      </c>
      <c r="BE36" s="2434" t="n">
        <v>-1723.20725473391</v>
      </c>
      <c r="BF36" s="2434" t="n">
        <v>-102.169119332857</v>
      </c>
      <c r="BG36" s="2434" t="n">
        <v>-102.169119332857</v>
      </c>
      <c r="BH36" s="2434" t="n">
        <v>0</v>
      </c>
      <c r="BI36" s="134" t="n"/>
      <c r="BJ36" s="136" t="n"/>
      <c r="BK36" s="2431" t="n"/>
      <c r="BL36" s="2431" t="n"/>
      <c r="BM36" s="2431" t="n"/>
      <c r="BN36" s="2431" t="n"/>
      <c r="BO36" s="2434" t="n"/>
      <c r="BP36" s="2434" t="n"/>
      <c r="BQ36" s="2434" t="n"/>
      <c r="BR36" s="134" t="n"/>
      <c r="BS36" s="136" t="n"/>
      <c r="BT36" s="2431" t="n"/>
      <c r="BU36" s="2431" t="n"/>
      <c r="BV36" s="2431" t="n"/>
      <c r="BW36" s="2434" t="n"/>
      <c r="BX36" s="2434" t="n"/>
      <c r="BY36" s="2434" t="n"/>
      <c r="BZ36" s="134" t="n"/>
      <c r="CA36" s="136" t="n"/>
      <c r="CB36" s="2431" t="n"/>
      <c r="CC36" s="2431" t="n"/>
      <c r="CD36" s="2431" t="n"/>
      <c r="CE36" s="2431" t="n"/>
      <c r="CF36" s="2431" t="n"/>
      <c r="CG36" s="2431" t="n"/>
      <c r="CH36" s="115" t="n"/>
      <c r="CI36" s="136" t="n"/>
      <c r="CJ36" s="2431" t="n"/>
      <c r="CK36" s="2431" t="n"/>
      <c r="CL36" s="2431" t="n"/>
      <c r="CM36" s="2431" t="n"/>
      <c r="CN36" s="2431" t="n"/>
      <c r="CO36" s="2431" t="n"/>
      <c r="CP36" s="115" t="n"/>
      <c r="CQ36" s="136" t="n"/>
      <c r="CR36" s="2439" t="n">
        <v>-14297.62833278211</v>
      </c>
      <c r="CS36" s="2434" t="n">
        <v>-14013.49244571972</v>
      </c>
      <c r="CT36" s="2434" t="n">
        <v>-12356.56019242686</v>
      </c>
      <c r="CU36" s="2434" t="n">
        <v>-284.1358870623862</v>
      </c>
      <c r="CV36" s="2434" t="n">
        <v>-1941.068140355248</v>
      </c>
      <c r="CW36" s="2434" t="n">
        <v>-12432.56855487598</v>
      </c>
      <c r="CX36" s="134">
        <f>IFERROR(CR36/CW36-1, "-")</f>
        <v/>
      </c>
      <c r="CY36" s="2435" t="n"/>
      <c r="CZ36" s="2434" t="n">
        <v>-21086.659497133</v>
      </c>
      <c r="DA36" s="2434" t="n"/>
      <c r="DB36" s="2434" t="n">
        <v>-21399.7386652408</v>
      </c>
      <c r="DC36" s="2434" t="n"/>
      <c r="DD36" s="2434" t="n"/>
      <c r="DE36" s="134">
        <f>CZ36/DD36-1</f>
        <v/>
      </c>
      <c r="DF36" s="134">
        <f>DA36/DD36-1</f>
        <v/>
      </c>
      <c r="DG36" s="134">
        <f>DB36/DD36-1</f>
        <v/>
      </c>
      <c r="DH36" s="134">
        <f>DC36/DD36-1</f>
        <v/>
      </c>
      <c r="DI36" s="104" t="n"/>
      <c r="DJ36" s="2427" t="n"/>
      <c r="DK36" s="2427" t="n"/>
      <c r="DL36" s="2427" t="n"/>
      <c r="DM36" s="2427" t="n"/>
      <c r="DN36" s="2428" t="n"/>
      <c r="DO36" s="12" t="n"/>
      <c r="DX36" s="2424" t="n"/>
      <c r="DY36" s="2424" t="n"/>
      <c r="DZ36" s="2424" t="n"/>
    </row>
    <row hidden="1" r="37" s="2323">
      <c r="A37" s="140" t="inlineStr">
        <is>
          <t>Dotations (Amo. et Pv NC)</t>
        </is>
      </c>
      <c r="B37" s="32" t="n"/>
      <c r="C37" s="94" t="inlineStr">
        <is>
          <t>PL31</t>
        </is>
      </c>
      <c r="D37" s="2434" t="n"/>
      <c r="E37" s="2434" t="n"/>
      <c r="F37" s="2434" t="n"/>
      <c r="G37" s="2434" t="n"/>
      <c r="H37" s="133" t="n"/>
      <c r="I37" s="134" t="n"/>
      <c r="J37" s="2434" t="n"/>
      <c r="K37" s="2434" t="n"/>
      <c r="L37" s="2434" t="n"/>
      <c r="M37" s="2434" t="n"/>
      <c r="N37" s="133" t="n"/>
      <c r="O37" s="134" t="n"/>
      <c r="P37" s="2434" t="n"/>
      <c r="Q37" s="2434" t="n"/>
      <c r="R37" s="2434" t="n"/>
      <c r="S37" s="2434" t="n"/>
      <c r="T37" s="133" t="n"/>
      <c r="U37" s="135" t="n"/>
      <c r="V37" s="2434" t="n"/>
      <c r="W37" s="2434" t="n"/>
      <c r="X37" s="2434" t="n"/>
      <c r="Y37" s="2434" t="n"/>
      <c r="Z37" s="2434" t="n"/>
      <c r="AA37" s="2434" t="n"/>
      <c r="AB37" s="133" t="n"/>
      <c r="AC37" s="135" t="n"/>
      <c r="AD37" s="2434" t="n"/>
      <c r="AE37" s="2434" t="n"/>
      <c r="AF37" s="2434" t="n"/>
      <c r="AG37" s="2434" t="n"/>
      <c r="AH37" s="2434" t="n"/>
      <c r="AI37" s="2434" t="n"/>
      <c r="AJ37" s="133" t="n"/>
      <c r="AK37" s="136" t="n"/>
      <c r="AL37" s="2434" t="n"/>
      <c r="AM37" s="2434" t="n"/>
      <c r="AN37" s="2434" t="n"/>
      <c r="AO37" s="2434" t="n"/>
      <c r="AP37" s="2434" t="n"/>
      <c r="AQ37" s="2434" t="n"/>
      <c r="AR37" s="2434" t="n"/>
      <c r="AS37" s="134" t="n"/>
      <c r="AT37" s="136" t="n"/>
      <c r="AU37" s="2434" t="n"/>
      <c r="AV37" s="2434" t="n"/>
      <c r="AW37" s="2434" t="n"/>
      <c r="AX37" s="2434" t="n"/>
      <c r="AY37" s="2434" t="n"/>
      <c r="AZ37" s="2434" t="n"/>
      <c r="BA37" s="134" t="n"/>
      <c r="BB37" s="136" t="n"/>
      <c r="BC37" s="2434" t="n"/>
      <c r="BD37" s="2434" t="n"/>
      <c r="BE37" s="2434" t="n"/>
      <c r="BF37" s="2434" t="n"/>
      <c r="BG37" s="2434" t="n"/>
      <c r="BH37" s="2434" t="n"/>
      <c r="BI37" s="134" t="n"/>
      <c r="BJ37" s="136" t="n"/>
      <c r="BK37" s="2434" t="n"/>
      <c r="BL37" s="2434" t="n"/>
      <c r="BM37" s="2434" t="n"/>
      <c r="BN37" s="2434" t="n"/>
      <c r="BO37" s="2434" t="n"/>
      <c r="BP37" s="2434" t="n"/>
      <c r="BQ37" s="2434" t="n"/>
      <c r="BR37" s="134" t="n"/>
      <c r="BS37" s="136" t="n"/>
      <c r="BT37" s="2434" t="n"/>
      <c r="BU37" s="2434" t="n"/>
      <c r="BV37" s="2434" t="n"/>
      <c r="BW37" s="2434" t="n"/>
      <c r="BX37" s="2434" t="n"/>
      <c r="BY37" s="2434" t="n"/>
      <c r="BZ37" s="134" t="n"/>
      <c r="CA37" s="136" t="n"/>
      <c r="CB37" s="2434" t="n"/>
      <c r="CC37" s="2434" t="n"/>
      <c r="CD37" s="2434" t="n"/>
      <c r="CE37" s="2434" t="n"/>
      <c r="CF37" s="2434" t="n"/>
      <c r="CG37" s="2434" t="n"/>
      <c r="CH37" s="134" t="n"/>
      <c r="CI37" s="136" t="n"/>
      <c r="CJ37" s="2434" t="n"/>
      <c r="CK37" s="2434" t="n"/>
      <c r="CL37" s="2434" t="n"/>
      <c r="CM37" s="2434" t="n"/>
      <c r="CN37" s="2434" t="n"/>
      <c r="CO37" s="2434" t="n"/>
      <c r="CP37" s="134" t="n"/>
      <c r="CQ37" s="136" t="n"/>
      <c r="CR37" s="2434" t="n"/>
      <c r="CS37" s="2434" t="n"/>
      <c r="CT37" s="2434" t="n"/>
      <c r="CU37" s="2434">
        <f>+CR37-CS37</f>
        <v/>
      </c>
      <c r="CV37" s="2434">
        <f>+CR37-CT37</f>
        <v/>
      </c>
      <c r="CW37" s="2434" t="n"/>
      <c r="CX37" s="134">
        <f>IFERROR(CR37/CW37-1, "-")</f>
        <v/>
      </c>
      <c r="CY37" s="2435" t="n"/>
      <c r="CZ37" s="2434" t="n"/>
      <c r="DA37" s="2434" t="n"/>
      <c r="DB37" s="2434" t="n"/>
      <c r="DC37" s="2434" t="n"/>
      <c r="DD37" s="2434" t="n"/>
      <c r="DE37" s="134" t="n"/>
      <c r="DF37" s="134" t="n"/>
      <c r="DG37" s="134" t="n"/>
      <c r="DH37" s="134" t="n"/>
      <c r="DI37" s="104" t="n"/>
      <c r="DJ37" s="2427" t="n"/>
      <c r="DK37" s="2427" t="n"/>
      <c r="DL37" s="2427" t="n"/>
      <c r="DM37" s="2427" t="n"/>
      <c r="DN37" s="2428" t="n"/>
      <c r="DO37" s="12" t="n"/>
      <c r="DX37" s="2424" t="n"/>
      <c r="DY37" s="2424" t="n"/>
      <c r="DZ37" s="2424" t="n"/>
    </row>
    <row hidden="1" r="38" s="2323">
      <c r="A38" s="140" t="inlineStr">
        <is>
          <t>Autres non courant</t>
        </is>
      </c>
      <c r="B38" s="32" t="n"/>
      <c r="C38" s="94" t="inlineStr">
        <is>
          <t>PL32</t>
        </is>
      </c>
      <c r="D38" s="2434" t="n"/>
      <c r="E38" s="2434" t="n"/>
      <c r="F38" s="2434" t="n"/>
      <c r="G38" s="2434" t="n"/>
      <c r="H38" s="133" t="n"/>
      <c r="I38" s="134" t="n"/>
      <c r="J38" s="2434" t="n"/>
      <c r="K38" s="2434" t="n"/>
      <c r="L38" s="2434" t="n"/>
      <c r="M38" s="2434" t="n"/>
      <c r="N38" s="133" t="n"/>
      <c r="O38" s="134" t="n"/>
      <c r="P38" s="2434" t="n"/>
      <c r="Q38" s="2434" t="n"/>
      <c r="R38" s="2434" t="n"/>
      <c r="S38" s="2434" t="n"/>
      <c r="T38" s="133" t="n"/>
      <c r="U38" s="135" t="n"/>
      <c r="V38" s="2434" t="n"/>
      <c r="W38" s="2434" t="n"/>
      <c r="X38" s="2434" t="n"/>
      <c r="Y38" s="2434" t="n"/>
      <c r="Z38" s="2434" t="n"/>
      <c r="AA38" s="2434" t="n"/>
      <c r="AB38" s="133" t="n"/>
      <c r="AC38" s="135" t="n"/>
      <c r="AD38" s="2434" t="n"/>
      <c r="AE38" s="2434" t="n"/>
      <c r="AF38" s="2434" t="n"/>
      <c r="AG38" s="2434" t="n"/>
      <c r="AH38" s="2434" t="n"/>
      <c r="AI38" s="2434" t="n"/>
      <c r="AJ38" s="133" t="n"/>
      <c r="AK38" s="136" t="n"/>
      <c r="AL38" s="2434" t="n"/>
      <c r="AM38" s="2434" t="n"/>
      <c r="AN38" s="2434" t="n"/>
      <c r="AO38" s="2434" t="n"/>
      <c r="AP38" s="2434" t="n"/>
      <c r="AQ38" s="2434" t="n"/>
      <c r="AR38" s="2434" t="n"/>
      <c r="AS38" s="134" t="n"/>
      <c r="AT38" s="136" t="n"/>
      <c r="AU38" s="2434" t="n"/>
      <c r="AV38" s="2434" t="n"/>
      <c r="AW38" s="2434" t="n"/>
      <c r="AX38" s="2434" t="n"/>
      <c r="AY38" s="2434" t="n"/>
      <c r="AZ38" s="2434" t="n"/>
      <c r="BA38" s="134" t="n"/>
      <c r="BB38" s="136" t="n"/>
      <c r="BC38" s="2434" t="n"/>
      <c r="BD38" s="2434" t="n"/>
      <c r="BE38" s="2434" t="n"/>
      <c r="BF38" s="2434" t="n"/>
      <c r="BG38" s="2434" t="n"/>
      <c r="BH38" s="2434" t="n"/>
      <c r="BI38" s="134" t="n"/>
      <c r="BJ38" s="136" t="n"/>
      <c r="BK38" s="2434" t="n"/>
      <c r="BL38" s="2434" t="n"/>
      <c r="BM38" s="2434" t="n"/>
      <c r="BN38" s="2434" t="n"/>
      <c r="BO38" s="2434" t="n"/>
      <c r="BP38" s="2434" t="n"/>
      <c r="BQ38" s="2434" t="n"/>
      <c r="BR38" s="134" t="n"/>
      <c r="BS38" s="136" t="n"/>
      <c r="BT38" s="2434" t="n"/>
      <c r="BU38" s="2434" t="n"/>
      <c r="BV38" s="2434" t="n"/>
      <c r="BW38" s="2434" t="n"/>
      <c r="BX38" s="2434" t="n"/>
      <c r="BY38" s="2434" t="n"/>
      <c r="BZ38" s="134" t="n"/>
      <c r="CA38" s="136" t="n"/>
      <c r="CB38" s="2434" t="n"/>
      <c r="CC38" s="2434" t="n"/>
      <c r="CD38" s="2434" t="n"/>
      <c r="CE38" s="2434" t="n"/>
      <c r="CF38" s="2434" t="n"/>
      <c r="CG38" s="2434" t="n"/>
      <c r="CH38" s="134" t="n"/>
      <c r="CI38" s="136" t="n"/>
      <c r="CJ38" s="2434" t="n"/>
      <c r="CK38" s="2434" t="n"/>
      <c r="CL38" s="2434" t="n"/>
      <c r="CM38" s="2434" t="n"/>
      <c r="CN38" s="2434" t="n"/>
      <c r="CO38" s="2434" t="n"/>
      <c r="CP38" s="134" t="n"/>
      <c r="CQ38" s="136" t="n"/>
      <c r="CR38" s="2434" t="n"/>
      <c r="CS38" s="2434" t="n"/>
      <c r="CT38" s="2434" t="n"/>
      <c r="CU38" s="2434">
        <f>+CR38-CS38</f>
        <v/>
      </c>
      <c r="CV38" s="2434">
        <f>+CR38-CT38</f>
        <v/>
      </c>
      <c r="CW38" s="2434" t="n"/>
      <c r="CX38" s="134">
        <f>IFERROR(CR38/CW38-1, "-")</f>
        <v/>
      </c>
      <c r="CY38" s="2435" t="n"/>
      <c r="CZ38" s="2434" t="n"/>
      <c r="DA38" s="2434" t="n"/>
      <c r="DB38" s="2434" t="n"/>
      <c r="DC38" s="2434" t="n"/>
      <c r="DD38" s="2434" t="n"/>
      <c r="DE38" s="134" t="n"/>
      <c r="DF38" s="134" t="n"/>
      <c r="DG38" s="134" t="n"/>
      <c r="DH38" s="134" t="n"/>
      <c r="DI38" s="104" t="n"/>
      <c r="DJ38" s="2427" t="n"/>
      <c r="DK38" s="2427" t="n"/>
      <c r="DL38" s="2427" t="n"/>
      <c r="DM38" s="2427" t="n"/>
      <c r="DN38" s="2428" t="n"/>
      <c r="DO38" s="12" t="n"/>
      <c r="DX38" s="2424" t="n"/>
      <c r="DY38" s="2424" t="n"/>
      <c r="DZ38" s="2424" t="n"/>
    </row>
    <row hidden="1" r="39" s="2323">
      <c r="A39" s="140" t="inlineStr">
        <is>
          <t xml:space="preserve"> +/- value de cession d'immob.</t>
        </is>
      </c>
      <c r="B39" s="32" t="n"/>
      <c r="C39" s="94" t="inlineStr">
        <is>
          <t>PL33</t>
        </is>
      </c>
      <c r="D39" s="2434" t="n"/>
      <c r="E39" s="2434" t="n"/>
      <c r="F39" s="2434" t="n"/>
      <c r="G39" s="2434" t="n"/>
      <c r="H39" s="133" t="n"/>
      <c r="I39" s="134" t="n"/>
      <c r="J39" s="2434" t="n"/>
      <c r="K39" s="2434" t="n"/>
      <c r="L39" s="2434" t="n"/>
      <c r="M39" s="2434" t="n"/>
      <c r="N39" s="133" t="n"/>
      <c r="O39" s="134" t="n"/>
      <c r="P39" s="2434" t="n"/>
      <c r="Q39" s="2434" t="n"/>
      <c r="R39" s="2434" t="n"/>
      <c r="S39" s="2434" t="n"/>
      <c r="T39" s="133" t="n"/>
      <c r="U39" s="135" t="n"/>
      <c r="V39" s="2434" t="n"/>
      <c r="W39" s="2434" t="n"/>
      <c r="X39" s="2434" t="n"/>
      <c r="Y39" s="2434" t="n"/>
      <c r="Z39" s="2434" t="n"/>
      <c r="AA39" s="2434" t="n"/>
      <c r="AB39" s="133" t="n"/>
      <c r="AC39" s="135" t="n"/>
      <c r="AD39" s="2434" t="n"/>
      <c r="AE39" s="2434" t="n"/>
      <c r="AF39" s="2434" t="n"/>
      <c r="AG39" s="2434" t="n"/>
      <c r="AH39" s="2434" t="n"/>
      <c r="AI39" s="2434" t="n"/>
      <c r="AJ39" s="133" t="n"/>
      <c r="AK39" s="136" t="n"/>
      <c r="AL39" s="2434" t="n"/>
      <c r="AM39" s="2434" t="n"/>
      <c r="AN39" s="2434" t="n"/>
      <c r="AO39" s="2434" t="n"/>
      <c r="AP39" s="2434" t="n"/>
      <c r="AQ39" s="2434" t="n"/>
      <c r="AR39" s="2434" t="n"/>
      <c r="AS39" s="134" t="n"/>
      <c r="AT39" s="136" t="n"/>
      <c r="AU39" s="2434" t="n"/>
      <c r="AV39" s="2434" t="n"/>
      <c r="AW39" s="2434" t="n"/>
      <c r="AX39" s="2434" t="n"/>
      <c r="AY39" s="2434" t="n"/>
      <c r="AZ39" s="2434" t="n"/>
      <c r="BA39" s="134" t="n"/>
      <c r="BB39" s="136" t="n"/>
      <c r="BC39" s="2434" t="n"/>
      <c r="BD39" s="2434" t="n"/>
      <c r="BE39" s="2434" t="n"/>
      <c r="BF39" s="2434" t="n"/>
      <c r="BG39" s="2434" t="n"/>
      <c r="BH39" s="2434" t="n"/>
      <c r="BI39" s="134" t="n"/>
      <c r="BJ39" s="136" t="n"/>
      <c r="BK39" s="2434" t="n"/>
      <c r="BL39" s="2434" t="n"/>
      <c r="BM39" s="2434" t="n"/>
      <c r="BN39" s="2434" t="n"/>
      <c r="BO39" s="2434" t="n"/>
      <c r="BP39" s="2434" t="n"/>
      <c r="BQ39" s="2434" t="n"/>
      <c r="BR39" s="134" t="n"/>
      <c r="BS39" s="136" t="n"/>
      <c r="BT39" s="2434" t="n"/>
      <c r="BU39" s="2434" t="n"/>
      <c r="BV39" s="2434" t="n"/>
      <c r="BW39" s="2434" t="n"/>
      <c r="BX39" s="2434" t="n"/>
      <c r="BY39" s="2434" t="n"/>
      <c r="BZ39" s="134" t="n"/>
      <c r="CA39" s="136" t="n"/>
      <c r="CB39" s="2434" t="n"/>
      <c r="CC39" s="2434" t="n"/>
      <c r="CD39" s="2434" t="n"/>
      <c r="CE39" s="2434" t="n"/>
      <c r="CF39" s="2434" t="n"/>
      <c r="CG39" s="2434" t="n"/>
      <c r="CH39" s="134" t="n"/>
      <c r="CI39" s="136" t="n"/>
      <c r="CJ39" s="2434" t="n"/>
      <c r="CK39" s="2434" t="n"/>
      <c r="CL39" s="2434" t="n"/>
      <c r="CM39" s="2434" t="n"/>
      <c r="CN39" s="2434" t="n"/>
      <c r="CO39" s="2434" t="n"/>
      <c r="CP39" s="134" t="n"/>
      <c r="CQ39" s="136" t="n"/>
      <c r="CR39" s="2434" t="n"/>
      <c r="CS39" s="2434" t="n"/>
      <c r="CT39" s="2434" t="n"/>
      <c r="CU39" s="2434">
        <f>+CR39-CS39</f>
        <v/>
      </c>
      <c r="CV39" s="2434">
        <f>+CR39-CT39</f>
        <v/>
      </c>
      <c r="CW39" s="2434" t="n"/>
      <c r="CX39" s="134">
        <f>IFERROR(CR39/CW39-1, "-")</f>
        <v/>
      </c>
      <c r="CY39" s="2435" t="n"/>
      <c r="CZ39" s="2434" t="n"/>
      <c r="DA39" s="2434" t="n"/>
      <c r="DB39" s="2434" t="n"/>
      <c r="DC39" s="2434" t="n"/>
      <c r="DD39" s="2434" t="n"/>
      <c r="DE39" s="134" t="n"/>
      <c r="DF39" s="134" t="n"/>
      <c r="DG39" s="134" t="n"/>
      <c r="DH39" s="134" t="n"/>
      <c r="DI39" s="104" t="n"/>
      <c r="DJ39" s="2427" t="n"/>
      <c r="DK39" s="2427" t="n"/>
      <c r="DL39" s="2427" t="n"/>
      <c r="DM39" s="2427" t="n"/>
      <c r="DN39" s="2428" t="n"/>
      <c r="DO39" s="12" t="n"/>
      <c r="DX39" s="2424" t="n"/>
      <c r="DY39" s="2424" t="n"/>
      <c r="DZ39" s="2424" t="n"/>
    </row>
    <row hidden="1" r="40" s="2323">
      <c r="A40" s="140" t="n"/>
      <c r="B40" s="32" t="n"/>
      <c r="C40" s="94" t="inlineStr">
        <is>
          <t>PL34</t>
        </is>
      </c>
      <c r="D40" s="2434" t="n"/>
      <c r="E40" s="2434" t="n"/>
      <c r="F40" s="2434" t="n"/>
      <c r="G40" s="2434" t="n"/>
      <c r="H40" s="133" t="n"/>
      <c r="I40" s="134" t="n"/>
      <c r="J40" s="2434" t="n"/>
      <c r="K40" s="2434" t="n"/>
      <c r="L40" s="2434" t="n"/>
      <c r="M40" s="2434" t="n"/>
      <c r="N40" s="133" t="n"/>
      <c r="O40" s="134" t="n"/>
      <c r="P40" s="2434" t="n"/>
      <c r="Q40" s="2434" t="n"/>
      <c r="R40" s="2434" t="n"/>
      <c r="S40" s="2434" t="n"/>
      <c r="T40" s="133" t="n"/>
      <c r="U40" s="135" t="n"/>
      <c r="V40" s="2434" t="n"/>
      <c r="W40" s="2434" t="n"/>
      <c r="X40" s="2434" t="n"/>
      <c r="Y40" s="2434" t="n"/>
      <c r="Z40" s="2434" t="n"/>
      <c r="AA40" s="2434" t="n"/>
      <c r="AB40" s="133" t="n"/>
      <c r="AC40" s="135" t="n"/>
      <c r="AD40" s="2434" t="n"/>
      <c r="AE40" s="2434" t="n"/>
      <c r="AF40" s="2434" t="n"/>
      <c r="AG40" s="2434" t="n"/>
      <c r="AH40" s="2434" t="n"/>
      <c r="AI40" s="2434" t="n"/>
      <c r="AJ40" s="133" t="n"/>
      <c r="AK40" s="136" t="n"/>
      <c r="AL40" s="2434" t="n"/>
      <c r="AM40" s="2434" t="n"/>
      <c r="AN40" s="2434" t="n"/>
      <c r="AO40" s="2434" t="n"/>
      <c r="AP40" s="2434" t="n"/>
      <c r="AQ40" s="2434" t="n"/>
      <c r="AR40" s="2434" t="n"/>
      <c r="AS40" s="134" t="n"/>
      <c r="AT40" s="136" t="n"/>
      <c r="AU40" s="2434" t="n"/>
      <c r="AV40" s="2434" t="n"/>
      <c r="AW40" s="2434" t="n"/>
      <c r="AX40" s="2434" t="n"/>
      <c r="AY40" s="2434" t="n"/>
      <c r="AZ40" s="2434" t="n"/>
      <c r="BA40" s="134" t="n"/>
      <c r="BB40" s="136" t="n"/>
      <c r="BC40" s="2434" t="n"/>
      <c r="BD40" s="2434" t="n"/>
      <c r="BE40" s="2434" t="n"/>
      <c r="BF40" s="2434" t="n"/>
      <c r="BG40" s="2434" t="n"/>
      <c r="BH40" s="2434" t="n"/>
      <c r="BI40" s="134" t="n"/>
      <c r="BJ40" s="136" t="n"/>
      <c r="BK40" s="2434" t="n"/>
      <c r="BL40" s="2434" t="n"/>
      <c r="BM40" s="2434" t="n"/>
      <c r="BN40" s="2434" t="n"/>
      <c r="BO40" s="2434" t="n"/>
      <c r="BP40" s="2434" t="n"/>
      <c r="BQ40" s="2434" t="n"/>
      <c r="BR40" s="134" t="n"/>
      <c r="BS40" s="136" t="n"/>
      <c r="BT40" s="2434" t="n"/>
      <c r="BU40" s="2434" t="n"/>
      <c r="BV40" s="2434" t="n"/>
      <c r="BW40" s="2434" t="n"/>
      <c r="BX40" s="2434" t="n"/>
      <c r="BY40" s="2434" t="n"/>
      <c r="BZ40" s="134" t="n"/>
      <c r="CA40" s="136" t="n"/>
      <c r="CB40" s="2434" t="n"/>
      <c r="CC40" s="2434" t="n"/>
      <c r="CD40" s="2434" t="n"/>
      <c r="CE40" s="2434" t="n"/>
      <c r="CF40" s="2434" t="n"/>
      <c r="CG40" s="2434" t="n"/>
      <c r="CH40" s="134" t="n"/>
      <c r="CI40" s="136" t="n"/>
      <c r="CJ40" s="2434" t="n"/>
      <c r="CK40" s="2434" t="n"/>
      <c r="CL40" s="2434" t="n"/>
      <c r="CM40" s="2434" t="n"/>
      <c r="CN40" s="2434" t="n"/>
      <c r="CO40" s="2434" t="n"/>
      <c r="CP40" s="134" t="n"/>
      <c r="CQ40" s="136" t="n"/>
      <c r="CR40" s="2434" t="n"/>
      <c r="CS40" s="2434" t="n"/>
      <c r="CT40" s="2434" t="n"/>
      <c r="CU40" s="2434">
        <f>+CR40-CS40</f>
        <v/>
      </c>
      <c r="CV40" s="2434">
        <f>+CR40-CT40</f>
        <v/>
      </c>
      <c r="CW40" s="2434" t="n"/>
      <c r="CX40" s="134">
        <f>IFERROR(CR40/CW40-1, "-")</f>
        <v/>
      </c>
      <c r="CY40" s="2435" t="n"/>
      <c r="CZ40" s="2434" t="n"/>
      <c r="DA40" s="2434" t="n"/>
      <c r="DB40" s="2434" t="n"/>
      <c r="DC40" s="2434" t="n"/>
      <c r="DD40" s="2434" t="n"/>
      <c r="DE40" s="134" t="n"/>
      <c r="DF40" s="134" t="n"/>
      <c r="DG40" s="134" t="n"/>
      <c r="DH40" s="134" t="n"/>
      <c r="DI40" s="104" t="n"/>
      <c r="DJ40" s="2427" t="n"/>
      <c r="DK40" s="2427" t="n"/>
      <c r="DL40" s="2427" t="n"/>
      <c r="DM40" s="2427" t="n"/>
      <c r="DN40" s="2428" t="n"/>
      <c r="DO40" s="12" t="n"/>
      <c r="DX40" s="2424" t="n"/>
      <c r="DY40" s="2424" t="n"/>
      <c r="DZ40" s="2424" t="n"/>
    </row>
    <row customFormat="1" r="41" s="144">
      <c r="A41" s="141" t="inlineStr">
        <is>
          <t>EBITA</t>
        </is>
      </c>
      <c r="B41" s="32" t="n"/>
      <c r="C41" s="94" t="inlineStr">
        <is>
          <t>PL35</t>
        </is>
      </c>
      <c r="D41" s="2431" t="n">
        <v>151.778766199954</v>
      </c>
      <c r="E41" s="2431" t="n">
        <v>501.499972349574</v>
      </c>
      <c r="F41" s="2431" t="n">
        <v>-349.72120614962</v>
      </c>
      <c r="G41" s="2431" t="n">
        <v>693.363327277126</v>
      </c>
      <c r="H41" s="119" t="n">
        <v>-0.7810977877990791</v>
      </c>
      <c r="I41" s="115" t="n"/>
      <c r="J41" s="2431" t="n">
        <v>-756.0926944395879</v>
      </c>
      <c r="K41" s="2431" t="n">
        <v>135.903566587504</v>
      </c>
      <c r="L41" s="2431" t="n">
        <v>-891.9962610270919</v>
      </c>
      <c r="M41" s="2431" t="n">
        <v>496.5431455310061</v>
      </c>
      <c r="N41" s="119" t="n">
        <v>-2.522712983241402</v>
      </c>
      <c r="O41" s="115" t="n"/>
      <c r="P41" s="2431" t="n">
        <v>-660.415249693328</v>
      </c>
      <c r="Q41" s="2431" t="n">
        <v>458.904134700207</v>
      </c>
      <c r="R41" s="2431" t="n">
        <v>-1119.319384393535</v>
      </c>
      <c r="S41" s="2431" t="n">
        <v>1036.198655144121</v>
      </c>
      <c r="T41" s="119" t="n">
        <v>-1.637344245154876</v>
      </c>
      <c r="U41" s="120" t="n"/>
      <c r="V41" s="2431" t="n">
        <v>-661.715749862522</v>
      </c>
      <c r="W41" s="2431" t="n">
        <v>312.405363243391</v>
      </c>
      <c r="X41" s="2431" t="n">
        <v>-610.611222375511</v>
      </c>
      <c r="Y41" s="2431" t="n">
        <v>-974.121113105913</v>
      </c>
      <c r="Z41" s="2431" t="n">
        <v>-51.10452748701096</v>
      </c>
      <c r="AA41" s="2431" t="n">
        <v>568.0460821087836</v>
      </c>
      <c r="AB41" s="119" t="n">
        <v>-2.164898008636913</v>
      </c>
      <c r="AC41" s="120" t="n"/>
      <c r="AD41" s="2431" t="n">
        <v>-485.600699447014</v>
      </c>
      <c r="AE41" s="2431" t="n">
        <v>756.847025588928</v>
      </c>
      <c r="AF41" s="2431" t="n">
        <v>-300.832266137485</v>
      </c>
      <c r="AG41" s="2431" t="n">
        <v>-1242.447725035942</v>
      </c>
      <c r="AH41" s="2431" t="n">
        <v>-184.768433309529</v>
      </c>
      <c r="AI41" s="2431" t="n">
        <v>137.0215701158083</v>
      </c>
      <c r="AJ41" s="119" t="n">
        <v>-4.543972668219991</v>
      </c>
      <c r="AK41" s="113" t="n"/>
      <c r="AL41" s="2431" t="n">
        <v>-1072.43077210748</v>
      </c>
      <c r="AM41" s="2431" t="n">
        <v>581.8397616808879</v>
      </c>
      <c r="AN41" s="2431" t="n">
        <v>-312.834659005571</v>
      </c>
      <c r="AO41" s="2431" t="n">
        <v>-396.313157440884</v>
      </c>
      <c r="AP41" s="2431" t="n">
        <v>-1654.270533788368</v>
      </c>
      <c r="AQ41" s="2431" t="n">
        <v>-759.5961131019089</v>
      </c>
      <c r="AR41" s="2431" t="n">
        <v>482.7627647826405</v>
      </c>
      <c r="AS41" s="115" t="n">
        <v>-3.221444672913687</v>
      </c>
      <c r="AT41" s="113" t="n"/>
      <c r="AU41" s="2431" t="n">
        <v>-1952.84161358498</v>
      </c>
      <c r="AV41" s="2431" t="n">
        <v>455.81478485975</v>
      </c>
      <c r="AW41" s="2431" t="n">
        <v>-492.140471396709</v>
      </c>
      <c r="AX41" s="2431" t="n">
        <v>-2408.65639844473</v>
      </c>
      <c r="AY41" s="2431" t="n">
        <v>-1460.701142188271</v>
      </c>
      <c r="AZ41" s="2431" t="n">
        <v>112.6556106716098</v>
      </c>
      <c r="BA41" s="115" t="n">
        <v>-18.33461477810899</v>
      </c>
      <c r="BB41" s="113" t="n"/>
      <c r="BC41" s="2431" t="n">
        <v>-963.4592486571617</v>
      </c>
      <c r="BD41" s="2431" t="n">
        <v>631.005724172465</v>
      </c>
      <c r="BE41" s="2431" t="n">
        <v>-323.701912997224</v>
      </c>
      <c r="BF41" s="2431" t="n">
        <v>-1594.464972829627</v>
      </c>
      <c r="BG41" s="2431" t="n">
        <v>-639.7573356599377</v>
      </c>
      <c r="BH41" s="2431" t="n">
        <v>0</v>
      </c>
      <c r="BI41" s="115" t="n"/>
      <c r="BJ41" s="113" t="n"/>
      <c r="BK41" s="2431" t="n"/>
      <c r="BL41" s="2431" t="n"/>
      <c r="BM41" s="2431" t="n"/>
      <c r="BN41" s="2431" t="n"/>
      <c r="BO41" s="2431" t="n"/>
      <c r="BP41" s="2431" t="n"/>
      <c r="BQ41" s="2431" t="n"/>
      <c r="BR41" s="115" t="n"/>
      <c r="BS41" s="113" t="n"/>
      <c r="BT41" s="2431" t="n"/>
      <c r="BU41" s="2431" t="n"/>
      <c r="BV41" s="2431" t="n"/>
      <c r="BW41" s="2431" t="n"/>
      <c r="BX41" s="2431" t="n"/>
      <c r="BY41" s="2431" t="n"/>
      <c r="BZ41" s="115" t="n"/>
      <c r="CA41" s="113" t="n"/>
      <c r="CB41" s="2431" t="n"/>
      <c r="CC41" s="2431" t="n"/>
      <c r="CD41" s="2431" t="n"/>
      <c r="CE41" s="2431" t="n"/>
      <c r="CF41" s="2431" t="n"/>
      <c r="CG41" s="2431" t="n"/>
      <c r="CH41" s="115" t="n"/>
      <c r="CI41" s="113" t="n"/>
      <c r="CJ41" s="2431" t="n"/>
      <c r="CK41" s="2431" t="n"/>
      <c r="CL41" s="2431" t="n"/>
      <c r="CM41" s="2431" t="n"/>
      <c r="CN41" s="2431" t="n"/>
      <c r="CO41" s="2431" t="n"/>
      <c r="CP41" s="115" t="n"/>
      <c r="CQ41" s="113" t="n"/>
      <c r="CR41" s="2431" t="n">
        <v>-6400.77726159212</v>
      </c>
      <c r="CS41" s="2431" t="n">
        <v>3834.220333182707</v>
      </c>
      <c r="CT41" s="2431" t="n">
        <v>-3300.499256080091</v>
      </c>
      <c r="CU41" s="2431" t="n">
        <v>-10234.99759477483</v>
      </c>
      <c r="CV41" s="2431" t="n">
        <v>-3100.278005512029</v>
      </c>
      <c r="CW41" s="2431" t="n">
        <v>3526.591155631096</v>
      </c>
      <c r="CX41" s="115">
        <f>IFERROR(CR41/CW41-1, "-")</f>
        <v/>
      </c>
      <c r="CY41" s="2435" t="n"/>
      <c r="CZ41" s="2431" t="n">
        <v>7060.11322219936</v>
      </c>
      <c r="DA41" s="2431" t="n"/>
      <c r="DB41" s="2431" t="n">
        <v>-4292.99423867392</v>
      </c>
      <c r="DC41" s="2431" t="n"/>
      <c r="DD41" s="2431" t="n"/>
      <c r="DE41" s="115">
        <f>CZ41/DD41-1</f>
        <v/>
      </c>
      <c r="DF41" s="115">
        <f>DA41/DD41-1</f>
        <v/>
      </c>
      <c r="DG41" s="115">
        <f>DB41/DD41-1</f>
        <v/>
      </c>
      <c r="DH41" s="115">
        <f>DC41/DD41-1</f>
        <v/>
      </c>
      <c r="DI41" s="104" t="n"/>
      <c r="DJ41" s="2427" t="n"/>
      <c r="DK41" s="2427" t="n"/>
      <c r="DL41" s="2427" t="n"/>
      <c r="DM41" s="2427" t="n"/>
      <c r="DN41" s="2428" t="n"/>
      <c r="DO41" s="143" t="n"/>
      <c r="DX41" s="2424" t="n"/>
      <c r="DY41" s="2424" t="n"/>
      <c r="DZ41" s="2424" t="n"/>
    </row>
    <row customFormat="1" r="42" s="155">
      <c r="A42" s="157" t="inlineStr">
        <is>
          <t>% CA</t>
        </is>
      </c>
      <c r="B42" s="115" t="n"/>
      <c r="C42" s="94" t="inlineStr">
        <is>
          <t>PL36</t>
        </is>
      </c>
      <c r="D42" s="2440" t="n">
        <v>0.0182318965530842</v>
      </c>
      <c r="E42" s="115" t="n">
        <v>0.05263937061739209</v>
      </c>
      <c r="F42" s="2437" t="n">
        <v>-0.03440747406430789</v>
      </c>
      <c r="G42" s="115" t="n">
        <v>0.07313336042233257</v>
      </c>
      <c r="H42" s="2441" t="n">
        <v>-0.007507034211500998</v>
      </c>
      <c r="I42" s="2442" t="n"/>
      <c r="J42" s="2440" t="n">
        <v>-0.09948704560611929</v>
      </c>
      <c r="K42" s="115" t="n">
        <v>0.0154750248200234</v>
      </c>
      <c r="L42" s="2437" t="n">
        <v>-0.1149620704261427</v>
      </c>
      <c r="M42" s="115" t="n">
        <v>0.05480692852247983</v>
      </c>
      <c r="N42" s="2441" t="n">
        <v>-0.02815227532141548</v>
      </c>
      <c r="O42" s="2442" t="n"/>
      <c r="P42" s="2440" t="n">
        <v>-0.0831391555051523</v>
      </c>
      <c r="Q42" s="115" t="n">
        <v>0.0484426690379572</v>
      </c>
      <c r="R42" s="2437" t="n">
        <v>-0.1315818245431095</v>
      </c>
      <c r="S42" s="115" t="n">
        <v>0.1040388581063004</v>
      </c>
      <c r="T42" s="2441" t="n">
        <v>-0.01799116378422819</v>
      </c>
      <c r="U42" s="2443" t="n"/>
      <c r="V42" s="2440" t="n">
        <v>-0.0818931906186962</v>
      </c>
      <c r="W42" s="115" t="n">
        <v>0.0333675938782802</v>
      </c>
      <c r="X42" s="115" t="n">
        <v>-0.0676235124930136</v>
      </c>
      <c r="Y42" s="2437" t="n">
        <v>-0.1152607844969764</v>
      </c>
      <c r="Z42" s="2437" t="n">
        <v>-0.0142696781256826</v>
      </c>
      <c r="AA42" s="115" t="n">
        <v>0.06121253685540976</v>
      </c>
      <c r="AB42" s="2441" t="n">
        <v>-0.02337849970376759</v>
      </c>
      <c r="AC42" s="2443" t="n"/>
      <c r="AD42" s="2440" t="n">
        <v>-0.0610454343785811</v>
      </c>
      <c r="AE42" s="115" t="n">
        <v>0.07744690146523769</v>
      </c>
      <c r="AF42" s="115" t="n">
        <v>-0.036688585738229</v>
      </c>
      <c r="AG42" s="2437" t="n">
        <v>-0.1384923358438188</v>
      </c>
      <c r="AH42" s="2437" t="n">
        <v>-0.0243568486403521</v>
      </c>
      <c r="AI42" s="115" t="n">
        <v>0.0150009383483359</v>
      </c>
      <c r="AJ42" s="2441" t="n">
        <v>-0.05069441055022605</v>
      </c>
      <c r="AK42" s="2444" t="n"/>
      <c r="AL42" s="115" t="n">
        <v>-0.138753721643984</v>
      </c>
      <c r="AM42" s="115" t="n">
        <v>0.06146182177399941</v>
      </c>
      <c r="AN42" s="115" t="n">
        <v>-0.03864471527694871</v>
      </c>
      <c r="AO42" s="115" t="n">
        <v>-0.0500807361620587</v>
      </c>
      <c r="AP42" s="2437" t="n">
        <v>-0.2002155434179834</v>
      </c>
      <c r="AQ42" s="2437" t="n">
        <v>-0.1001090063670353</v>
      </c>
      <c r="AR42" s="115" t="n">
        <v>0.05395953277612196</v>
      </c>
      <c r="AS42" s="2442" t="n">
        <v>-0.03571440383290068</v>
      </c>
      <c r="AT42" s="2444" t="n"/>
      <c r="AU42" s="115" t="n">
        <v>-0.236517324922963</v>
      </c>
      <c r="AV42" s="115" t="n">
        <v>0.0474112929225269</v>
      </c>
      <c r="AW42" s="115" t="n">
        <v>-0.05388936688567481</v>
      </c>
      <c r="AX42" s="2437" t="n">
        <v>-0.2839286178454899</v>
      </c>
      <c r="AY42" s="2437" t="n">
        <v>-0.1826279580372882</v>
      </c>
      <c r="AZ42" s="115" t="n">
        <v>0.01312739888209952</v>
      </c>
      <c r="BA42" s="2442" t="n">
        <v>-0.1901707459696965</v>
      </c>
      <c r="BB42" s="2444" t="n"/>
      <c r="BC42" s="115" t="n">
        <v>-0.1289047621790703</v>
      </c>
      <c r="BD42" s="115" t="n">
        <v>0.06560504709096331</v>
      </c>
      <c r="BE42" s="115" t="n">
        <v>-0.000394418388611703</v>
      </c>
      <c r="BF42" s="2437" t="n">
        <v>-0.1945098092700336</v>
      </c>
      <c r="BG42" s="2437" t="n">
        <v>-0.1285103437904586</v>
      </c>
      <c r="BH42" s="115" t="n">
        <v>0</v>
      </c>
      <c r="BI42" s="2442" t="n"/>
      <c r="BJ42" s="2444" t="n"/>
      <c r="BK42" s="2440" t="n"/>
      <c r="BL42" s="115" t="n"/>
      <c r="BM42" s="115" t="n"/>
      <c r="BN42" s="115" t="n"/>
      <c r="BO42" s="2437" t="n"/>
      <c r="BP42" s="2437" t="n"/>
      <c r="BQ42" s="115" t="n"/>
      <c r="BR42" s="2442" t="n"/>
      <c r="BS42" s="2444" t="n"/>
      <c r="BT42" s="2440" t="n"/>
      <c r="BU42" s="115" t="n"/>
      <c r="BV42" s="115" t="n"/>
      <c r="BW42" s="2437" t="n"/>
      <c r="BX42" s="2437" t="n"/>
      <c r="BY42" s="115" t="n"/>
      <c r="BZ42" s="2442" t="n"/>
      <c r="CA42" s="2444" t="n"/>
      <c r="CB42" s="2440" t="n"/>
      <c r="CC42" s="115" t="n"/>
      <c r="CD42" s="115" t="n"/>
      <c r="CE42" s="2437" t="n"/>
      <c r="CF42" s="2437" t="n"/>
      <c r="CG42" s="115" t="n"/>
      <c r="CH42" s="2442" t="n"/>
      <c r="CI42" s="2444" t="n"/>
      <c r="CJ42" s="2440" t="n"/>
      <c r="CK42" s="115" t="n"/>
      <c r="CL42" s="115" t="n"/>
      <c r="CM42" s="2437" t="n"/>
      <c r="CN42" s="2437" t="n"/>
      <c r="CO42" s="115" t="n"/>
      <c r="CP42" s="2442" t="n"/>
      <c r="CQ42" s="2444" t="n"/>
      <c r="CR42" s="115" t="n">
        <v>-0.1010173476392042</v>
      </c>
      <c r="CS42" s="2440" t="n">
        <v>0.05070623865412301</v>
      </c>
      <c r="CT42" s="2440" t="n">
        <v>-0.0589345378972771</v>
      </c>
      <c r="CU42" s="2437" t="n">
        <v>-0.1517235862933272</v>
      </c>
      <c r="CV42" s="2437" t="n">
        <v>-0.04208280974192706</v>
      </c>
      <c r="CW42" s="2440" t="n">
        <v>0.05472422209754951</v>
      </c>
      <c r="CX42" s="2442">
        <f>IFERROR(CR42/CW42-1, "-")</f>
        <v/>
      </c>
      <c r="CY42" s="113" t="n"/>
      <c r="CZ42" s="115" t="n">
        <v>0.0617500290016849</v>
      </c>
      <c r="DA42" s="115" t="n"/>
      <c r="DB42" s="115" t="n">
        <v>-0.000437774948750947</v>
      </c>
      <c r="DC42" s="115" t="n"/>
      <c r="DD42" s="115" t="n"/>
      <c r="DE42" s="2437">
        <f>+(CZ42-DD42)*100</f>
        <v/>
      </c>
      <c r="DF42" s="115">
        <f>DA42/DD42-1</f>
        <v/>
      </c>
      <c r="DG42" s="115">
        <f>DB42/DD42-1</f>
        <v/>
      </c>
      <c r="DH42" s="2445">
        <f>DC42/DD42-1</f>
        <v/>
      </c>
      <c r="DI42" s="104" t="n"/>
      <c r="DJ42" s="2427" t="n"/>
      <c r="DK42" s="2427" t="n"/>
      <c r="DL42" s="2427" t="n"/>
      <c r="DM42" s="2427" t="n"/>
      <c r="DN42" s="2428" t="n"/>
      <c r="DO42" s="154" t="n"/>
      <c r="DX42" s="2424" t="n"/>
      <c r="DY42" s="2424" t="n"/>
      <c r="DZ42" s="2424" t="n"/>
    </row>
    <row customFormat="1" customHeight="1" hidden="1" ht="12" r="43" s="169">
      <c r="A43" s="145" t="inlineStr">
        <is>
          <t>Fixe &amp; Internet</t>
        </is>
      </c>
      <c r="B43" s="32" t="n"/>
      <c r="C43" s="94" t="inlineStr">
        <is>
          <t>PL37</t>
        </is>
      </c>
      <c r="D43" s="2434" t="n"/>
      <c r="E43" s="2434" t="n"/>
      <c r="F43" s="2434" t="n"/>
      <c r="G43" s="2434" t="n"/>
      <c r="H43" s="133" t="n"/>
      <c r="I43" s="134" t="n"/>
      <c r="J43" s="2434" t="n"/>
      <c r="K43" s="2434" t="n"/>
      <c r="L43" s="2434" t="n"/>
      <c r="M43" s="2434" t="n"/>
      <c r="N43" s="133" t="n"/>
      <c r="O43" s="134" t="n"/>
      <c r="P43" s="2434" t="n"/>
      <c r="Q43" s="2434" t="n"/>
      <c r="R43" s="2434" t="n"/>
      <c r="S43" s="2434" t="n"/>
      <c r="T43" s="133" t="n"/>
      <c r="U43" s="135" t="n"/>
      <c r="V43" s="2434" t="n"/>
      <c r="W43" s="2434" t="n"/>
      <c r="X43" s="2434" t="n"/>
      <c r="Y43" s="2434" t="n"/>
      <c r="Z43" s="2434" t="n"/>
      <c r="AA43" s="2434" t="n"/>
      <c r="AB43" s="133" t="n"/>
      <c r="AC43" s="135" t="n"/>
      <c r="AD43" s="2434" t="n"/>
      <c r="AE43" s="2434" t="n"/>
      <c r="AF43" s="2434" t="n"/>
      <c r="AG43" s="2434" t="n"/>
      <c r="AH43" s="2434" t="n"/>
      <c r="AI43" s="2434" t="n"/>
      <c r="AJ43" s="133" t="n"/>
      <c r="AK43" s="136" t="n"/>
      <c r="AL43" s="2434" t="n"/>
      <c r="AM43" s="2434" t="n"/>
      <c r="AN43" s="2434" t="n"/>
      <c r="AO43" s="2434" t="n"/>
      <c r="AP43" s="2434" t="n"/>
      <c r="AQ43" s="2434" t="n"/>
      <c r="AR43" s="2434" t="n"/>
      <c r="AS43" s="134" t="n"/>
      <c r="AT43" s="136" t="n"/>
      <c r="AU43" s="2434" t="n"/>
      <c r="AV43" s="2434" t="n"/>
      <c r="AW43" s="2434" t="n"/>
      <c r="AX43" s="2434" t="n"/>
      <c r="AY43" s="2434" t="n"/>
      <c r="AZ43" s="2434" t="n"/>
      <c r="BA43" s="134" t="n"/>
      <c r="BB43" s="136" t="n"/>
      <c r="BC43" s="2434" t="n"/>
      <c r="BD43" s="2434" t="n"/>
      <c r="BE43" s="2434" t="n"/>
      <c r="BF43" s="2434" t="n"/>
      <c r="BG43" s="2434" t="n"/>
      <c r="BH43" s="2434" t="n"/>
      <c r="BI43" s="134" t="n"/>
      <c r="BJ43" s="136" t="n"/>
      <c r="BK43" s="2434" t="n"/>
      <c r="BL43" s="2434" t="n"/>
      <c r="BM43" s="2434" t="n"/>
      <c r="BN43" s="2434" t="n"/>
      <c r="BO43" s="2434" t="n"/>
      <c r="BP43" s="2434" t="n"/>
      <c r="BQ43" s="2434" t="n"/>
      <c r="BR43" s="134" t="n"/>
      <c r="BS43" s="136" t="n"/>
      <c r="BT43" s="2434" t="n"/>
      <c r="BU43" s="2434" t="n"/>
      <c r="BV43" s="2434" t="n"/>
      <c r="BW43" s="2434" t="n"/>
      <c r="BX43" s="2434" t="n"/>
      <c r="BY43" s="2434" t="n"/>
      <c r="BZ43" s="134" t="n"/>
      <c r="CA43" s="136" t="n"/>
      <c r="CB43" s="2434" t="n"/>
      <c r="CC43" s="2434" t="n"/>
      <c r="CD43" s="2434" t="n"/>
      <c r="CE43" s="2434" t="n"/>
      <c r="CF43" s="2434" t="n"/>
      <c r="CG43" s="2434" t="n"/>
      <c r="CH43" s="134" t="n"/>
      <c r="CI43" s="136" t="n"/>
      <c r="CJ43" s="2434" t="n"/>
      <c r="CK43" s="2434" t="n"/>
      <c r="CL43" s="2434" t="n"/>
      <c r="CM43" s="2434" t="n"/>
      <c r="CN43" s="2434" t="n"/>
      <c r="CO43" s="2434" t="n"/>
      <c r="CP43" s="134" t="n"/>
      <c r="CQ43" s="136" t="n"/>
      <c r="CR43" s="2434" t="n"/>
      <c r="CS43" s="2434" t="n"/>
      <c r="CT43" s="2434" t="n"/>
      <c r="CU43" s="2434">
        <f>+CR43-CS43</f>
        <v/>
      </c>
      <c r="CV43" s="2434">
        <f>+CR43-CT43</f>
        <v/>
      </c>
      <c r="CW43" s="2434" t="n"/>
      <c r="CX43" s="134">
        <f>IFERROR(CR43/CW43-1, "-")</f>
        <v/>
      </c>
      <c r="CY43" s="2435" t="n"/>
      <c r="CZ43" s="2434" t="n"/>
      <c r="DA43" s="2434" t="n"/>
      <c r="DB43" s="2434" t="n"/>
      <c r="DC43" s="2434" t="n"/>
      <c r="DD43" s="2434" t="n"/>
      <c r="DE43" s="134">
        <f>CZ43/DD43-1</f>
        <v/>
      </c>
      <c r="DF43" s="134" t="n"/>
      <c r="DG43" s="134" t="n"/>
      <c r="DH43" s="134" t="n"/>
      <c r="DI43" s="104" t="n"/>
      <c r="DJ43" s="2427" t="n"/>
      <c r="DK43" s="2427" t="n"/>
      <c r="DL43" s="2427" t="n"/>
      <c r="DM43" s="2427" t="n"/>
      <c r="DN43" s="2428" t="n"/>
      <c r="DO43" s="168" t="n"/>
      <c r="DX43" s="2424" t="n"/>
      <c r="DY43" s="2424" t="n"/>
      <c r="DZ43" s="2424" t="n"/>
    </row>
    <row customFormat="1" customHeight="1" hidden="1" ht="12" r="44" s="169">
      <c r="A44" s="145" t="inlineStr">
        <is>
          <t>Mobile</t>
        </is>
      </c>
      <c r="B44" s="32" t="n"/>
      <c r="C44" s="94" t="inlineStr">
        <is>
          <t>PL38</t>
        </is>
      </c>
      <c r="D44" s="2434" t="n"/>
      <c r="E44" s="2434" t="n"/>
      <c r="F44" s="2434" t="n"/>
      <c r="G44" s="2434" t="n"/>
      <c r="H44" s="133" t="n"/>
      <c r="I44" s="134" t="n"/>
      <c r="J44" s="2434" t="n"/>
      <c r="K44" s="2434" t="n"/>
      <c r="L44" s="2434" t="n"/>
      <c r="M44" s="2434" t="n"/>
      <c r="N44" s="133" t="n"/>
      <c r="O44" s="134" t="n"/>
      <c r="P44" s="2434" t="n"/>
      <c r="Q44" s="2434" t="n"/>
      <c r="R44" s="2434" t="n"/>
      <c r="S44" s="2434" t="n"/>
      <c r="T44" s="133" t="n"/>
      <c r="U44" s="135" t="n"/>
      <c r="V44" s="2434" t="n"/>
      <c r="W44" s="2434" t="n"/>
      <c r="X44" s="2434" t="n"/>
      <c r="Y44" s="2434" t="n"/>
      <c r="Z44" s="2434" t="n"/>
      <c r="AA44" s="2434" t="n"/>
      <c r="AB44" s="133" t="n"/>
      <c r="AC44" s="135" t="n"/>
      <c r="AD44" s="2434" t="n"/>
      <c r="AE44" s="2434" t="n"/>
      <c r="AF44" s="2434" t="n"/>
      <c r="AG44" s="2434" t="n"/>
      <c r="AH44" s="2434" t="n"/>
      <c r="AI44" s="2434" t="n"/>
      <c r="AJ44" s="133" t="n"/>
      <c r="AK44" s="136" t="n"/>
      <c r="AL44" s="2434" t="n"/>
      <c r="AM44" s="2434" t="n"/>
      <c r="AN44" s="2434" t="n"/>
      <c r="AO44" s="2434" t="n"/>
      <c r="AP44" s="2434" t="n"/>
      <c r="AQ44" s="2434" t="n"/>
      <c r="AR44" s="2434" t="n"/>
      <c r="AS44" s="134" t="n"/>
      <c r="AT44" s="136" t="n"/>
      <c r="AU44" s="2434" t="n"/>
      <c r="AV44" s="2434" t="n"/>
      <c r="AW44" s="2434" t="n"/>
      <c r="AX44" s="2434" t="n"/>
      <c r="AY44" s="2434" t="n"/>
      <c r="AZ44" s="2434" t="n"/>
      <c r="BA44" s="134" t="n"/>
      <c r="BB44" s="136" t="n"/>
      <c r="BC44" s="2434" t="n"/>
      <c r="BD44" s="2434" t="n"/>
      <c r="BE44" s="2434" t="n"/>
      <c r="BF44" s="2434" t="n"/>
      <c r="BG44" s="2434" t="n"/>
      <c r="BH44" s="2434" t="n"/>
      <c r="BI44" s="134" t="n"/>
      <c r="BJ44" s="136" t="n"/>
      <c r="BK44" s="2434" t="n"/>
      <c r="BL44" s="2434" t="n"/>
      <c r="BM44" s="2434" t="n"/>
      <c r="BN44" s="2434" t="n"/>
      <c r="BO44" s="2434" t="n"/>
      <c r="BP44" s="2434" t="n"/>
      <c r="BQ44" s="2434" t="n"/>
      <c r="BR44" s="134" t="n"/>
      <c r="BS44" s="136" t="n"/>
      <c r="BT44" s="2434" t="n"/>
      <c r="BU44" s="2434" t="n"/>
      <c r="BV44" s="2434" t="n"/>
      <c r="BW44" s="2434" t="n"/>
      <c r="BX44" s="2434" t="n"/>
      <c r="BY44" s="2434" t="n"/>
      <c r="BZ44" s="134" t="n"/>
      <c r="CA44" s="136" t="n"/>
      <c r="CB44" s="2434" t="n"/>
      <c r="CC44" s="2434" t="n"/>
      <c r="CD44" s="2434" t="n"/>
      <c r="CE44" s="2434" t="n"/>
      <c r="CF44" s="2434" t="n"/>
      <c r="CG44" s="2434" t="n"/>
      <c r="CH44" s="134" t="n"/>
      <c r="CI44" s="136" t="n"/>
      <c r="CJ44" s="2434" t="n"/>
      <c r="CK44" s="2434" t="n"/>
      <c r="CL44" s="2434" t="n"/>
      <c r="CM44" s="2434" t="n"/>
      <c r="CN44" s="2434" t="n"/>
      <c r="CO44" s="2434" t="n"/>
      <c r="CP44" s="134" t="n"/>
      <c r="CQ44" s="136" t="n"/>
      <c r="CR44" s="2434" t="n"/>
      <c r="CS44" s="2434" t="n"/>
      <c r="CT44" s="2434" t="n"/>
      <c r="CU44" s="2434">
        <f>+CR44-CS44</f>
        <v/>
      </c>
      <c r="CV44" s="2434">
        <f>+CR44-CT44</f>
        <v/>
      </c>
      <c r="CW44" s="2434" t="n"/>
      <c r="CX44" s="134">
        <f>IFERROR(CR44/CW44-1, "-")</f>
        <v/>
      </c>
      <c r="CY44" s="2435" t="n"/>
      <c r="CZ44" s="2434" t="n"/>
      <c r="DA44" s="2434" t="n"/>
      <c r="DB44" s="2434" t="n"/>
      <c r="DC44" s="2434" t="n"/>
      <c r="DD44" s="2434" t="n"/>
      <c r="DE44" s="134">
        <f>CZ44/DD44-1</f>
        <v/>
      </c>
      <c r="DF44" s="134" t="n"/>
      <c r="DG44" s="134" t="n"/>
      <c r="DH44" s="134" t="n"/>
      <c r="DI44" s="104" t="n"/>
      <c r="DJ44" s="2427" t="n"/>
      <c r="DK44" s="2427" t="n"/>
      <c r="DL44" s="2427" t="n"/>
      <c r="DM44" s="2427" t="n"/>
      <c r="DN44" s="2428" t="n"/>
      <c r="DO44" s="168" t="n"/>
      <c r="DX44" s="2424" t="n"/>
      <c r="DY44" s="2424" t="n"/>
      <c r="DZ44" s="2424" t="n"/>
    </row>
    <row customFormat="1" customHeight="1" hidden="1" ht="12" r="45" s="169">
      <c r="A45" s="170" t="n"/>
      <c r="B45" s="32" t="n"/>
      <c r="C45" s="94" t="inlineStr">
        <is>
          <t>PL39</t>
        </is>
      </c>
      <c r="D45" s="2434" t="n"/>
      <c r="E45" s="2434" t="n"/>
      <c r="F45" s="2434" t="n"/>
      <c r="G45" s="2434" t="n"/>
      <c r="H45" s="133" t="n"/>
      <c r="I45" s="134" t="n"/>
      <c r="J45" s="2434" t="n"/>
      <c r="K45" s="2434" t="n"/>
      <c r="L45" s="2434" t="n"/>
      <c r="M45" s="2434" t="n"/>
      <c r="N45" s="133" t="n"/>
      <c r="O45" s="134" t="n"/>
      <c r="P45" s="2434" t="n"/>
      <c r="Q45" s="2434" t="n"/>
      <c r="R45" s="2434" t="n"/>
      <c r="S45" s="2434" t="n"/>
      <c r="T45" s="133" t="n"/>
      <c r="U45" s="135" t="n"/>
      <c r="V45" s="2434" t="n"/>
      <c r="W45" s="2434" t="n"/>
      <c r="X45" s="2434" t="n"/>
      <c r="Y45" s="2434" t="n"/>
      <c r="Z45" s="2434" t="n"/>
      <c r="AA45" s="2434" t="n"/>
      <c r="AB45" s="133" t="n"/>
      <c r="AC45" s="135" t="n"/>
      <c r="AD45" s="2434" t="n"/>
      <c r="AE45" s="2434" t="n"/>
      <c r="AF45" s="2434" t="n"/>
      <c r="AG45" s="2434" t="n"/>
      <c r="AH45" s="2434" t="n"/>
      <c r="AI45" s="2434" t="n"/>
      <c r="AJ45" s="133" t="n"/>
      <c r="AK45" s="136" t="n"/>
      <c r="AL45" s="2434" t="n"/>
      <c r="AM45" s="2434" t="n"/>
      <c r="AN45" s="2434" t="n"/>
      <c r="AO45" s="2434" t="n"/>
      <c r="AP45" s="2434" t="n"/>
      <c r="AQ45" s="2434" t="n"/>
      <c r="AR45" s="2434" t="n"/>
      <c r="AS45" s="134" t="n"/>
      <c r="AT45" s="136" t="n"/>
      <c r="AU45" s="2434" t="n"/>
      <c r="AV45" s="2434" t="n"/>
      <c r="AW45" s="2434" t="n"/>
      <c r="AX45" s="2434" t="n"/>
      <c r="AY45" s="2434" t="n"/>
      <c r="AZ45" s="2434" t="n"/>
      <c r="BA45" s="134" t="n"/>
      <c r="BB45" s="136" t="n"/>
      <c r="BC45" s="2434" t="n"/>
      <c r="BD45" s="2434" t="n"/>
      <c r="BE45" s="2434" t="n"/>
      <c r="BF45" s="2434" t="n"/>
      <c r="BG45" s="2434" t="n"/>
      <c r="BH45" s="2434" t="n"/>
      <c r="BI45" s="134" t="n"/>
      <c r="BJ45" s="136" t="n"/>
      <c r="BK45" s="2434" t="n"/>
      <c r="BL45" s="2434" t="n"/>
      <c r="BM45" s="2434" t="n"/>
      <c r="BN45" s="2434" t="n"/>
      <c r="BO45" s="2434" t="n"/>
      <c r="BP45" s="2434" t="n"/>
      <c r="BQ45" s="2434" t="n"/>
      <c r="BR45" s="134" t="n"/>
      <c r="BS45" s="136" t="n"/>
      <c r="BT45" s="2434" t="n"/>
      <c r="BU45" s="2434" t="n"/>
      <c r="BV45" s="2434" t="n"/>
      <c r="BW45" s="2434" t="n"/>
      <c r="BX45" s="2434" t="n"/>
      <c r="BY45" s="2434" t="n"/>
      <c r="BZ45" s="134" t="n"/>
      <c r="CA45" s="136" t="n"/>
      <c r="CB45" s="2434" t="n"/>
      <c r="CC45" s="2434" t="n"/>
      <c r="CD45" s="2434" t="n"/>
      <c r="CE45" s="2434" t="n"/>
      <c r="CF45" s="2434" t="n"/>
      <c r="CG45" s="2434" t="n"/>
      <c r="CH45" s="134" t="n"/>
      <c r="CI45" s="136" t="n"/>
      <c r="CJ45" s="2434" t="n"/>
      <c r="CK45" s="2434" t="n"/>
      <c r="CL45" s="2434" t="n"/>
      <c r="CM45" s="2434" t="n"/>
      <c r="CN45" s="2434" t="n"/>
      <c r="CO45" s="2434" t="n"/>
      <c r="CP45" s="134" t="n"/>
      <c r="CQ45" s="136" t="n"/>
      <c r="CR45" s="2434" t="n"/>
      <c r="CS45" s="2434" t="n"/>
      <c r="CT45" s="2434" t="n"/>
      <c r="CU45" s="2434">
        <f>+CR45-CS45</f>
        <v/>
      </c>
      <c r="CV45" s="2434">
        <f>+CR45-CT45</f>
        <v/>
      </c>
      <c r="CW45" s="2434" t="n"/>
      <c r="CX45" s="134">
        <f>IFERROR(CR45/CW45-1, "-")</f>
        <v/>
      </c>
      <c r="CY45" s="2435" t="n"/>
      <c r="CZ45" s="2434" t="n"/>
      <c r="DA45" s="2434" t="n"/>
      <c r="DB45" s="2434" t="n"/>
      <c r="DC45" s="2434" t="n"/>
      <c r="DD45" s="2434" t="n"/>
      <c r="DE45" s="134">
        <f>CZ45/DD45-1</f>
        <v/>
      </c>
      <c r="DF45" s="134" t="n"/>
      <c r="DG45" s="134" t="n"/>
      <c r="DH45" s="134" t="n"/>
      <c r="DI45" s="104" t="n"/>
      <c r="DJ45" s="2427" t="n"/>
      <c r="DK45" s="2427" t="n"/>
      <c r="DL45" s="2427" t="n"/>
      <c r="DM45" s="2427" t="n"/>
      <c r="DN45" s="2428" t="n"/>
      <c r="DO45" s="168" t="n"/>
      <c r="DX45" s="2424" t="n"/>
      <c r="DY45" s="2424" t="n"/>
      <c r="DZ45" s="2424" t="n"/>
    </row>
    <row customFormat="1" hidden="1" r="46" s="169">
      <c r="A46" s="171" t="n"/>
      <c r="B46" s="32" t="n"/>
      <c r="C46" s="94" t="inlineStr">
        <is>
          <t>PL40</t>
        </is>
      </c>
      <c r="D46" s="2434" t="n"/>
      <c r="E46" s="2434" t="n"/>
      <c r="F46" s="2434" t="n"/>
      <c r="G46" s="2434" t="n"/>
      <c r="H46" s="133" t="n"/>
      <c r="I46" s="134" t="n"/>
      <c r="J46" s="2434" t="n"/>
      <c r="K46" s="2434" t="n"/>
      <c r="L46" s="2434" t="n"/>
      <c r="M46" s="2434" t="n"/>
      <c r="N46" s="133" t="n"/>
      <c r="O46" s="134" t="n"/>
      <c r="P46" s="2434" t="n"/>
      <c r="Q46" s="2434" t="n"/>
      <c r="R46" s="2434" t="n"/>
      <c r="S46" s="2434" t="n"/>
      <c r="T46" s="133" t="n"/>
      <c r="U46" s="135" t="n"/>
      <c r="V46" s="2434" t="n"/>
      <c r="W46" s="2434" t="n"/>
      <c r="X46" s="2434" t="n"/>
      <c r="Y46" s="2434" t="n"/>
      <c r="Z46" s="2434" t="n"/>
      <c r="AA46" s="2434" t="n"/>
      <c r="AB46" s="133" t="n"/>
      <c r="AC46" s="135" t="n"/>
      <c r="AD46" s="2434" t="n"/>
      <c r="AE46" s="2434" t="n"/>
      <c r="AF46" s="2434" t="n"/>
      <c r="AG46" s="2434" t="n"/>
      <c r="AH46" s="2434" t="n"/>
      <c r="AI46" s="2434" t="n"/>
      <c r="AJ46" s="133" t="n"/>
      <c r="AK46" s="136" t="n"/>
      <c r="AL46" s="2434" t="n"/>
      <c r="AM46" s="2434" t="n"/>
      <c r="AN46" s="2434" t="n"/>
      <c r="AO46" s="2434" t="n"/>
      <c r="AP46" s="2434" t="n"/>
      <c r="AQ46" s="2434" t="n"/>
      <c r="AR46" s="2434" t="n"/>
      <c r="AS46" s="134" t="n"/>
      <c r="AT46" s="136" t="n"/>
      <c r="AU46" s="2434" t="n"/>
      <c r="AV46" s="2434" t="n"/>
      <c r="AW46" s="2434" t="n"/>
      <c r="AX46" s="2434" t="n"/>
      <c r="AY46" s="2434" t="n"/>
      <c r="AZ46" s="2434" t="n"/>
      <c r="BA46" s="134" t="n"/>
      <c r="BB46" s="136" t="n"/>
      <c r="BC46" s="2434" t="n"/>
      <c r="BD46" s="2434" t="n"/>
      <c r="BE46" s="2434" t="n"/>
      <c r="BF46" s="2434" t="n"/>
      <c r="BG46" s="2434" t="n"/>
      <c r="BH46" s="2434" t="n"/>
      <c r="BI46" s="134" t="n"/>
      <c r="BJ46" s="136" t="n"/>
      <c r="BK46" s="2434" t="n"/>
      <c r="BL46" s="2434" t="n"/>
      <c r="BM46" s="2434" t="n"/>
      <c r="BN46" s="2434" t="n"/>
      <c r="BO46" s="2434" t="n"/>
      <c r="BP46" s="2434" t="n"/>
      <c r="BQ46" s="2434" t="n"/>
      <c r="BR46" s="134" t="n"/>
      <c r="BS46" s="136" t="n"/>
      <c r="BT46" s="2434" t="n"/>
      <c r="BU46" s="2434" t="n"/>
      <c r="BV46" s="2434" t="n"/>
      <c r="BW46" s="2434" t="n"/>
      <c r="BX46" s="2434" t="n"/>
      <c r="BY46" s="2434" t="n"/>
      <c r="BZ46" s="134" t="n"/>
      <c r="CA46" s="136" t="n"/>
      <c r="CB46" s="2434" t="n"/>
      <c r="CC46" s="2434" t="n"/>
      <c r="CD46" s="2434" t="n"/>
      <c r="CE46" s="2434" t="n"/>
      <c r="CF46" s="2434" t="n"/>
      <c r="CG46" s="2434" t="n"/>
      <c r="CH46" s="134" t="n"/>
      <c r="CI46" s="136" t="n"/>
      <c r="CJ46" s="2434" t="n"/>
      <c r="CK46" s="2434" t="n"/>
      <c r="CL46" s="2434" t="n"/>
      <c r="CM46" s="2434" t="n"/>
      <c r="CN46" s="2434" t="n"/>
      <c r="CO46" s="2434" t="n"/>
      <c r="CP46" s="134" t="n"/>
      <c r="CQ46" s="136" t="n"/>
      <c r="CR46" s="2434" t="n"/>
      <c r="CS46" s="2434" t="n"/>
      <c r="CT46" s="2434" t="n"/>
      <c r="CU46" s="2434">
        <f>+CR46-CS46</f>
        <v/>
      </c>
      <c r="CV46" s="2434">
        <f>+CR46-CT46</f>
        <v/>
      </c>
      <c r="CW46" s="2434" t="n"/>
      <c r="CX46" s="134">
        <f>IFERROR(CR46/CW46-1, "-")</f>
        <v/>
      </c>
      <c r="CY46" s="2435" t="n"/>
      <c r="CZ46" s="2434" t="n"/>
      <c r="DA46" s="2434" t="n"/>
      <c r="DB46" s="2434" t="n"/>
      <c r="DC46" s="2434" t="n"/>
      <c r="DD46" s="2434" t="n"/>
      <c r="DE46" s="134" t="n"/>
      <c r="DF46" s="134" t="n"/>
      <c r="DG46" s="134" t="n"/>
      <c r="DH46" s="134" t="n"/>
      <c r="DI46" s="104" t="n"/>
      <c r="DJ46" s="2427" t="n"/>
      <c r="DK46" s="2427" t="n"/>
      <c r="DL46" s="2427" t="n"/>
      <c r="DM46" s="2427" t="n"/>
      <c r="DN46" s="2428" t="n"/>
      <c r="DO46" s="168" t="n"/>
      <c r="DX46" s="2424" t="n"/>
      <c r="DY46" s="2424" t="n"/>
      <c r="DZ46" s="2424" t="n"/>
    </row>
    <row customFormat="1" r="47" s="144">
      <c r="A47" s="141" t="inlineStr">
        <is>
          <t>Résultat financier</t>
        </is>
      </c>
      <c r="B47" s="32" t="n"/>
      <c r="C47" s="94" t="inlineStr">
        <is>
          <t>PL41</t>
        </is>
      </c>
      <c r="D47" s="2431" t="n">
        <v>-374.403737</v>
      </c>
      <c r="E47" s="2431" t="n">
        <v>-333.5</v>
      </c>
      <c r="F47" s="2431" t="n">
        <v>-40.90373699999998</v>
      </c>
      <c r="G47" s="2431" t="n">
        <v>-221.868197</v>
      </c>
      <c r="H47" s="119" t="n">
        <v>0.6875052038215286</v>
      </c>
      <c r="I47" s="115" t="n"/>
      <c r="J47" s="2431" t="n">
        <v>-312.151069</v>
      </c>
      <c r="K47" s="2431" t="n">
        <v>-333.5</v>
      </c>
      <c r="L47" s="2431" t="n">
        <v>21.34893099999999</v>
      </c>
      <c r="M47" s="2431" t="n">
        <v>-267.027221</v>
      </c>
      <c r="N47" s="119" t="n">
        <v>0.1689859476910782</v>
      </c>
      <c r="O47" s="115" t="n"/>
      <c r="P47" s="2431" t="n">
        <v>-434.831044</v>
      </c>
      <c r="Q47" s="2431" t="n">
        <v>-328.5</v>
      </c>
      <c r="R47" s="2431" t="n">
        <v>-106.331044</v>
      </c>
      <c r="S47" s="2431" t="n">
        <v>-278.504582</v>
      </c>
      <c r="T47" s="119" t="n">
        <v>0.5613066071566464</v>
      </c>
      <c r="U47" s="120" t="n"/>
      <c r="V47" s="2431" t="n">
        <v>-362.405793</v>
      </c>
      <c r="W47" s="2431" t="n">
        <v>-332.5</v>
      </c>
      <c r="X47" s="2431" t="n">
        <v>-331.970563727338</v>
      </c>
      <c r="Y47" s="2431" t="n">
        <v>-29.90579300000002</v>
      </c>
      <c r="Z47" s="2431" t="n">
        <v>-30.43522927266201</v>
      </c>
      <c r="AA47" s="2431" t="n">
        <v>-211.431191</v>
      </c>
      <c r="AB47" s="119" t="n">
        <v>0.7140602164039274</v>
      </c>
      <c r="AC47" s="120" t="n"/>
      <c r="AD47" s="2431" t="n">
        <v>-334.056614</v>
      </c>
      <c r="AE47" s="2431" t="n">
        <v>-333.5</v>
      </c>
      <c r="AF47" s="2431" t="n">
        <v>-340.883197827879</v>
      </c>
      <c r="AG47" s="2431" t="n">
        <v>-0.5566140000000246</v>
      </c>
      <c r="AH47" s="2431" t="n">
        <v>6.826583827878949</v>
      </c>
      <c r="AI47" s="2431" t="n">
        <v>-384.872781</v>
      </c>
      <c r="AJ47" s="119" t="n">
        <v>-0.132033673225647</v>
      </c>
      <c r="AK47" s="113" t="n"/>
      <c r="AL47" s="2446" t="n">
        <v>-489.991641</v>
      </c>
      <c r="AM47" s="2431" t="n">
        <v>-328.5</v>
      </c>
      <c r="AN47" s="2431" t="n">
        <v>-324.246893299451</v>
      </c>
      <c r="AO47" s="2431" t="n">
        <v>-348.9866794327839</v>
      </c>
      <c r="AP47" s="2431" t="n">
        <v>-161.491641</v>
      </c>
      <c r="AQ47" s="2431" t="n">
        <v>-165.744747700549</v>
      </c>
      <c r="AR47" s="2431" t="n">
        <v>-324.60168</v>
      </c>
      <c r="AS47" s="115" t="n">
        <v>0.5095166513001412</v>
      </c>
      <c r="AT47" s="2447" t="n"/>
      <c r="AU47" s="2446" t="n">
        <v>-258.813164873694</v>
      </c>
      <c r="AV47" s="2431" t="n">
        <v>-333.5</v>
      </c>
      <c r="AW47" s="2431" t="n">
        <v>-312.69983332</v>
      </c>
      <c r="AX47" s="2431" t="n">
        <v>74.68683512630599</v>
      </c>
      <c r="AY47" s="2431" t="n">
        <v>53.88666844630598</v>
      </c>
      <c r="AZ47" s="2431" t="n">
        <v>-333.819449</v>
      </c>
      <c r="BA47" s="115" t="n">
        <v>-0.2246911746783992</v>
      </c>
      <c r="BB47" s="113" t="n"/>
      <c r="BC47" s="2446" t="n">
        <v>-951.7753687737816</v>
      </c>
      <c r="BD47" s="2431" t="n">
        <v>-333.5</v>
      </c>
      <c r="BE47" s="2431" t="n">
        <v>-365.2039710975</v>
      </c>
      <c r="BF47" s="2431" t="n">
        <v>-618.2753687737816</v>
      </c>
      <c r="BG47" s="2431" t="n">
        <v>-586.5713976762815</v>
      </c>
      <c r="BH47" s="2431" t="n">
        <v>0</v>
      </c>
      <c r="BI47" s="115" t="n"/>
      <c r="BJ47" s="113" t="n"/>
      <c r="BK47" s="2431" t="n"/>
      <c r="BL47" s="2431" t="n"/>
      <c r="BM47" s="2431" t="n"/>
      <c r="BN47" s="2431" t="n"/>
      <c r="BO47" s="2431" t="n"/>
      <c r="BP47" s="2431" t="n"/>
      <c r="BQ47" s="2431" t="n"/>
      <c r="BR47" s="115" t="n"/>
      <c r="BS47" s="113" t="n"/>
      <c r="BT47" s="2431" t="n"/>
      <c r="BU47" s="2431" t="n"/>
      <c r="BV47" s="2431" t="n"/>
      <c r="BW47" s="2431" t="n"/>
      <c r="BX47" s="2431" t="n"/>
      <c r="BY47" s="2431" t="n"/>
      <c r="BZ47" s="115" t="n"/>
      <c r="CA47" s="113" t="n"/>
      <c r="CB47" s="2431" t="n"/>
      <c r="CC47" s="2431" t="n"/>
      <c r="CD47" s="2431" t="n"/>
      <c r="CE47" s="2431" t="n"/>
      <c r="CF47" s="2431" t="n"/>
      <c r="CG47" s="2431" t="n"/>
      <c r="CH47" s="115" t="n"/>
      <c r="CI47" s="113" t="n"/>
      <c r="CJ47" s="2431" t="n"/>
      <c r="CK47" s="2431" t="n"/>
      <c r="CL47" s="2431" t="n"/>
      <c r="CM47" s="2431" t="n"/>
      <c r="CN47" s="2431" t="n"/>
      <c r="CO47" s="2431" t="n"/>
      <c r="CP47" s="115" t="n"/>
      <c r="CQ47" s="113" t="n"/>
      <c r="CR47" s="2446" t="n">
        <v>-3518.428431647476</v>
      </c>
      <c r="CS47" s="2431" t="n">
        <v>-2657</v>
      </c>
      <c r="CT47" s="2431" t="n">
        <v>-2479.534769752784</v>
      </c>
      <c r="CU47" s="2431" t="n">
        <v>-861.4284316474759</v>
      </c>
      <c r="CV47" s="2431" t="n">
        <v>-1038.893661894692</v>
      </c>
      <c r="CW47" s="2431" t="n">
        <v>-2022.125101</v>
      </c>
      <c r="CX47" s="115">
        <f>IFERROR(CR47/CW47-1, "-")</f>
        <v/>
      </c>
      <c r="CY47" s="2435" t="n"/>
      <c r="CZ47" s="2431" t="n">
        <v>-3986</v>
      </c>
      <c r="DA47" s="2431" t="n"/>
      <c r="DB47" s="2431" t="n">
        <v>-4375.97200299956</v>
      </c>
      <c r="DC47" s="2431" t="n"/>
      <c r="DD47" s="2431" t="n"/>
      <c r="DE47" s="115">
        <f>CZ47/DD47-1</f>
        <v/>
      </c>
      <c r="DF47" s="115">
        <f>DA47/DD47-1</f>
        <v/>
      </c>
      <c r="DG47" s="115">
        <f>DB47/DD47-1</f>
        <v/>
      </c>
      <c r="DH47" s="115">
        <f>DC47/DD47-1</f>
        <v/>
      </c>
      <c r="DI47" s="104" t="n"/>
      <c r="DJ47" s="2427" t="n"/>
      <c r="DK47" s="2427" t="n"/>
      <c r="DL47" s="2427" t="n"/>
      <c r="DM47" s="2427" t="n"/>
      <c r="DN47" s="2428" t="n"/>
      <c r="DO47" s="143" t="n"/>
      <c r="DX47" s="2424" t="n"/>
      <c r="DY47" s="2424" t="n"/>
      <c r="DZ47" s="2424" t="n"/>
    </row>
    <row customFormat="1" hidden="1" r="48" s="144">
      <c r="A48" s="174" t="inlineStr">
        <is>
          <t>dont intérêt sur SHL</t>
        </is>
      </c>
      <c r="B48" s="32" t="n"/>
      <c r="C48" s="94" t="inlineStr">
        <is>
          <t>PL42</t>
        </is>
      </c>
      <c r="D48" s="2431" t="n"/>
      <c r="E48" s="2431" t="n"/>
      <c r="F48" s="2431" t="n"/>
      <c r="G48" s="2431" t="n"/>
      <c r="H48" s="119" t="n"/>
      <c r="I48" s="115" t="n"/>
      <c r="J48" s="2431" t="n"/>
      <c r="K48" s="2431" t="n"/>
      <c r="L48" s="2431" t="n"/>
      <c r="M48" s="2431" t="n"/>
      <c r="N48" s="119" t="n"/>
      <c r="O48" s="115" t="n"/>
      <c r="P48" s="2431" t="n"/>
      <c r="Q48" s="2431" t="n"/>
      <c r="R48" s="2431" t="n"/>
      <c r="S48" s="2431" t="n"/>
      <c r="T48" s="119" t="n"/>
      <c r="U48" s="120" t="n"/>
      <c r="V48" s="2431" t="n"/>
      <c r="W48" s="2431" t="n"/>
      <c r="X48" s="2431" t="n"/>
      <c r="Y48" s="2431" t="n"/>
      <c r="Z48" s="2431" t="n"/>
      <c r="AA48" s="2431" t="n"/>
      <c r="AB48" s="119" t="n"/>
      <c r="AC48" s="120" t="n"/>
      <c r="AD48" s="2431" t="n"/>
      <c r="AE48" s="2431" t="n"/>
      <c r="AF48" s="2431" t="n"/>
      <c r="AG48" s="2431" t="n"/>
      <c r="AH48" s="2431" t="n"/>
      <c r="AI48" s="2431" t="n"/>
      <c r="AJ48" s="119" t="n"/>
      <c r="AK48" s="113" t="n"/>
      <c r="AL48" s="2431" t="n"/>
      <c r="AM48" s="2431" t="n"/>
      <c r="AN48" s="2431" t="n"/>
      <c r="AO48" s="2431" t="n"/>
      <c r="AP48" s="2431" t="n"/>
      <c r="AQ48" s="2431" t="n"/>
      <c r="AR48" s="2431" t="n"/>
      <c r="AS48" s="115" t="n"/>
      <c r="AT48" s="113" t="n"/>
      <c r="AU48" s="2431" t="n"/>
      <c r="AV48" s="2431" t="n"/>
      <c r="AW48" s="2431" t="n"/>
      <c r="AX48" s="2431" t="n"/>
      <c r="AY48" s="2431" t="n"/>
      <c r="AZ48" s="2431" t="n"/>
      <c r="BA48" s="115" t="n"/>
      <c r="BB48" s="113" t="n"/>
      <c r="BC48" s="2431" t="n"/>
      <c r="BD48" s="2431" t="n"/>
      <c r="BE48" s="2431" t="n"/>
      <c r="BF48" s="2431" t="n"/>
      <c r="BG48" s="2431" t="n"/>
      <c r="BH48" s="2431" t="n"/>
      <c r="BI48" s="115" t="n"/>
      <c r="BJ48" s="113" t="n"/>
      <c r="BK48" s="2431" t="n"/>
      <c r="BL48" s="2431" t="n"/>
      <c r="BM48" s="2431" t="n"/>
      <c r="BN48" s="2431" t="n"/>
      <c r="BO48" s="2431" t="n"/>
      <c r="BP48" s="2431" t="n"/>
      <c r="BQ48" s="2431" t="n"/>
      <c r="BR48" s="115" t="n"/>
      <c r="BS48" s="113" t="n"/>
      <c r="BT48" s="2431" t="n"/>
      <c r="BU48" s="2431" t="n"/>
      <c r="BV48" s="2431" t="n"/>
      <c r="BW48" s="2431" t="n"/>
      <c r="BX48" s="2431" t="n"/>
      <c r="BY48" s="2431" t="n"/>
      <c r="BZ48" s="115" t="n"/>
      <c r="CA48" s="113" t="n"/>
      <c r="CB48" s="2431" t="n"/>
      <c r="CC48" s="2431" t="n"/>
      <c r="CD48" s="2431" t="n"/>
      <c r="CE48" s="2431" t="n"/>
      <c r="CF48" s="2431" t="n"/>
      <c r="CG48" s="2431" t="n"/>
      <c r="CH48" s="115" t="n"/>
      <c r="CI48" s="113" t="n"/>
      <c r="CJ48" s="2431" t="n"/>
      <c r="CK48" s="2431" t="n"/>
      <c r="CL48" s="2431" t="n"/>
      <c r="CM48" s="2431" t="n"/>
      <c r="CN48" s="2431" t="n"/>
      <c r="CO48" s="2431" t="n"/>
      <c r="CP48" s="115" t="n"/>
      <c r="CQ48" s="113" t="n"/>
      <c r="CR48" s="2431" t="n"/>
      <c r="CS48" s="2431" t="n"/>
      <c r="CT48" s="2431" t="n"/>
      <c r="CU48" s="2431">
        <f>+CR48-CS48</f>
        <v/>
      </c>
      <c r="CV48" s="2431">
        <f>+CR48-CT48</f>
        <v/>
      </c>
      <c r="CW48" s="2431" t="n"/>
      <c r="CX48" s="115">
        <f>IFERROR(CR48/CW48-1, "-")</f>
        <v/>
      </c>
      <c r="CY48" s="2435" t="n"/>
      <c r="CZ48" s="2431" t="n"/>
      <c r="DA48" s="2431" t="n"/>
      <c r="DB48" s="2431" t="n"/>
      <c r="DC48" s="2431" t="n"/>
      <c r="DD48" s="2431" t="n"/>
      <c r="DE48" s="115" t="n"/>
      <c r="DF48" s="115">
        <f>DA48/DD48-1</f>
        <v/>
      </c>
      <c r="DG48" s="115">
        <f>DB48/DD48-1</f>
        <v/>
      </c>
      <c r="DH48" s="115" t="n"/>
      <c r="DI48" s="104" t="n"/>
      <c r="DJ48" s="2427" t="n"/>
      <c r="DK48" s="2427" t="n"/>
      <c r="DL48" s="2427" t="n"/>
      <c r="DM48" s="2427" t="n"/>
      <c r="DN48" s="2428" t="n"/>
      <c r="DO48" s="143" t="n"/>
      <c r="DX48" s="2424" t="n"/>
      <c r="DY48" s="2424" t="n"/>
      <c r="DZ48" s="2424" t="n"/>
    </row>
    <row r="49">
      <c r="A49" s="140" t="n"/>
      <c r="B49" s="32" t="n"/>
      <c r="C49" s="94" t="inlineStr">
        <is>
          <t>PL43</t>
        </is>
      </c>
      <c r="D49" s="2434" t="n"/>
      <c r="E49" s="2434" t="n"/>
      <c r="F49" s="2434" t="n"/>
      <c r="G49" s="2434" t="n"/>
      <c r="H49" s="133" t="n"/>
      <c r="I49" s="134" t="n"/>
      <c r="J49" s="2434" t="n"/>
      <c r="K49" s="2434" t="n"/>
      <c r="L49" s="2434" t="n"/>
      <c r="M49" s="2434" t="n"/>
      <c r="N49" s="133" t="n"/>
      <c r="O49" s="134" t="n"/>
      <c r="P49" s="2434" t="n"/>
      <c r="Q49" s="2434" t="n"/>
      <c r="R49" s="2434" t="n"/>
      <c r="S49" s="2434" t="n"/>
      <c r="T49" s="133" t="n"/>
      <c r="U49" s="135" t="n"/>
      <c r="V49" s="2434" t="n"/>
      <c r="W49" s="2434" t="n"/>
      <c r="X49" s="2434" t="n"/>
      <c r="Y49" s="2434" t="n"/>
      <c r="Z49" s="2434" t="n"/>
      <c r="AA49" s="2434" t="n"/>
      <c r="AB49" s="133" t="n"/>
      <c r="AC49" s="135" t="n"/>
      <c r="AD49" s="2434" t="n"/>
      <c r="AE49" s="2434" t="n"/>
      <c r="AF49" s="2434" t="n"/>
      <c r="AG49" s="2434" t="n"/>
      <c r="AH49" s="2434" t="n"/>
      <c r="AI49" s="2434" t="n"/>
      <c r="AJ49" s="133" t="n"/>
      <c r="AK49" s="136" t="n"/>
      <c r="AL49" s="2434" t="n"/>
      <c r="AM49" s="2434" t="n"/>
      <c r="AN49" s="2434" t="n"/>
      <c r="AO49" s="2434" t="n"/>
      <c r="AP49" s="2434" t="n"/>
      <c r="AQ49" s="2434" t="n"/>
      <c r="AR49" s="2434" t="n"/>
      <c r="AS49" s="134" t="n"/>
      <c r="AT49" s="136" t="n"/>
      <c r="AU49" s="2434" t="n"/>
      <c r="AV49" s="2434" t="n"/>
      <c r="AW49" s="2434" t="n"/>
      <c r="AX49" s="2434" t="n"/>
      <c r="AY49" s="2434" t="n"/>
      <c r="AZ49" s="2434" t="n"/>
      <c r="BA49" s="134" t="n"/>
      <c r="BB49" s="136" t="n"/>
      <c r="BC49" s="2434" t="n"/>
      <c r="BD49" s="2434" t="n"/>
      <c r="BE49" s="2434" t="n"/>
      <c r="BF49" s="2434" t="n"/>
      <c r="BG49" s="2434" t="n"/>
      <c r="BH49" s="2434" t="n"/>
      <c r="BI49" s="134" t="n"/>
      <c r="BJ49" s="136" t="n"/>
      <c r="BK49" s="2434" t="n"/>
      <c r="BL49" s="2434" t="n"/>
      <c r="BM49" s="2434" t="n"/>
      <c r="BN49" s="2434" t="n"/>
      <c r="BO49" s="2434" t="n"/>
      <c r="BP49" s="2434" t="n"/>
      <c r="BQ49" s="2434" t="n"/>
      <c r="BR49" s="134" t="n"/>
      <c r="BS49" s="136" t="n"/>
      <c r="BT49" s="2434" t="n"/>
      <c r="BU49" s="2434" t="n"/>
      <c r="BV49" s="2434" t="n"/>
      <c r="BW49" s="2434" t="n"/>
      <c r="BX49" s="2434" t="n"/>
      <c r="BY49" s="2434" t="n"/>
      <c r="BZ49" s="134" t="n"/>
      <c r="CA49" s="136" t="n"/>
      <c r="CB49" s="2434" t="n"/>
      <c r="CC49" s="2434" t="n"/>
      <c r="CD49" s="2434" t="n"/>
      <c r="CE49" s="2434" t="n"/>
      <c r="CF49" s="2434" t="n"/>
      <c r="CG49" s="2434" t="n"/>
      <c r="CH49" s="134" t="n"/>
      <c r="CI49" s="136" t="n"/>
      <c r="CJ49" s="2434" t="n"/>
      <c r="CK49" s="2434" t="n"/>
      <c r="CL49" s="2434" t="n"/>
      <c r="CM49" s="2434" t="n"/>
      <c r="CN49" s="2434" t="n"/>
      <c r="CO49" s="2434" t="n"/>
      <c r="CP49" s="134" t="n"/>
      <c r="CQ49" s="136" t="n"/>
      <c r="CR49" s="2434" t="n"/>
      <c r="CS49" s="2434" t="n"/>
      <c r="CT49" s="2434" t="n"/>
      <c r="CU49" s="2434">
        <f>+CR49-CS49</f>
        <v/>
      </c>
      <c r="CV49" s="2434">
        <f>+CR49-CT49</f>
        <v/>
      </c>
      <c r="CW49" s="2434" t="n"/>
      <c r="CX49" s="134">
        <f>IFERROR(CR49/CW49-1, "-")</f>
        <v/>
      </c>
      <c r="CY49" s="2435" t="n"/>
      <c r="CZ49" s="2434" t="n"/>
      <c r="DA49" s="2434" t="n"/>
      <c r="DB49" s="2434" t="n"/>
      <c r="DC49" s="2434" t="n"/>
      <c r="DD49" s="2434" t="n"/>
      <c r="DE49" s="134" t="n"/>
      <c r="DF49" s="134" t="n"/>
      <c r="DG49" s="134" t="n"/>
      <c r="DH49" s="134" t="n"/>
      <c r="DI49" s="104" t="n"/>
      <c r="DJ49" s="2427" t="n"/>
      <c r="DK49" s="2427" t="n"/>
      <c r="DL49" s="2427" t="n"/>
      <c r="DM49" s="2427" t="n"/>
      <c r="DN49" s="2428" t="n"/>
      <c r="DO49" s="12" t="n"/>
      <c r="DX49" s="2424" t="n"/>
      <c r="DY49" s="2424" t="n"/>
      <c r="DZ49" s="2424" t="n"/>
    </row>
    <row customFormat="1" r="50" s="144">
      <c r="A50" s="141" t="inlineStr">
        <is>
          <t>RESULTAT avant IS</t>
        </is>
      </c>
      <c r="B50" s="32" t="n"/>
      <c r="C50" s="94" t="inlineStr">
        <is>
          <t>PL44</t>
        </is>
      </c>
      <c r="D50" s="2431" t="n">
        <v>-222.624970800046</v>
      </c>
      <c r="E50" s="2431" t="n">
        <v>167.999972349574</v>
      </c>
      <c r="F50" s="2431" t="n">
        <v>-390.62494314962</v>
      </c>
      <c r="G50" s="2431" t="n">
        <v>471.4951302771261</v>
      </c>
      <c r="H50" s="119" t="n">
        <v>-1.472168123283046</v>
      </c>
      <c r="I50" s="115" t="n"/>
      <c r="J50" s="2431" t="n">
        <v>-1068.24376343959</v>
      </c>
      <c r="K50" s="2431" t="n">
        <v>-197.596433412496</v>
      </c>
      <c r="L50" s="2431" t="n">
        <v>-870.6473300270941</v>
      </c>
      <c r="M50" s="2431" t="n">
        <v>229.5159245310061</v>
      </c>
      <c r="N50" s="119" t="n">
        <v>-5.654333966684205</v>
      </c>
      <c r="O50" s="115" t="n"/>
      <c r="P50" s="2431" t="n">
        <v>-1095.24629369333</v>
      </c>
      <c r="Q50" s="2431" t="n">
        <v>130.404134700207</v>
      </c>
      <c r="R50" s="2431" t="n">
        <v>-1225.650428393537</v>
      </c>
      <c r="S50" s="2431" t="n">
        <v>757.6940731441214</v>
      </c>
      <c r="T50" s="119" t="n">
        <v>-2.445499354572624</v>
      </c>
      <c r="U50" s="120" t="n"/>
      <c r="V50" s="2431" t="n">
        <v>-1024.12154286252</v>
      </c>
      <c r="W50" s="2431" t="n">
        <v>-20.0946367566089</v>
      </c>
      <c r="X50" s="2431" t="n">
        <v>-942.5817861028499</v>
      </c>
      <c r="Y50" s="2431" t="n">
        <v>-1004.026906105911</v>
      </c>
      <c r="Z50" s="2431" t="n">
        <v>-81.53975675967013</v>
      </c>
      <c r="AA50" s="2431" t="n">
        <v>356.6148911087836</v>
      </c>
      <c r="AB50" s="119" t="n">
        <v>-3.871785694866333</v>
      </c>
      <c r="AC50" s="120" t="n"/>
      <c r="AD50" s="2431" t="n">
        <v>-819.657313447014</v>
      </c>
      <c r="AE50" s="2431" t="n">
        <v>423.347025588928</v>
      </c>
      <c r="AF50" s="2431" t="n">
        <v>-641.7154639653641</v>
      </c>
      <c r="AG50" s="2431" t="n">
        <v>-1243.004339035942</v>
      </c>
      <c r="AH50" s="2431" t="n">
        <v>-177.9418494816499</v>
      </c>
      <c r="AI50" s="2431" t="n">
        <v>-247.8512108841917</v>
      </c>
      <c r="AJ50" s="119" t="n">
        <v>2.307053899486488</v>
      </c>
      <c r="AK50" s="113" t="n"/>
      <c r="AL50" s="2431" t="n">
        <v>-1562.42241310748</v>
      </c>
      <c r="AM50" s="2431" t="n">
        <v>253.339761680888</v>
      </c>
      <c r="AN50" s="2431" t="n">
        <v>-637.081552305021</v>
      </c>
      <c r="AO50" s="2431" t="n">
        <v>-745.299836873667</v>
      </c>
      <c r="AP50" s="2431" t="n">
        <v>-1815.762174788368</v>
      </c>
      <c r="AQ50" s="2431" t="n">
        <v>-925.3408608024592</v>
      </c>
      <c r="AR50" s="2431" t="n">
        <v>158.1610847826405</v>
      </c>
      <c r="AS50" s="115" t="n">
        <v>-10.87867790142376</v>
      </c>
      <c r="AT50" s="113" t="n"/>
      <c r="AU50" s="2431" t="n">
        <v>-2211.65477845867</v>
      </c>
      <c r="AV50" s="2431" t="n">
        <v>122.31478485975</v>
      </c>
      <c r="AW50" s="2431" t="n">
        <v>-804.8403047167089</v>
      </c>
      <c r="AX50" s="2431" t="n">
        <v>-2333.96956331842</v>
      </c>
      <c r="AY50" s="2431" t="n">
        <v>-1406.814473741961</v>
      </c>
      <c r="AZ50" s="2431" t="n">
        <v>-221.1638383283902</v>
      </c>
      <c r="BA50" s="115" t="n">
        <v>9.000074131353896</v>
      </c>
      <c r="BB50" s="113" t="n"/>
      <c r="BC50" s="2431" t="n">
        <v>-1915.234617430943</v>
      </c>
      <c r="BD50" s="2431" t="n">
        <v>297.505724172465</v>
      </c>
      <c r="BE50" s="2431" t="n">
        <v>-688.905884094724</v>
      </c>
      <c r="BF50" s="2431" t="n">
        <v>-2212.740341603408</v>
      </c>
      <c r="BG50" s="2431" t="n">
        <v>-1226.328733336219</v>
      </c>
      <c r="BH50" s="2431" t="n">
        <v>0</v>
      </c>
      <c r="BI50" s="115" t="n"/>
      <c r="BJ50" s="113" t="n"/>
      <c r="BK50" s="2431" t="n"/>
      <c r="BL50" s="2431" t="n"/>
      <c r="BM50" s="2431" t="n"/>
      <c r="BN50" s="2431" t="n"/>
      <c r="BO50" s="2431" t="n"/>
      <c r="BP50" s="2431" t="n"/>
      <c r="BQ50" s="2431" t="n"/>
      <c r="BR50" s="115" t="n"/>
      <c r="BS50" s="113" t="n"/>
      <c r="BT50" s="2431" t="n"/>
      <c r="BU50" s="2431" t="n"/>
      <c r="BV50" s="2431" t="n"/>
      <c r="BW50" s="2431" t="n"/>
      <c r="BX50" s="2431" t="n"/>
      <c r="BY50" s="2431" t="n"/>
      <c r="BZ50" s="115" t="n"/>
      <c r="CA50" s="113" t="n"/>
      <c r="CB50" s="2431" t="n"/>
      <c r="CC50" s="2431" t="n"/>
      <c r="CD50" s="2431" t="n"/>
      <c r="CE50" s="2431" t="n"/>
      <c r="CF50" s="2431" t="n"/>
      <c r="CG50" s="2431" t="n"/>
      <c r="CH50" s="115" t="n"/>
      <c r="CI50" s="113" t="n"/>
      <c r="CJ50" s="2431" t="n"/>
      <c r="CK50" s="2431" t="n"/>
      <c r="CL50" s="2431" t="n"/>
      <c r="CM50" s="2431" t="n"/>
      <c r="CN50" s="2431" t="n"/>
      <c r="CO50" s="2431" t="n"/>
      <c r="CP50" s="115" t="n"/>
      <c r="CQ50" s="113" t="n"/>
      <c r="CR50" s="2431" t="n">
        <v>-9919.205693239594</v>
      </c>
      <c r="CS50" s="2431" t="n">
        <v>1177.220333182707</v>
      </c>
      <c r="CT50" s="2431" t="n">
        <v>-5780.034025832876</v>
      </c>
      <c r="CU50" s="2431" t="n">
        <v>-11096.4260264223</v>
      </c>
      <c r="CV50" s="2431" t="n">
        <v>-4139.171667406717</v>
      </c>
      <c r="CW50" s="2431" t="n">
        <v>1504.466054631096</v>
      </c>
      <c r="CX50" s="115">
        <f>IFERROR(CR50/CW50-1, "-")</f>
        <v/>
      </c>
      <c r="CY50" s="142" t="n"/>
      <c r="CZ50" s="2431" t="n">
        <v>3074.11322219936</v>
      </c>
      <c r="DA50" s="2431" t="n"/>
      <c r="DB50" s="2431" t="n">
        <v>-8668.966241673481</v>
      </c>
      <c r="DC50" s="2431" t="n"/>
      <c r="DD50" s="2431" t="n"/>
      <c r="DE50" s="115">
        <f>CZ50/DD50-1</f>
        <v/>
      </c>
      <c r="DF50" s="115">
        <f>DA50/DD50-1</f>
        <v/>
      </c>
      <c r="DG50" s="115">
        <f>DB50/DD50-1</f>
        <v/>
      </c>
      <c r="DH50" s="115">
        <f>DC50/DD50-1</f>
        <v/>
      </c>
      <c r="DI50" s="104" t="n"/>
      <c r="DJ50" s="2427" t="n"/>
      <c r="DK50" s="2427" t="n"/>
      <c r="DL50" s="2427" t="n"/>
      <c r="DM50" s="2427" t="n"/>
      <c r="DN50" s="2428" t="n"/>
      <c r="DO50" s="143" t="n"/>
      <c r="DX50" s="2424" t="n"/>
      <c r="DY50" s="2424" t="n"/>
      <c r="DZ50" s="2424" t="n"/>
    </row>
    <row r="51">
      <c r="A51" s="140" t="inlineStr">
        <is>
          <t>IS</t>
        </is>
      </c>
      <c r="B51" s="32" t="n"/>
      <c r="C51" s="94" t="inlineStr">
        <is>
          <t>PL45</t>
        </is>
      </c>
      <c r="D51" s="2431" t="n">
        <v>-83.24902774543141</v>
      </c>
      <c r="E51" s="2431" t="n">
        <v>-95.27089067890149</v>
      </c>
      <c r="F51" s="2434" t="n">
        <v>12.02186293347009</v>
      </c>
      <c r="G51" s="2431" t="n">
        <v>-94.80807708999998</v>
      </c>
      <c r="H51" s="119" t="n">
        <v>-0.1219205124643097</v>
      </c>
      <c r="I51" s="115" t="n"/>
      <c r="J51" s="2431" t="n">
        <v>-75.9991102191381</v>
      </c>
      <c r="K51" s="2431" t="n">
        <v>-87.8212268917701</v>
      </c>
      <c r="L51" s="2434" t="n">
        <v>11.82211667263199</v>
      </c>
      <c r="M51" s="2431" t="n">
        <v>-90.5986084090339</v>
      </c>
      <c r="N51" s="119" t="n">
        <v>-0.16114483926709</v>
      </c>
      <c r="O51" s="115" t="n"/>
      <c r="P51" s="2431" t="n">
        <v>-84.9556449024966</v>
      </c>
      <c r="Q51" s="2431" t="n">
        <v>-94.7313894576356</v>
      </c>
      <c r="R51" s="2434" t="n">
        <v>9.775744555138999</v>
      </c>
      <c r="S51" s="2431" t="n">
        <v>-103.0718832609663</v>
      </c>
      <c r="T51" s="119" t="n">
        <v>-0.1757631449558504</v>
      </c>
      <c r="U51" s="120" t="n"/>
      <c r="V51" s="2431" t="n">
        <v>-80.8022919687602</v>
      </c>
      <c r="W51" s="2431" t="n">
        <v>-93.6253792775701</v>
      </c>
      <c r="X51" s="2431" t="n">
        <v>-78.76124778796979</v>
      </c>
      <c r="Y51" s="2434" t="n">
        <v>12.8230873088099</v>
      </c>
      <c r="Z51" s="2434" t="n">
        <v>-2.041044180790408</v>
      </c>
      <c r="AA51" s="2431" t="n">
        <v>-96.27358762847467</v>
      </c>
      <c r="AB51" s="119" t="n">
        <v>-0.1607013516460931</v>
      </c>
      <c r="AC51" s="120" t="n"/>
      <c r="AD51" s="2431" t="n">
        <v>-79.5474230612398</v>
      </c>
      <c r="AE51" s="2431" t="n">
        <v>-97.7246360112472</v>
      </c>
      <c r="AF51" s="2431" t="n">
        <v>-81.99614678088329</v>
      </c>
      <c r="AG51" s="2434" t="n">
        <v>18.1772129500074</v>
      </c>
      <c r="AH51" s="2434" t="n">
        <v>2.448723719643496</v>
      </c>
      <c r="AI51" s="2431" t="n">
        <v>-84.39277836966512</v>
      </c>
      <c r="AJ51" s="119" t="n">
        <v>-0.0574143357053758</v>
      </c>
      <c r="AK51" s="113" t="n"/>
      <c r="AL51" s="2431" t="n">
        <v>-50.17895297</v>
      </c>
      <c r="AM51" s="2431" t="n">
        <v>-94.6668590170277</v>
      </c>
      <c r="AN51" s="2431" t="n">
        <v>-80.95147208709631</v>
      </c>
      <c r="AO51" s="2431" t="n">
        <v>-79.13485060571681</v>
      </c>
      <c r="AP51" s="2434" t="n">
        <v>44.48790604702771</v>
      </c>
      <c r="AQ51" s="2434" t="n">
        <v>30.77251911709631</v>
      </c>
      <c r="AR51" s="2431" t="n">
        <v>-89.4675583618603</v>
      </c>
      <c r="AS51" s="115" t="n">
        <v>-0.4391380083600102</v>
      </c>
      <c r="AT51" s="113" t="n"/>
      <c r="AU51" s="2431" t="n">
        <v>-82.5665356320537</v>
      </c>
      <c r="AV51" s="2431" t="n">
        <v>-96.14055149362422</v>
      </c>
      <c r="AW51" s="2431" t="n">
        <v>-81.86039229827641</v>
      </c>
      <c r="AX51" s="2434" t="n">
        <v>13.57401586157052</v>
      </c>
      <c r="AY51" s="2434" t="n">
        <v>-0.7061433337772911</v>
      </c>
      <c r="AZ51" s="2431" t="n">
        <v>-85.81716125441015</v>
      </c>
      <c r="BA51" s="115" t="n">
        <v>-0.03787850326020192</v>
      </c>
      <c r="BB51" s="113" t="n"/>
      <c r="BC51" s="2431" t="n">
        <v>-74.74194377076272</v>
      </c>
      <c r="BD51" s="2431" t="n">
        <v>-96.1824969499004</v>
      </c>
      <c r="BE51" s="2431" t="n">
        <v>-82.0706950648545</v>
      </c>
      <c r="BF51" s="2434" t="n">
        <v>21.44055317913768</v>
      </c>
      <c r="BG51" s="2434" t="n">
        <v>7.328751294091788</v>
      </c>
      <c r="BH51" s="2431" t="n">
        <v>0</v>
      </c>
      <c r="BI51" s="115" t="n"/>
      <c r="BJ51" s="113" t="n"/>
      <c r="BK51" s="2431" t="n"/>
      <c r="BL51" s="2431" t="n"/>
      <c r="BM51" s="2431" t="n"/>
      <c r="BN51" s="2431" t="n"/>
      <c r="BO51" s="2434" t="n"/>
      <c r="BP51" s="2434" t="n"/>
      <c r="BQ51" s="2431" t="n"/>
      <c r="BR51" s="115" t="n"/>
      <c r="BS51" s="113" t="n"/>
      <c r="BT51" s="2431" t="n"/>
      <c r="BU51" s="2431" t="n"/>
      <c r="BV51" s="2431" t="n"/>
      <c r="BW51" s="2434" t="n"/>
      <c r="BX51" s="2434" t="n"/>
      <c r="BY51" s="2431" t="n"/>
      <c r="BZ51" s="115" t="n"/>
      <c r="CA51" s="113" t="n"/>
      <c r="CB51" s="2431" t="n"/>
      <c r="CC51" s="2431" t="n"/>
      <c r="CD51" s="2431" t="n"/>
      <c r="CE51" s="2434" t="n"/>
      <c r="CF51" s="2434" t="n"/>
      <c r="CG51" s="2431" t="n"/>
      <c r="CH51" s="115" t="n"/>
      <c r="CI51" s="113" t="n"/>
      <c r="CJ51" s="2431" t="n"/>
      <c r="CK51" s="2431" t="n"/>
      <c r="CL51" s="2431" t="n"/>
      <c r="CM51" s="2434" t="n"/>
      <c r="CN51" s="2434" t="n"/>
      <c r="CO51" s="2431" t="n"/>
      <c r="CP51" s="115" t="n"/>
      <c r="CQ51" s="113" t="n"/>
      <c r="CR51" s="2431" t="n">
        <v>-612.0409302698826</v>
      </c>
      <c r="CS51" s="2434" t="n">
        <v>-756.1634297776768</v>
      </c>
      <c r="CT51" s="2434" t="n">
        <v>-565.5487408010594</v>
      </c>
      <c r="CU51" s="2434" t="n">
        <v>144.1224995077943</v>
      </c>
      <c r="CV51" s="2434" t="n">
        <v>-46.4921894688232</v>
      </c>
      <c r="CW51" s="2434" t="n">
        <v>-644.4296543744105</v>
      </c>
      <c r="CX51" s="115">
        <f>IFERROR(CR51/CW51-1, "-")</f>
        <v/>
      </c>
      <c r="CY51" s="2435" t="n"/>
      <c r="CZ51" s="2431" t="n">
        <v>-1143.33763665224</v>
      </c>
      <c r="DA51" s="2431" t="n"/>
      <c r="DB51" s="2431" t="n">
        <v>-490.560259786616</v>
      </c>
      <c r="DC51" s="2431" t="n"/>
      <c r="DD51" s="2431" t="n"/>
      <c r="DE51" s="115">
        <f>CZ51/DD51-1</f>
        <v/>
      </c>
      <c r="DF51" s="115">
        <f>DA51/DD51-1</f>
        <v/>
      </c>
      <c r="DG51" s="115">
        <f>DB51/DD51-1</f>
        <v/>
      </c>
      <c r="DH51" s="115">
        <f>DC51/DF51-1</f>
        <v/>
      </c>
      <c r="DI51" s="104" t="n"/>
      <c r="DJ51" s="2427" t="n"/>
      <c r="DK51" s="2427" t="n"/>
      <c r="DL51" s="2427" t="n"/>
      <c r="DM51" s="2427" t="n"/>
      <c r="DN51" s="2428" t="n"/>
      <c r="DO51" s="12" t="n"/>
      <c r="DX51" s="2424" t="n"/>
      <c r="DY51" s="2424" t="n"/>
      <c r="DZ51" s="2424" t="n"/>
    </row>
    <row r="52">
      <c r="A52" s="140" t="inlineStr">
        <is>
          <t>ID</t>
        </is>
      </c>
      <c r="B52" s="32" t="n"/>
      <c r="C52" s="94" t="inlineStr">
        <is>
          <t>PL46</t>
        </is>
      </c>
      <c r="D52" s="2448" t="n">
        <v>-24.8602039029546</v>
      </c>
      <c r="E52" s="2448" t="n">
        <v>-4.5</v>
      </c>
      <c r="F52" s="2434" t="n">
        <v>-20.3602039029546</v>
      </c>
      <c r="G52" s="2448" t="n">
        <v>-4.465219378127951</v>
      </c>
      <c r="H52" s="119" t="n">
        <v>4.567521278960603</v>
      </c>
      <c r="I52" s="115" t="n"/>
      <c r="J52" s="2448" t="n">
        <v>-24.9224599060205</v>
      </c>
      <c r="K52" s="2448" t="n">
        <v>-4.5</v>
      </c>
      <c r="L52" s="2434" t="n">
        <v>-20.4224599060205</v>
      </c>
      <c r="M52" s="2448" t="n">
        <v>-10.123318988285</v>
      </c>
      <c r="N52" s="119" t="n">
        <v>1.461886258336964</v>
      </c>
      <c r="O52" s="115" t="n"/>
      <c r="P52" s="2448" t="n">
        <v>70.7646379559344</v>
      </c>
      <c r="Q52" s="2448" t="n">
        <v>-4.5</v>
      </c>
      <c r="R52" s="2434" t="n">
        <v>75.2646379559344</v>
      </c>
      <c r="S52" s="2448" t="n">
        <v>-47.00936757643689</v>
      </c>
      <c r="T52" s="119" t="n">
        <v>-2.50533056716561</v>
      </c>
      <c r="U52" s="120" t="n"/>
      <c r="V52" s="2448" t="n">
        <v>-37.3122385990615</v>
      </c>
      <c r="W52" s="2448" t="n">
        <v>-4.5</v>
      </c>
      <c r="X52" s="2448" t="n">
        <v>7</v>
      </c>
      <c r="Y52" s="2434" t="n">
        <v>-32.8122385990615</v>
      </c>
      <c r="Z52" s="2434" t="n">
        <v>-44.3122385990615</v>
      </c>
      <c r="AA52" s="2448" t="n">
        <v>-21.4164735639707</v>
      </c>
      <c r="AB52" s="119" t="n">
        <v>0.7422214020254259</v>
      </c>
      <c r="AC52" s="120" t="n"/>
      <c r="AD52" s="2448" t="n">
        <v>-37.3655486687973</v>
      </c>
      <c r="AE52" s="2448" t="n">
        <v>-4.5</v>
      </c>
      <c r="AF52" s="2448" t="n">
        <v>7</v>
      </c>
      <c r="AG52" s="2434" t="n">
        <v>-32.8655486687973</v>
      </c>
      <c r="AH52" s="2434" t="n">
        <v>-44.3655486687973</v>
      </c>
      <c r="AI52" s="2448" t="n">
        <v>-24.7054039810423</v>
      </c>
      <c r="AJ52" s="119" t="n">
        <v>0.5124443501296223</v>
      </c>
      <c r="AK52" s="113" t="n"/>
      <c r="AL52" s="2448" t="n">
        <v>72.255039063365</v>
      </c>
      <c r="AM52" s="2448" t="n">
        <v>-4.5</v>
      </c>
      <c r="AN52" s="2448" t="n">
        <v>7</v>
      </c>
      <c r="AO52" s="2448" t="n">
        <v>7</v>
      </c>
      <c r="AP52" s="2434" t="n">
        <v>76.755039063365</v>
      </c>
      <c r="AQ52" s="2434" t="n">
        <v>65.255039063365</v>
      </c>
      <c r="AR52" s="2448" t="n">
        <v>14.8267244306945</v>
      </c>
      <c r="AS52" s="115" t="n">
        <v>3.873297497441955</v>
      </c>
      <c r="AT52" s="113" t="n"/>
      <c r="AU52" s="2448" t="n">
        <v>-21.9933250767118</v>
      </c>
      <c r="AV52" s="2448" t="n">
        <v>-4.5</v>
      </c>
      <c r="AW52" s="2448" t="n">
        <v>-11</v>
      </c>
      <c r="AX52" s="2434" t="n">
        <v>-17.4933250767118</v>
      </c>
      <c r="AY52" s="2434" t="n">
        <v>-10.9933250767118</v>
      </c>
      <c r="AZ52" s="2448" t="n">
        <v>-12.0554695906072</v>
      </c>
      <c r="BA52" s="115" t="n">
        <v>0.8243441212648823</v>
      </c>
      <c r="BB52" s="113" t="n"/>
      <c r="BC52" s="2448" t="n">
        <v>-34.5558451903787</v>
      </c>
      <c r="BD52" s="2448" t="n">
        <v>-4.5</v>
      </c>
      <c r="BE52" s="2448" t="n">
        <v>-11</v>
      </c>
      <c r="BF52" s="2434" t="n">
        <v>-30.0558451903787</v>
      </c>
      <c r="BG52" s="2434" t="n">
        <v>-23.5558451903787</v>
      </c>
      <c r="BH52" s="2448" t="n">
        <v>0</v>
      </c>
      <c r="BI52" s="115" t="n"/>
      <c r="BJ52" s="113" t="n"/>
      <c r="BK52" s="2448" t="n"/>
      <c r="BL52" s="2448" t="n"/>
      <c r="BM52" s="2448" t="n"/>
      <c r="BN52" s="2448" t="n"/>
      <c r="BO52" s="2434" t="n"/>
      <c r="BP52" s="2434" t="n"/>
      <c r="BQ52" s="2448" t="n"/>
      <c r="BR52" s="115" t="n"/>
      <c r="BS52" s="113" t="n"/>
      <c r="BT52" s="2448" t="n"/>
      <c r="BU52" s="2448" t="n"/>
      <c r="BV52" s="2448" t="n"/>
      <c r="BW52" s="2434" t="n"/>
      <c r="BX52" s="2434" t="n"/>
      <c r="BY52" s="2448" t="n"/>
      <c r="BZ52" s="115" t="n"/>
      <c r="CA52" s="113" t="n"/>
      <c r="CB52" s="2448" t="n"/>
      <c r="CC52" s="2448" t="n"/>
      <c r="CD52" s="2448" t="n"/>
      <c r="CE52" s="2434" t="n"/>
      <c r="CF52" s="2434" t="n"/>
      <c r="CG52" s="2448" t="n"/>
      <c r="CH52" s="115" t="n"/>
      <c r="CI52" s="113" t="n"/>
      <c r="CJ52" s="2448" t="n"/>
      <c r="CK52" s="2448" t="n"/>
      <c r="CL52" s="2448" t="n"/>
      <c r="CM52" s="2434" t="n"/>
      <c r="CN52" s="2434" t="n"/>
      <c r="CO52" s="2448" t="n"/>
      <c r="CP52" s="115" t="n"/>
      <c r="CQ52" s="113" t="n"/>
      <c r="CR52" s="2431" t="n">
        <v>-37.989944324625</v>
      </c>
      <c r="CS52" s="2434" t="n">
        <v>-36</v>
      </c>
      <c r="CT52" s="2434" t="n">
        <v>-57.6958131208995</v>
      </c>
      <c r="CU52" s="2434" t="n">
        <v>-1.989944324625</v>
      </c>
      <c r="CV52" s="2434" t="n">
        <v>19.7058687962745</v>
      </c>
      <c r="CW52" s="2434" t="n">
        <v>-104.9485286477755</v>
      </c>
      <c r="CX52" s="115">
        <f>IFERROR(CR52/CW52-1, "-")</f>
        <v/>
      </c>
      <c r="CY52" s="2435" t="n"/>
      <c r="CZ52" s="2448" t="n">
        <v>-54</v>
      </c>
      <c r="DA52" s="2448" t="n"/>
      <c r="DB52" s="2448" t="n">
        <v>-112.6958131209</v>
      </c>
      <c r="DC52" s="2448" t="n"/>
      <c r="DD52" s="2448" t="n"/>
      <c r="DE52" s="115">
        <f>CZ52/DD52-1</f>
        <v/>
      </c>
      <c r="DF52" s="115">
        <f>DA52/DD52-1</f>
        <v/>
      </c>
      <c r="DG52" s="115">
        <f>DB52/DD52-1</f>
        <v/>
      </c>
      <c r="DH52" s="115">
        <f>DC52/DF52-1</f>
        <v/>
      </c>
      <c r="DI52" s="104" t="n"/>
      <c r="DJ52" s="2427" t="n"/>
      <c r="DK52" s="2427" t="n"/>
      <c r="DL52" s="2427" t="n"/>
      <c r="DM52" s="2427" t="n"/>
      <c r="DN52" s="2428" t="n"/>
      <c r="DO52" s="12" t="n"/>
      <c r="DX52" s="2424" t="n"/>
      <c r="DY52" s="2424" t="n"/>
      <c r="DZ52" s="2424" t="n"/>
    </row>
    <row customHeight="1" ht="3" r="53" s="2323">
      <c r="A53" s="176" t="n"/>
      <c r="B53" s="32" t="n"/>
      <c r="C53" s="94" t="inlineStr">
        <is>
          <t>PL47</t>
        </is>
      </c>
      <c r="D53" s="2449" t="n"/>
      <c r="E53" s="2449" t="n"/>
      <c r="F53" s="2449" t="n"/>
      <c r="G53" s="2449" t="n"/>
      <c r="H53" s="178" t="n"/>
      <c r="I53" s="179" t="n"/>
      <c r="J53" s="2449" t="n"/>
      <c r="K53" s="2449" t="n"/>
      <c r="L53" s="2449" t="n"/>
      <c r="M53" s="2449" t="n"/>
      <c r="N53" s="178" t="n"/>
      <c r="O53" s="179" t="n"/>
      <c r="P53" s="2449" t="n"/>
      <c r="Q53" s="2449" t="n"/>
      <c r="R53" s="2449" t="n"/>
      <c r="S53" s="2449" t="n"/>
      <c r="T53" s="178" t="n"/>
      <c r="U53" s="180" t="n"/>
      <c r="V53" s="2449" t="n"/>
      <c r="W53" s="2449" t="n"/>
      <c r="X53" s="2449" t="n"/>
      <c r="Y53" s="2449" t="n"/>
      <c r="Z53" s="2449" t="n"/>
      <c r="AA53" s="2449" t="n"/>
      <c r="AB53" s="178" t="n"/>
      <c r="AC53" s="180" t="n"/>
      <c r="AD53" s="2449" t="n"/>
      <c r="AE53" s="2449" t="n"/>
      <c r="AF53" s="2449" t="n"/>
      <c r="AG53" s="2449" t="n"/>
      <c r="AH53" s="2449" t="n"/>
      <c r="AI53" s="2449" t="n"/>
      <c r="AJ53" s="178" t="n"/>
      <c r="AK53" s="181" t="n"/>
      <c r="AL53" s="2449" t="n"/>
      <c r="AM53" s="2449" t="n"/>
      <c r="AN53" s="2449" t="n"/>
      <c r="AO53" s="2449" t="n"/>
      <c r="AP53" s="2449" t="n"/>
      <c r="AQ53" s="2449" t="n"/>
      <c r="AR53" s="2449" t="n"/>
      <c r="AS53" s="179" t="n"/>
      <c r="AT53" s="136" t="n"/>
      <c r="AU53" s="2449" t="n"/>
      <c r="AV53" s="2449" t="n"/>
      <c r="AW53" s="2449" t="n"/>
      <c r="AX53" s="2449" t="n"/>
      <c r="AY53" s="2449" t="n"/>
      <c r="AZ53" s="2449" t="n"/>
      <c r="BA53" s="179" t="n"/>
      <c r="BB53" s="181" t="n"/>
      <c r="BC53" s="2449" t="n"/>
      <c r="BD53" s="2449" t="n"/>
      <c r="BE53" s="2449" t="n"/>
      <c r="BF53" s="2449" t="n"/>
      <c r="BG53" s="2449" t="n"/>
      <c r="BH53" s="2449" t="n"/>
      <c r="BI53" s="179" t="n"/>
      <c r="BJ53" s="181" t="n"/>
      <c r="BK53" s="2449" t="n"/>
      <c r="BL53" s="2449" t="n"/>
      <c r="BM53" s="2449" t="n"/>
      <c r="BN53" s="2449" t="n"/>
      <c r="BO53" s="2449" t="n"/>
      <c r="BP53" s="2449" t="n"/>
      <c r="BQ53" s="2449" t="n"/>
      <c r="BR53" s="179" t="n"/>
      <c r="BS53" s="181" t="n"/>
      <c r="BT53" s="2449" t="n"/>
      <c r="BU53" s="2449" t="n"/>
      <c r="BV53" s="2449" t="n"/>
      <c r="BW53" s="2449" t="n"/>
      <c r="BX53" s="2449" t="n"/>
      <c r="BY53" s="2449" t="n"/>
      <c r="BZ53" s="179" t="n"/>
      <c r="CA53" s="181" t="n"/>
      <c r="CB53" s="2449" t="n"/>
      <c r="CC53" s="2449" t="n"/>
      <c r="CD53" s="2449" t="n"/>
      <c r="CE53" s="2449" t="n"/>
      <c r="CF53" s="2449" t="n"/>
      <c r="CG53" s="2449" t="n"/>
      <c r="CH53" s="179" t="n"/>
      <c r="CI53" s="181" t="n"/>
      <c r="CJ53" s="2449" t="n"/>
      <c r="CK53" s="2449" t="n"/>
      <c r="CL53" s="2449" t="n"/>
      <c r="CM53" s="2449" t="n"/>
      <c r="CN53" s="2449" t="n"/>
      <c r="CO53" s="2449" t="n"/>
      <c r="CP53" s="179" t="n"/>
      <c r="CQ53" s="181" t="n"/>
      <c r="CR53" s="2449" t="n"/>
      <c r="CS53" s="2449" t="n"/>
      <c r="CT53" s="2449" t="n"/>
      <c r="CU53" s="2449" t="n"/>
      <c r="CV53" s="2449" t="n"/>
      <c r="CW53" s="2449" t="n"/>
      <c r="CX53" s="179">
        <f>IFERROR(CR53/CW53-1, "-")</f>
        <v/>
      </c>
      <c r="CY53" s="2435" t="n"/>
      <c r="CZ53" s="2449" t="n"/>
      <c r="DA53" s="2449" t="n"/>
      <c r="DB53" s="2449" t="n"/>
      <c r="DC53" s="2449" t="n"/>
      <c r="DD53" s="2449" t="n"/>
      <c r="DE53" s="179" t="n"/>
      <c r="DF53" s="134" t="n"/>
      <c r="DG53" s="179" t="n"/>
      <c r="DH53" s="179" t="n"/>
      <c r="DI53" s="104" t="n"/>
      <c r="DJ53" s="2427" t="n"/>
      <c r="DK53" s="2427" t="n"/>
      <c r="DL53" s="2427" t="n"/>
      <c r="DM53" s="2427" t="n"/>
      <c r="DN53" s="2428" t="n"/>
      <c r="DO53" s="12" t="n"/>
      <c r="DX53" s="2424" t="n"/>
      <c r="DY53" s="2424" t="n"/>
      <c r="DZ53" s="2424" t="n"/>
    </row>
    <row customHeight="1" ht="12" r="54" s="2323">
      <c r="A54" s="2450" t="inlineStr">
        <is>
          <t>RESULTAT NET</t>
        </is>
      </c>
      <c r="B54" s="93" t="n"/>
      <c r="C54" s="94" t="inlineStr">
        <is>
          <t>PL48</t>
        </is>
      </c>
      <c r="D54" s="2451" t="n">
        <v>-330.734202448432</v>
      </c>
      <c r="E54" s="2451" t="n">
        <v>68.2290816706724</v>
      </c>
      <c r="F54" s="2451" t="n">
        <v>-398.9632841191044</v>
      </c>
      <c r="G54" s="2451" t="n">
        <v>372.2218338089982</v>
      </c>
      <c r="H54" s="184" t="n">
        <v>-1.888540575559425</v>
      </c>
      <c r="I54" s="185" t="n"/>
      <c r="J54" s="2451" t="n">
        <v>-1169.16533356475</v>
      </c>
      <c r="K54" s="2451" t="n">
        <v>-289.917660304266</v>
      </c>
      <c r="L54" s="2451" t="n">
        <v>-879.2476732604839</v>
      </c>
      <c r="M54" s="2451" t="n">
        <v>128.7939971336872</v>
      </c>
      <c r="N54" s="184" t="n">
        <v>-10.07779368281555</v>
      </c>
      <c r="O54" s="185" t="n"/>
      <c r="P54" s="2451" t="n">
        <v>-1109.43730063989</v>
      </c>
      <c r="Q54" s="2451" t="n">
        <v>31.1727452425711</v>
      </c>
      <c r="R54" s="2451" t="n">
        <v>-1140.610045882461</v>
      </c>
      <c r="S54" s="2451" t="n">
        <v>607.6128223067182</v>
      </c>
      <c r="T54" s="184" t="n">
        <v>-2.825895142284958</v>
      </c>
      <c r="U54" s="186" t="n"/>
      <c r="V54" s="2451" t="n">
        <v>-1142.23607343034</v>
      </c>
      <c r="W54" s="2451" t="n">
        <v>-118.220016034179</v>
      </c>
      <c r="X54" s="2451" t="n">
        <v>-1014.34303389082</v>
      </c>
      <c r="Y54" s="2451" t="n">
        <v>-1024.016057396161</v>
      </c>
      <c r="Z54" s="2451" t="n">
        <v>-127.8930395395199</v>
      </c>
      <c r="AA54" s="2451" t="n">
        <v>238.9248299163383</v>
      </c>
      <c r="AB54" s="184" t="n">
        <v>-5.780734065313783</v>
      </c>
      <c r="AC54" s="186" t="n"/>
      <c r="AD54" s="2451" t="n">
        <v>-936.570285177051</v>
      </c>
      <c r="AE54" s="2451" t="n">
        <v>321.122389577681</v>
      </c>
      <c r="AF54" s="2451" t="n">
        <v>-716.711610746248</v>
      </c>
      <c r="AG54" s="2451" t="n">
        <v>-1257.692674754732</v>
      </c>
      <c r="AH54" s="2451" t="n">
        <v>-219.858674430803</v>
      </c>
      <c r="AI54" s="2451" t="n">
        <v>-356.9493932348991</v>
      </c>
      <c r="AJ54" s="184" t="n">
        <v>1.623818117995002</v>
      </c>
      <c r="AK54" s="187" t="n"/>
      <c r="AL54" s="2451" t="n">
        <v>-1540.34632701411</v>
      </c>
      <c r="AM54" s="2451" t="n">
        <v>154.17290266386</v>
      </c>
      <c r="AN54" s="2451" t="n">
        <v>-711.033024392118</v>
      </c>
      <c r="AO54" s="2451" t="n">
        <v>-817.434687479384</v>
      </c>
      <c r="AP54" s="2451" t="n">
        <v>-1694.51922967797</v>
      </c>
      <c r="AQ54" s="2451" t="n">
        <v>-829.3133026219921</v>
      </c>
      <c r="AR54" s="2451" t="n">
        <v>83.5202508514747</v>
      </c>
      <c r="AS54" s="188" t="n">
        <v>-19.44278856098422</v>
      </c>
      <c r="AT54" s="100" t="n"/>
      <c r="AU54" s="2451" t="n">
        <v>-2316.21463916744</v>
      </c>
      <c r="AV54" s="2451" t="n">
        <v>21.6742333661258</v>
      </c>
      <c r="AW54" s="2451" t="n">
        <v>-897.7006970149851</v>
      </c>
      <c r="AX54" s="2451" t="n">
        <v>-2337.888872533566</v>
      </c>
      <c r="AY54" s="2451" t="n">
        <v>-1418.513942152455</v>
      </c>
      <c r="AZ54" s="2451" t="n">
        <v>-319.0364691734075</v>
      </c>
      <c r="BA54" s="188" t="n">
        <v>6.260030946206642</v>
      </c>
      <c r="BB54" s="187" t="n"/>
      <c r="BC54" s="2451" t="n">
        <v>-2024.532406392085</v>
      </c>
      <c r="BD54" s="2451" t="n">
        <v>196.823227222564</v>
      </c>
      <c r="BE54" s="2451" t="n">
        <v>-781.976579159578</v>
      </c>
      <c r="BF54" s="2451" t="n">
        <v>-2221.355633614648</v>
      </c>
      <c r="BG54" s="2451" t="n">
        <v>-1242.555827232507</v>
      </c>
      <c r="BH54" s="2451" t="n">
        <v>0</v>
      </c>
      <c r="BI54" s="188" t="n"/>
      <c r="BJ54" s="187" t="n"/>
      <c r="BK54" s="2451" t="n"/>
      <c r="BL54" s="2451" t="n"/>
      <c r="BM54" s="2451" t="n"/>
      <c r="BN54" s="2451" t="n"/>
      <c r="BO54" s="2451" t="n"/>
      <c r="BP54" s="2451" t="n"/>
      <c r="BQ54" s="2451" t="n"/>
      <c r="BR54" s="188" t="n"/>
      <c r="BS54" s="187" t="n"/>
      <c r="BT54" s="2451" t="n"/>
      <c r="BU54" s="2451" t="n"/>
      <c r="BV54" s="2451" t="n"/>
      <c r="BW54" s="2451" t="n"/>
      <c r="BX54" s="2451" t="n"/>
      <c r="BY54" s="2451" t="n"/>
      <c r="BZ54" s="188" t="n"/>
      <c r="CA54" s="189" t="n"/>
      <c r="CB54" s="2451" t="n"/>
      <c r="CC54" s="2451" t="n"/>
      <c r="CD54" s="2451" t="n"/>
      <c r="CE54" s="2451" t="n"/>
      <c r="CF54" s="2451" t="n"/>
      <c r="CG54" s="2451" t="n"/>
      <c r="CH54" s="188" t="n"/>
      <c r="CI54" s="187" t="n"/>
      <c r="CJ54" s="2451" t="n"/>
      <c r="CK54" s="2451" t="n"/>
      <c r="CL54" s="2451" t="n"/>
      <c r="CM54" s="2451" t="n"/>
      <c r="CN54" s="2451" t="n"/>
      <c r="CO54" s="2451" t="n"/>
      <c r="CP54" s="188" t="n"/>
      <c r="CQ54" s="187" t="n"/>
      <c r="CR54" s="2451" t="n">
        <v>-10569.2365678341</v>
      </c>
      <c r="CS54" s="2452" t="n">
        <v>385.0569034050293</v>
      </c>
      <c r="CT54" s="2453" t="n">
        <v>-6403.278579754833</v>
      </c>
      <c r="CU54" s="2451" t="n">
        <v>-10954.29347123913</v>
      </c>
      <c r="CV54" s="2451" t="n">
        <v>-4165.957988079266</v>
      </c>
      <c r="CW54" s="2451" t="n">
        <v>755.0878716089096</v>
      </c>
      <c r="CX54" s="188">
        <f>IFERROR(CR54/CW54-1, "-")</f>
        <v/>
      </c>
      <c r="CY54" s="192" t="n"/>
      <c r="CZ54" s="2451" t="n">
        <v>1876.77558554713</v>
      </c>
      <c r="DA54" s="2451" t="n"/>
      <c r="DB54" s="2451" t="n">
        <v>-9272.222314580989</v>
      </c>
      <c r="DC54" s="2451" t="n"/>
      <c r="DD54" s="2451" t="n"/>
      <c r="DE54" s="188">
        <f>(CZ54/DD54-1)</f>
        <v/>
      </c>
      <c r="DF54" s="103">
        <f>-(DA54/DD54-1)</f>
        <v/>
      </c>
      <c r="DG54" s="188">
        <f>-(DB54/DD54-1)</f>
        <v/>
      </c>
      <c r="DH54" s="193">
        <f>-(DC54/DD54-1)</f>
        <v/>
      </c>
      <c r="DI54" s="104" t="n"/>
      <c r="DJ54" s="2427" t="n"/>
      <c r="DK54" s="2427" t="n"/>
      <c r="DL54" s="2427" t="n"/>
      <c r="DM54" s="2427" t="n"/>
      <c r="DN54" s="2428" t="n"/>
      <c r="DO54" s="12" t="n"/>
      <c r="DX54" s="2424" t="n"/>
      <c r="DY54" s="2424" t="n"/>
      <c r="DZ54" s="2424" t="n"/>
    </row>
    <row customFormat="1" customHeight="1" ht="3.75" r="55" s="35">
      <c r="A55" s="145" t="n"/>
      <c r="B55" s="32" t="n"/>
      <c r="C55" s="94" t="inlineStr">
        <is>
          <t>PL49</t>
        </is>
      </c>
      <c r="D55" s="2434" t="n"/>
      <c r="E55" s="2434" t="n"/>
      <c r="F55" s="2434" t="n"/>
      <c r="G55" s="2434" t="n"/>
      <c r="H55" s="133" t="n"/>
      <c r="I55" s="134" t="n"/>
      <c r="J55" s="2434" t="n"/>
      <c r="K55" s="2434" t="n"/>
      <c r="L55" s="2434" t="n"/>
      <c r="M55" s="2434" t="n"/>
      <c r="N55" s="133" t="n"/>
      <c r="O55" s="134" t="n"/>
      <c r="P55" s="2434" t="n"/>
      <c r="Q55" s="2434" t="n"/>
      <c r="R55" s="2434" t="n"/>
      <c r="S55" s="2434" t="n"/>
      <c r="T55" s="133" t="n"/>
      <c r="U55" s="135" t="n"/>
      <c r="V55" s="2434" t="n"/>
      <c r="W55" s="2434" t="n"/>
      <c r="X55" s="2434" t="n"/>
      <c r="Y55" s="2434" t="n"/>
      <c r="Z55" s="2434" t="n"/>
      <c r="AA55" s="2434" t="n"/>
      <c r="AB55" s="133" t="n"/>
      <c r="AC55" s="135" t="n"/>
      <c r="AD55" s="2434" t="n"/>
      <c r="AE55" s="2434" t="n"/>
      <c r="AF55" s="2434" t="n"/>
      <c r="AG55" s="2434" t="n"/>
      <c r="AH55" s="2434" t="n"/>
      <c r="AI55" s="2434" t="n"/>
      <c r="AJ55" s="133" t="n"/>
      <c r="AK55" s="136" t="n"/>
      <c r="AL55" s="2434" t="n"/>
      <c r="AM55" s="2434" t="n"/>
      <c r="AN55" s="2434" t="n"/>
      <c r="AO55" s="2434" t="n"/>
      <c r="AP55" s="2434" t="n"/>
      <c r="AQ55" s="2434" t="n"/>
      <c r="AR55" s="2434" t="n"/>
      <c r="AS55" s="134" t="n"/>
      <c r="AT55" s="136" t="n"/>
      <c r="AU55" s="2434" t="n"/>
      <c r="AV55" s="2434" t="n"/>
      <c r="AW55" s="2434" t="n"/>
      <c r="AX55" s="2434" t="n"/>
      <c r="AY55" s="2434" t="n"/>
      <c r="AZ55" s="2434" t="n"/>
      <c r="BA55" s="134" t="n"/>
      <c r="BB55" s="136" t="n"/>
      <c r="BC55" s="2434" t="n"/>
      <c r="BD55" s="2434" t="n"/>
      <c r="BE55" s="2434" t="n"/>
      <c r="BF55" s="2434" t="n"/>
      <c r="BG55" s="2434" t="n"/>
      <c r="BH55" s="2434" t="n"/>
      <c r="BI55" s="134" t="n"/>
      <c r="BJ55" s="136" t="n"/>
      <c r="BK55" s="2434" t="n"/>
      <c r="BL55" s="2434" t="n"/>
      <c r="BM55" s="2434" t="n"/>
      <c r="BN55" s="2434" t="n"/>
      <c r="BO55" s="2434" t="n"/>
      <c r="BP55" s="2434" t="n"/>
      <c r="BQ55" s="2434" t="n"/>
      <c r="BR55" s="134" t="n"/>
      <c r="BS55" s="136" t="n"/>
      <c r="BT55" s="2434" t="n"/>
      <c r="BU55" s="2434" t="n"/>
      <c r="BV55" s="2434" t="n"/>
      <c r="BW55" s="2434" t="n"/>
      <c r="BX55" s="2434" t="n"/>
      <c r="BY55" s="2434" t="n"/>
      <c r="BZ55" s="134" t="n"/>
      <c r="CA55" s="134" t="n"/>
      <c r="CB55" s="2434" t="n"/>
      <c r="CC55" s="2434" t="n"/>
      <c r="CD55" s="2434" t="n"/>
      <c r="CE55" s="2434" t="n"/>
      <c r="CF55" s="2434" t="n"/>
      <c r="CG55" s="2434" t="n"/>
      <c r="CH55" s="134" t="n"/>
      <c r="CI55" s="136" t="n"/>
      <c r="CJ55" s="2434" t="n"/>
      <c r="CK55" s="2434" t="n"/>
      <c r="CL55" s="2434" t="n"/>
      <c r="CM55" s="2434" t="n"/>
      <c r="CN55" s="2434" t="n"/>
      <c r="CO55" s="2434" t="n"/>
      <c r="CP55" s="134" t="n"/>
      <c r="CQ55" s="136" t="n"/>
      <c r="CR55" s="2434" t="n"/>
      <c r="CS55" s="2434" t="n"/>
      <c r="CT55" s="2434" t="n"/>
      <c r="CU55" s="2434" t="n"/>
      <c r="CV55" s="2434" t="n"/>
      <c r="CW55" s="2434" t="n"/>
      <c r="CX55" s="134">
        <f>IFERROR(CR55/CW55-1, "-")</f>
        <v/>
      </c>
      <c r="CY55" s="2435" t="n"/>
      <c r="CZ55" s="2434" t="n"/>
      <c r="DA55" s="2434" t="n"/>
      <c r="DB55" s="2434" t="n"/>
      <c r="DC55" s="2434" t="n"/>
      <c r="DD55" s="2434" t="n"/>
      <c r="DE55" s="134" t="n"/>
      <c r="DF55" s="134" t="n"/>
      <c r="DG55" s="134" t="n"/>
      <c r="DH55" s="134" t="n"/>
      <c r="DI55" s="104" t="n"/>
      <c r="DJ55" s="2427" t="n"/>
      <c r="DK55" s="2427" t="n"/>
      <c r="DL55" s="2427" t="n"/>
      <c r="DM55" s="2427" t="n"/>
      <c r="DN55" s="2428" t="n"/>
      <c r="DO55" s="194" t="n"/>
      <c r="DX55" s="2424" t="n"/>
      <c r="DY55" s="2424" t="n"/>
      <c r="DZ55" s="2424" t="n"/>
    </row>
    <row customFormat="1" customHeight="1" ht="12" r="56" s="149">
      <c r="A56" s="157" t="inlineStr">
        <is>
          <t>% CA</t>
        </is>
      </c>
      <c r="B56" s="115" t="n"/>
      <c r="C56" s="94" t="inlineStr">
        <is>
          <t>PL50</t>
        </is>
      </c>
      <c r="D56" s="2440" t="n">
        <v>-0.03972829610212261</v>
      </c>
      <c r="E56" s="2440" t="n">
        <v>0.007161587467532959</v>
      </c>
      <c r="F56" s="2437" t="n">
        <v>-0.04688988356965556</v>
      </c>
      <c r="G56" s="2440" t="n">
        <v>0.03926056146626127</v>
      </c>
      <c r="H56" s="2445" t="n">
        <v>-0.02011913600274497</v>
      </c>
      <c r="I56" s="2442" t="n"/>
      <c r="J56" s="2440" t="n">
        <v>-0.153839344986216</v>
      </c>
      <c r="K56" s="2440" t="n">
        <v>-0.0330122534796237</v>
      </c>
      <c r="L56" s="2437" t="n">
        <v>-0.1208270915065923</v>
      </c>
      <c r="M56" s="2440" t="n">
        <v>0.01421589132497588</v>
      </c>
      <c r="N56" s="2445" t="n">
        <v>-0.1182164610501319</v>
      </c>
      <c r="O56" s="2442" t="n"/>
      <c r="P56" s="2440" t="n">
        <v>-0.139666187756791</v>
      </c>
      <c r="Q56" s="2440" t="n">
        <v>0.00329064583777816</v>
      </c>
      <c r="R56" s="2437" t="n">
        <v>-0.1429568335945691</v>
      </c>
      <c r="S56" s="2440" t="n">
        <v>0.06100697379764981</v>
      </c>
      <c r="T56" s="2445" t="n">
        <v>-0.03289347906684258</v>
      </c>
      <c r="U56" s="2454" t="n"/>
      <c r="V56" s="2440" t="n">
        <v>-0.141361840809164</v>
      </c>
      <c r="W56" s="2440" t="n">
        <v>-0.0126269198529699</v>
      </c>
      <c r="X56" s="2440" t="n">
        <v>-0.128787070085722</v>
      </c>
      <c r="Y56" s="2437" t="n">
        <v>-0.1287349209561941</v>
      </c>
      <c r="Z56" s="2437" t="n">
        <v>-0.01257477072344202</v>
      </c>
      <c r="AA56" s="2440" t="n">
        <v>0.02574649384541582</v>
      </c>
      <c r="AB56" s="2445" t="n">
        <v>-0.06490527823241206</v>
      </c>
      <c r="AC56" s="2454" t="n"/>
      <c r="AD56" s="2440" t="n">
        <v>-0.117737350769494</v>
      </c>
      <c r="AE56" s="2440" t="n">
        <v>0.0328599217847916</v>
      </c>
      <c r="AF56" s="2440" t="n">
        <v>-0.0874079623109001</v>
      </c>
      <c r="AG56" s="2437" t="n">
        <v>-0.1505972725542856</v>
      </c>
      <c r="AH56" s="2437" t="n">
        <v>-0.03032938845859389</v>
      </c>
      <c r="AI56" s="2440" t="n">
        <v>-0.03907834246000124</v>
      </c>
      <c r="AJ56" s="2445" t="n">
        <v>0.02012854265505361</v>
      </c>
      <c r="AK56" s="2444" t="n"/>
      <c r="AL56" s="2440" t="n">
        <v>-0.199293782920684</v>
      </c>
      <c r="AM56" s="2440" t="n">
        <v>0.0162858369089999</v>
      </c>
      <c r="AN56" s="2440" t="n">
        <v>-0.08783447738011629</v>
      </c>
      <c r="AO56" s="2440" t="n">
        <v>-0.103296421389887</v>
      </c>
      <c r="AP56" s="2437" t="n">
        <v>-0.2155796198296839</v>
      </c>
      <c r="AQ56" s="2437" t="n">
        <v>-0.1114593055405677</v>
      </c>
      <c r="AR56" s="2440" t="n">
        <v>0.009335255413327461</v>
      </c>
      <c r="AS56" s="2437" t="n">
        <v>-0.2234850886202455</v>
      </c>
      <c r="AT56" s="2455" t="n"/>
      <c r="AU56" s="2440" t="n">
        <v>-0.280527046634163</v>
      </c>
      <c r="AV56" s="2440" t="n">
        <v>0.00225443197791134</v>
      </c>
      <c r="AW56" s="2440" t="n">
        <v>-0.10966239860469</v>
      </c>
      <c r="AX56" s="2437" t="n">
        <v>-0.2827814786120743</v>
      </c>
      <c r="AY56" s="2437" t="n">
        <v>-0.170864648029473</v>
      </c>
      <c r="AZ56" s="2440" t="n">
        <v>-0.03717630186200225</v>
      </c>
      <c r="BA56" s="2437" t="n">
        <v>0.0654585670396895</v>
      </c>
      <c r="BB56" s="2444" t="n"/>
      <c r="BC56" s="2440" t="n">
        <v>-0.2708696488549223</v>
      </c>
      <c r="BD56" s="2440" t="n">
        <v>0.0204635181518614</v>
      </c>
      <c r="BE56" s="2440" t="n">
        <v>-0.0009528085250668821</v>
      </c>
      <c r="BF56" s="2437" t="n">
        <v>-0.2913331670067837</v>
      </c>
      <c r="BG56" s="2437" t="n">
        <v>-0.2699168403298554</v>
      </c>
      <c r="BH56" s="2440" t="n">
        <v>0</v>
      </c>
      <c r="BI56" s="2437" t="n"/>
      <c r="BJ56" s="2444" t="n"/>
      <c r="BK56" s="2440" t="n"/>
      <c r="BL56" s="2440" t="n"/>
      <c r="BM56" s="2440" t="n"/>
      <c r="BN56" s="2440" t="n"/>
      <c r="BO56" s="2437" t="n"/>
      <c r="BP56" s="2437" t="n"/>
      <c r="BQ56" s="2440" t="n"/>
      <c r="BR56" s="2437" t="n"/>
      <c r="BS56" s="2444" t="n"/>
      <c r="BT56" s="2440" t="n"/>
      <c r="BU56" s="2440" t="n"/>
      <c r="BV56" s="2440" t="n"/>
      <c r="BW56" s="2437" t="n"/>
      <c r="BX56" s="2437" t="n"/>
      <c r="BY56" s="2440" t="n"/>
      <c r="BZ56" s="2437" t="n"/>
      <c r="CA56" s="2442" t="n"/>
      <c r="CB56" s="2440" t="n"/>
      <c r="CC56" s="2440" t="n"/>
      <c r="CD56" s="2440" t="n"/>
      <c r="CE56" s="2437" t="n"/>
      <c r="CF56" s="2437" t="n"/>
      <c r="CG56" s="2440" t="n"/>
      <c r="CH56" s="2437" t="n"/>
      <c r="CI56" s="2455" t="n"/>
      <c r="CJ56" s="2440" t="n"/>
      <c r="CK56" s="2440" t="n"/>
      <c r="CL56" s="2440" t="n"/>
      <c r="CM56" s="2437" t="n"/>
      <c r="CN56" s="2437" t="n"/>
      <c r="CO56" s="2440" t="n"/>
      <c r="CP56" s="2437" t="n"/>
      <c r="CQ56" s="2455" t="n"/>
      <c r="CR56" s="2440" t="n">
        <v>-0.1668041553422707</v>
      </c>
      <c r="CS56" s="2440" t="n">
        <v>0.005092244457236469</v>
      </c>
      <c r="CT56" s="2440" t="n">
        <v>-0.1143385393680048</v>
      </c>
      <c r="CU56" s="2437" t="n">
        <v>-0.1718963997995072</v>
      </c>
      <c r="CV56" s="2437" t="n">
        <v>-0.05246561597426597</v>
      </c>
      <c r="CW56" s="2440" t="n">
        <v>0.0117171496682034</v>
      </c>
      <c r="CX56" s="2442">
        <f>IFERROR(CR56/CW56-1, "-")</f>
        <v/>
      </c>
      <c r="CY56" s="113" t="n"/>
      <c r="CZ56" s="2440" t="n">
        <v>0.016414885029434</v>
      </c>
      <c r="DA56" s="2440" t="n"/>
      <c r="DB56" s="2440" t="n">
        <v>-0.0009455280913274471</v>
      </c>
      <c r="DC56" s="2440" t="n"/>
      <c r="DD56" s="2440" t="n"/>
      <c r="DE56" s="2442">
        <f>+(CZ56-DD56)*100</f>
        <v/>
      </c>
      <c r="DF56" s="2437">
        <f>+(DA56-DD56)*100</f>
        <v/>
      </c>
      <c r="DG56" s="2437">
        <f>+(DB56-DD56)*100</f>
        <v/>
      </c>
      <c r="DH56" s="2445">
        <f>+(DC56-DD56)*100</f>
        <v/>
      </c>
      <c r="DI56" s="104" t="n"/>
      <c r="DJ56" s="2427" t="n"/>
      <c r="DK56" s="2427" t="n"/>
      <c r="DL56" s="2427" t="n"/>
      <c r="DM56" s="2427" t="n"/>
      <c r="DN56" s="2428" t="n"/>
      <c r="DO56" s="197" t="n"/>
      <c r="DX56" s="2424" t="n"/>
      <c r="DY56" s="2424" t="n"/>
      <c r="DZ56" s="2424" t="n"/>
    </row>
    <row customFormat="1" hidden="1" r="57" s="2456">
      <c r="A57" s="2457" t="n"/>
      <c r="B57" s="2458" t="n"/>
      <c r="C57" s="2458" t="n"/>
      <c r="D57" s="2459" t="n"/>
      <c r="E57" s="2460" t="n"/>
      <c r="F57" s="2461" t="n"/>
      <c r="G57" s="2460" t="n"/>
      <c r="H57" s="2462" t="n"/>
      <c r="I57" s="2460" t="n"/>
      <c r="J57" s="2459" t="n"/>
      <c r="K57" s="2460" t="n"/>
      <c r="L57" s="2460" t="n"/>
      <c r="M57" s="2460" t="n"/>
      <c r="N57" s="2460" t="n"/>
      <c r="O57" s="2460" t="n"/>
      <c r="P57" s="2463" t="n"/>
      <c r="Q57" s="2460" t="n"/>
      <c r="R57" s="2463" t="n"/>
      <c r="S57" s="2463" t="n"/>
      <c r="T57" s="2464" t="n"/>
      <c r="U57" s="2465" t="n"/>
      <c r="V57" s="2466" t="n"/>
      <c r="W57" s="2460" t="n"/>
      <c r="X57" s="2466" t="n"/>
      <c r="Y57" s="2466" t="n"/>
      <c r="Z57" s="2466" t="n"/>
      <c r="AA57" s="2466" t="n"/>
      <c r="AB57" s="208" t="n"/>
      <c r="AC57" s="2467" t="n"/>
      <c r="AD57" s="2468" t="n"/>
      <c r="AE57" s="2460" t="n"/>
      <c r="AF57" s="2460" t="n"/>
      <c r="AG57" s="2461" t="n"/>
      <c r="AH57" s="2461" t="n"/>
      <c r="AI57" s="2466" t="n"/>
      <c r="AJ57" s="2469" t="n"/>
      <c r="AK57" s="2470" t="n"/>
      <c r="AL57" s="2471" t="n"/>
      <c r="AM57" s="2460" t="n"/>
      <c r="AN57" s="2466" t="n"/>
      <c r="AO57" s="2466" t="n"/>
      <c r="AP57" s="2472" t="n"/>
      <c r="AQ57" s="2472" t="n"/>
      <c r="AR57" s="2466" t="n"/>
      <c r="AS57" s="2466" t="n"/>
      <c r="AT57" s="2470" t="n"/>
      <c r="AU57" s="2466" t="n"/>
      <c r="AV57" s="2460" t="n"/>
      <c r="AW57" s="2466" t="n"/>
      <c r="AX57" s="2466" t="n"/>
      <c r="AY57" s="2466" t="n"/>
      <c r="AZ57" s="2466" t="n"/>
      <c r="BA57" s="2466" t="n"/>
      <c r="BB57" s="2470" t="n"/>
      <c r="BC57" s="2473" t="n"/>
      <c r="BD57" s="2460" t="n"/>
      <c r="BE57" s="2473" t="n"/>
      <c r="BF57" s="2473" t="n"/>
      <c r="BG57" s="2473" t="n"/>
      <c r="BH57" s="2473" t="n"/>
      <c r="BI57" s="216" t="n"/>
      <c r="BJ57" s="2470" t="n"/>
      <c r="BK57" s="2471" t="n"/>
      <c r="BL57" s="2460" t="n"/>
      <c r="BM57" s="2466" t="n"/>
      <c r="BN57" s="2466" t="n"/>
      <c r="BO57" s="2472" t="n"/>
      <c r="BP57" s="2472" t="n"/>
      <c r="BQ57" s="2466" t="n"/>
      <c r="BR57" s="2466" t="n"/>
      <c r="BS57" s="2470" t="n"/>
      <c r="BT57" s="2471" t="n"/>
      <c r="BU57" s="2460" t="n"/>
      <c r="BV57" s="2466" t="n"/>
      <c r="BW57" s="2472" t="n"/>
      <c r="BX57" s="2472" t="n"/>
      <c r="BY57" s="2466" t="n"/>
      <c r="BZ57" s="2466" t="n"/>
      <c r="CA57" s="2466" t="n"/>
      <c r="CB57" s="2466" t="n"/>
      <c r="CC57" s="2460" t="n"/>
      <c r="CD57" s="2466" t="n"/>
      <c r="CE57" s="2466" t="n"/>
      <c r="CF57" s="2466" t="n"/>
      <c r="CG57" s="2466" t="n"/>
      <c r="CH57" s="2466" t="n"/>
      <c r="CI57" s="2470" t="n"/>
      <c r="CJ57" s="2471" t="n"/>
      <c r="CK57" s="2460" t="n"/>
      <c r="CL57" s="2466" t="n"/>
      <c r="CM57" s="2472" t="n"/>
      <c r="CN57" s="2472" t="n"/>
      <c r="CO57" s="2466" t="n"/>
      <c r="CP57" s="2474" t="n"/>
      <c r="CQ57" s="2470" t="n"/>
      <c r="CR57" s="2475" t="n"/>
      <c r="CS57" s="2460" t="n"/>
      <c r="CT57" s="2460" t="n"/>
      <c r="CU57" s="2476" t="n"/>
      <c r="CV57" s="2476" t="n"/>
      <c r="CW57" s="2476" t="n"/>
      <c r="CX57" s="220" t="n"/>
      <c r="CY57" s="2477" t="n"/>
      <c r="CZ57" s="2460" t="n"/>
      <c r="DA57" s="2460" t="n"/>
      <c r="DB57" s="2478" t="n"/>
      <c r="DC57" s="2478" t="n"/>
      <c r="DD57" s="2460" t="n"/>
      <c r="DE57" s="223" t="n"/>
      <c r="DF57" s="223" t="n"/>
      <c r="DG57" s="223" t="n"/>
      <c r="DH57" s="223" t="n"/>
      <c r="DI57" s="2479" t="n"/>
      <c r="DJ57" s="2428" t="n"/>
      <c r="DK57" s="2480" t="n"/>
      <c r="DT57" s="2446" t="n"/>
      <c r="DU57" s="2446" t="n"/>
    </row>
    <row customFormat="1" customHeight="1" ht="33" r="58" s="2456">
      <c r="A58" s="2458" t="n"/>
      <c r="B58" s="2458" t="n"/>
      <c r="C58" s="2458" t="n"/>
      <c r="D58" s="2458" t="n"/>
      <c r="E58" s="2458" t="n"/>
      <c r="F58" s="2458" t="n"/>
      <c r="G58" s="2458" t="n"/>
      <c r="H58" s="2458" t="n"/>
      <c r="I58" s="2458" t="n"/>
      <c r="J58" s="2458" t="n"/>
      <c r="K58" s="2458" t="n"/>
      <c r="L58" s="2458" t="n"/>
      <c r="M58" s="2458" t="n"/>
      <c r="N58" s="2458" t="n"/>
      <c r="O58" s="2458" t="n"/>
      <c r="P58" s="2388" t="n"/>
      <c r="Q58" s="2388" t="n"/>
      <c r="R58" s="2388" t="n"/>
      <c r="S58" s="2388" t="n"/>
      <c r="T58" s="2481" t="n"/>
      <c r="U58" s="2458" t="n"/>
      <c r="V58" s="2458" t="n"/>
      <c r="W58" s="2458" t="n"/>
      <c r="X58" s="2458" t="n"/>
      <c r="Y58" s="2458" t="n"/>
      <c r="Z58" s="2458" t="n"/>
      <c r="AA58" s="2458" t="n"/>
      <c r="AB58" s="33" t="n"/>
      <c r="AC58" s="2458" t="n"/>
      <c r="AD58" s="2458" t="n"/>
      <c r="AE58" s="2458" t="n"/>
      <c r="AF58" s="2458" t="n"/>
      <c r="AG58" s="2458" t="n"/>
      <c r="AH58" s="2458" t="n"/>
      <c r="AI58" s="2458" t="n"/>
      <c r="AJ58" s="2458" t="n"/>
      <c r="AK58" s="2458" t="n"/>
      <c r="AL58" s="2458" t="n"/>
      <c r="AM58" s="2458" t="n"/>
      <c r="AN58" s="2458" t="n"/>
      <c r="AO58" s="2458" t="n"/>
      <c r="AP58" s="2458" t="n"/>
      <c r="AQ58" s="2458" t="n"/>
      <c r="AR58" s="2458" t="n"/>
      <c r="AS58" s="2458" t="n"/>
      <c r="AT58" s="2458" t="n"/>
      <c r="AU58" s="2458" t="n"/>
      <c r="AV58" s="2458" t="n"/>
      <c r="AW58" s="2458" t="n"/>
      <c r="AX58" s="2458" t="n"/>
      <c r="AY58" s="2458" t="n"/>
      <c r="AZ58" s="2458" t="n"/>
      <c r="BA58" s="2458" t="n"/>
      <c r="BB58" s="2458" t="n"/>
      <c r="BC58" s="2458" t="n"/>
      <c r="BD58" s="2458" t="n"/>
      <c r="BE58" s="2458" t="n"/>
      <c r="BF58" s="2458" t="n"/>
      <c r="BG58" s="2458" t="n"/>
      <c r="BH58" s="2458" t="n"/>
      <c r="BI58" s="34" t="n"/>
      <c r="BJ58" s="2458" t="n"/>
      <c r="BK58" s="2458" t="n"/>
      <c r="BL58" s="2458" t="n"/>
      <c r="BM58" s="2458" t="n"/>
      <c r="BN58" s="2458" t="n"/>
      <c r="BO58" s="2458" t="n"/>
      <c r="BP58" s="2458" t="n"/>
      <c r="BQ58" s="2458" t="n"/>
      <c r="BR58" s="2458" t="n"/>
      <c r="BS58" s="2458" t="n"/>
      <c r="BT58" s="34" t="n"/>
      <c r="BU58" s="2458" t="n"/>
      <c r="BV58" s="2458" t="n"/>
      <c r="BW58" s="2458" t="n"/>
      <c r="BX58" s="2458" t="n"/>
      <c r="BY58" s="2458" t="n"/>
      <c r="BZ58" s="2458" t="n"/>
      <c r="CA58" s="2458" t="n"/>
      <c r="CB58" s="2458" t="n"/>
      <c r="CC58" s="2458" t="n"/>
      <c r="CD58" s="2388" t="n"/>
      <c r="CE58" s="2458" t="n"/>
      <c r="CF58" s="2458" t="n"/>
      <c r="CG58" s="2458" t="n"/>
      <c r="CH58" s="2458" t="n"/>
      <c r="CI58" s="2458" t="n"/>
      <c r="CJ58" s="2482" t="n"/>
      <c r="CK58" s="2483" t="n"/>
      <c r="CL58" s="2483" t="n"/>
      <c r="CM58" s="2389" t="n"/>
      <c r="CN58" s="2389" t="n"/>
      <c r="CO58" s="2458" t="n"/>
      <c r="CP58" s="2458" t="n"/>
      <c r="CQ58" s="2458" t="n"/>
      <c r="CR58" s="2484">
        <f>CR54-SUM(CJ54,CB54,BT54,BK54,BC54,AU54,AL54,AD54,V54,P54,J54,D54)</f>
        <v/>
      </c>
      <c r="CS58" s="2485" t="n"/>
      <c r="CT58" s="2483" t="n"/>
      <c r="CU58" s="2485" t="n"/>
      <c r="CV58" s="2485" t="n"/>
      <c r="CW58" s="2390" t="n"/>
      <c r="CX58" s="33" t="n"/>
      <c r="CZ58" s="2434" t="n"/>
      <c r="DA58" s="2483" t="n"/>
      <c r="DB58" s="2434" t="n"/>
      <c r="DC58" s="2434" t="n"/>
      <c r="DD58" s="2434" t="n"/>
      <c r="DE58" s="232" t="n"/>
      <c r="DF58" s="232" t="n"/>
      <c r="DG58" s="232" t="n"/>
      <c r="DH58" s="232" t="n"/>
      <c r="DI58" s="2480" t="n"/>
      <c r="DJ58" s="2480" t="n"/>
      <c r="DK58" s="2480" t="n"/>
      <c r="DT58" s="2446" t="n"/>
      <c r="DU58" s="2446" t="n"/>
    </row>
    <row hidden="1" outlineLevel="1" r="59" s="2323">
      <c r="CW59" s="35" t="n"/>
      <c r="DT59" s="2446" t="n"/>
      <c r="DU59" s="2446" t="n"/>
    </row>
    <row customHeight="1" hidden="1" ht="14.25" outlineLevel="1" r="60" s="2323">
      <c r="CJ60" s="2486" t="n"/>
      <c r="CR60" s="234" t="n"/>
      <c r="CW60" s="35" t="n"/>
      <c r="DT60" s="2446" t="n"/>
      <c r="DU60" s="2446" t="n"/>
    </row>
    <row customHeight="1" hidden="1" ht="15" outlineLevel="1" r="61" s="2323">
      <c r="A61" s="235" t="inlineStr">
        <is>
          <t>CA PNL</t>
        </is>
      </c>
      <c r="B61" s="235" t="n"/>
      <c r="C61" s="235" t="n"/>
      <c r="D61" s="2487">
        <f>D7</f>
        <v/>
      </c>
      <c r="E61" s="2487">
        <f>E7</f>
        <v/>
      </c>
      <c r="F61" s="235" t="n"/>
      <c r="G61" s="2487">
        <f>G7</f>
        <v/>
      </c>
      <c r="H61" s="235" t="n"/>
      <c r="I61" s="235" t="n"/>
      <c r="J61" s="2487" t="n"/>
      <c r="K61" s="2487" t="n"/>
      <c r="L61" s="235" t="n"/>
      <c r="M61" s="2487">
        <f>M7</f>
        <v/>
      </c>
      <c r="N61" s="235" t="n"/>
      <c r="O61" s="235" t="n"/>
      <c r="P61" s="2487">
        <f>P7</f>
        <v/>
      </c>
      <c r="Q61" s="2487">
        <f>Q7</f>
        <v/>
      </c>
      <c r="R61" s="2487" t="n"/>
      <c r="S61" s="2487">
        <f>S7</f>
        <v/>
      </c>
      <c r="T61" s="237" t="n"/>
      <c r="U61" s="235" t="n"/>
      <c r="V61" s="2487">
        <f>V7</f>
        <v/>
      </c>
      <c r="W61" s="2487">
        <f>W7</f>
        <v/>
      </c>
      <c r="X61" s="235" t="n"/>
      <c r="Y61" s="235" t="n"/>
      <c r="Z61" s="235" t="n"/>
      <c r="AA61" s="2487">
        <f>AA7</f>
        <v/>
      </c>
      <c r="AB61" s="238" t="n"/>
      <c r="AC61" s="235" t="n"/>
      <c r="AD61" s="2487">
        <f>AD7</f>
        <v/>
      </c>
      <c r="AE61" s="2487">
        <f>AE7</f>
        <v/>
      </c>
      <c r="AF61" s="235" t="n"/>
      <c r="AG61" s="235" t="n"/>
      <c r="AH61" s="235" t="n"/>
      <c r="AI61" s="2487">
        <f>AI7</f>
        <v/>
      </c>
      <c r="AJ61" s="235" t="n"/>
      <c r="AK61" s="235" t="n"/>
      <c r="AL61" s="2487">
        <f>AL7</f>
        <v/>
      </c>
      <c r="AM61" s="2487">
        <f>AM7</f>
        <v/>
      </c>
      <c r="AN61" s="235" t="n"/>
      <c r="AO61" s="235" t="n"/>
      <c r="AP61" s="235" t="n"/>
      <c r="AQ61" s="235" t="n"/>
      <c r="AR61" s="2487">
        <f>AR7</f>
        <v/>
      </c>
      <c r="AS61" s="235" t="n"/>
      <c r="AT61" s="235" t="n"/>
      <c r="AU61" s="2487" t="n">
        <v>8581.716125441009</v>
      </c>
      <c r="AV61" s="2487" t="n">
        <v>9776.30046817674</v>
      </c>
      <c r="AW61" s="235" t="n"/>
      <c r="AX61" s="235" t="n"/>
      <c r="AY61" s="235" t="n"/>
      <c r="AZ61" s="2487" t="n">
        <v>8753.01210334688</v>
      </c>
      <c r="BA61" s="235" t="n"/>
      <c r="BB61" s="235" t="n"/>
      <c r="BC61" s="2487" t="n">
        <v>8351.31339955898</v>
      </c>
      <c r="BD61" s="2487" t="n">
        <v>9829.749990452819</v>
      </c>
      <c r="BE61" s="235" t="n"/>
      <c r="BF61" s="235" t="n"/>
      <c r="BG61" s="235" t="n"/>
      <c r="BH61" s="2487" t="n">
        <v>8653.655216974579</v>
      </c>
      <c r="BI61" s="239" t="n"/>
      <c r="BJ61" s="235" t="n"/>
      <c r="BK61" s="2487">
        <f>BK7</f>
        <v/>
      </c>
      <c r="BL61" s="2487">
        <f>BL7</f>
        <v/>
      </c>
      <c r="BM61" s="235" t="n"/>
      <c r="BN61" s="235" t="n"/>
      <c r="BO61" s="235" t="n"/>
      <c r="BP61" s="235" t="n"/>
      <c r="BQ61" s="2487">
        <f>BQ7</f>
        <v/>
      </c>
      <c r="BR61" s="235" t="n"/>
      <c r="BS61" s="235" t="n"/>
      <c r="BT61" s="2487">
        <f>BT7</f>
        <v/>
      </c>
      <c r="BU61" s="2487">
        <f>BU7</f>
        <v/>
      </c>
      <c r="BV61" s="235" t="n"/>
      <c r="BW61" s="235" t="n"/>
      <c r="BX61" s="235" t="n"/>
      <c r="BY61" s="2487">
        <f>BY7</f>
        <v/>
      </c>
      <c r="BZ61" s="235" t="n"/>
      <c r="CA61" s="235" t="n"/>
      <c r="CB61" s="2487">
        <f>CB7</f>
        <v/>
      </c>
      <c r="CC61" s="2487">
        <f>CC7</f>
        <v/>
      </c>
      <c r="CD61" s="235" t="n"/>
      <c r="CE61" s="235" t="n"/>
      <c r="CF61" s="235" t="n"/>
      <c r="CG61" s="2487">
        <f>CG7</f>
        <v/>
      </c>
      <c r="CH61" s="235" t="n"/>
      <c r="CI61" s="235" t="n"/>
      <c r="CJ61" s="2487">
        <f>CJ7</f>
        <v/>
      </c>
      <c r="CK61" s="2487">
        <f>CK7</f>
        <v/>
      </c>
      <c r="CL61" s="2488">
        <f>CL7</f>
        <v/>
      </c>
      <c r="CM61" s="2488" t="n"/>
      <c r="CN61" s="2488" t="n"/>
      <c r="CO61" s="2487">
        <f>CO7</f>
        <v/>
      </c>
      <c r="CP61" s="2488" t="n"/>
      <c r="CQ61" s="235" t="n"/>
      <c r="CR61" s="2487">
        <f>CR7</f>
        <v/>
      </c>
      <c r="CS61" s="2487">
        <f>CS7</f>
        <v/>
      </c>
      <c r="CT61" s="2487">
        <f>CT7</f>
        <v/>
      </c>
      <c r="CU61" s="2487" t="n"/>
      <c r="CV61" s="2487" t="n"/>
      <c r="CW61" s="2488">
        <f>CW7</f>
        <v/>
      </c>
      <c r="CX61" s="2388" t="n"/>
      <c r="DT61" s="2446" t="n"/>
      <c r="DU61" s="2446" t="n"/>
    </row>
    <row customHeight="1" hidden="1" ht="15" outlineLevel="1" r="62" s="2323">
      <c r="A62" s="235" t="inlineStr">
        <is>
          <t>CA</t>
        </is>
      </c>
      <c r="B62" s="235" t="n"/>
      <c r="C62" s="235" t="n"/>
      <c r="D62" s="2487">
        <f>'CA Mobile'!D8</f>
        <v/>
      </c>
      <c r="E62" s="2487">
        <f>'CA Mobile'!E8</f>
        <v/>
      </c>
      <c r="F62" s="235" t="n"/>
      <c r="G62" s="2487">
        <f>'CA Mobile'!G8</f>
        <v/>
      </c>
      <c r="H62" s="235" t="n"/>
      <c r="I62" s="235" t="n"/>
      <c r="J62" s="2487" t="n"/>
      <c r="K62" s="2487" t="n"/>
      <c r="L62" s="235" t="n"/>
      <c r="M62" s="2487">
        <f>'CA Mobile'!M8</f>
        <v/>
      </c>
      <c r="N62" s="235" t="n"/>
      <c r="O62" s="235" t="n"/>
      <c r="P62" s="2487">
        <f>'CA Mobile'!P8</f>
        <v/>
      </c>
      <c r="Q62" s="2487">
        <f>'CA Mobile'!Q8</f>
        <v/>
      </c>
      <c r="R62" s="2487" t="n"/>
      <c r="S62" s="2487">
        <f>'CA Mobile'!S8</f>
        <v/>
      </c>
      <c r="T62" s="237" t="n"/>
      <c r="U62" s="235" t="n"/>
      <c r="V62" s="2487">
        <f>'CA Mobile'!V8</f>
        <v/>
      </c>
      <c r="W62" s="2487">
        <f>'CA Mobile'!W8</f>
        <v/>
      </c>
      <c r="X62" s="235" t="n"/>
      <c r="Y62" s="235" t="n"/>
      <c r="Z62" s="235" t="n"/>
      <c r="AA62" s="2487">
        <f>'CA Mobile'!AA8</f>
        <v/>
      </c>
      <c r="AB62" s="238" t="n"/>
      <c r="AC62" s="235" t="n"/>
      <c r="AD62" s="2487">
        <f>'CA Mobile'!AD8</f>
        <v/>
      </c>
      <c r="AE62" s="2487">
        <f>'CA Mobile'!AE8</f>
        <v/>
      </c>
      <c r="AF62" s="235" t="n"/>
      <c r="AG62" s="235" t="n"/>
      <c r="AH62" s="235" t="n"/>
      <c r="AI62" s="2487">
        <f>'CA Mobile'!AI8</f>
        <v/>
      </c>
      <c r="AJ62" s="235" t="n"/>
      <c r="AK62" s="235" t="n"/>
      <c r="AL62" s="2487">
        <f>'CA Mobile'!AL8</f>
        <v/>
      </c>
      <c r="AM62" s="2487">
        <f>'CA Mobile'!AM8</f>
        <v/>
      </c>
      <c r="AN62" s="235" t="n"/>
      <c r="AO62" s="235" t="n"/>
      <c r="AP62" s="235" t="n"/>
      <c r="AQ62" s="235" t="n"/>
      <c r="AR62" s="2487">
        <f>'CA Mobile'!AR8</f>
        <v/>
      </c>
      <c r="AS62" s="235" t="n"/>
      <c r="AT62" s="235" t="n"/>
      <c r="AU62" s="2487" t="n">
        <v>8581.716125441009</v>
      </c>
      <c r="AV62" s="2487" t="n">
        <v>9776.30046817674</v>
      </c>
      <c r="AW62" s="235" t="n"/>
      <c r="AX62" s="235" t="n"/>
      <c r="AY62" s="235" t="n"/>
      <c r="AZ62" s="2487" t="n">
        <v>8753.01210334688</v>
      </c>
      <c r="BA62" s="235" t="n"/>
      <c r="BB62" s="235" t="n"/>
      <c r="BC62" s="2487" t="n">
        <v>8351.31339955898</v>
      </c>
      <c r="BD62" s="2487" t="n">
        <v>9829.749990452819</v>
      </c>
      <c r="BE62" s="235" t="n"/>
      <c r="BF62" s="235" t="n"/>
      <c r="BG62" s="235" t="n"/>
      <c r="BH62" s="2487" t="n">
        <v>8653.655216974579</v>
      </c>
      <c r="BI62" s="239" t="n"/>
      <c r="BJ62" s="235" t="n"/>
      <c r="BK62" s="2487">
        <f>'CA Mobile'!BK8</f>
        <v/>
      </c>
      <c r="BL62" s="2487">
        <f>'CA Mobile'!BL8</f>
        <v/>
      </c>
      <c r="BM62" s="235" t="n"/>
      <c r="BN62" s="235" t="n"/>
      <c r="BO62" s="235" t="n"/>
      <c r="BP62" s="235" t="n"/>
      <c r="BQ62" s="2487">
        <f>'CA Mobile'!BQ8</f>
        <v/>
      </c>
      <c r="BR62" s="235" t="n"/>
      <c r="BS62" s="235" t="n"/>
      <c r="BT62" s="2487">
        <f>'CA Mobile'!BT8</f>
        <v/>
      </c>
      <c r="BU62" s="2487">
        <f>'CA Mobile'!BU8</f>
        <v/>
      </c>
      <c r="BV62" s="235" t="n"/>
      <c r="BW62" s="235" t="n"/>
      <c r="BX62" s="235" t="n"/>
      <c r="BY62" s="2487">
        <f>'CA Mobile'!BY8</f>
        <v/>
      </c>
      <c r="BZ62" s="235" t="n"/>
      <c r="CA62" s="235" t="n"/>
      <c r="CB62" s="2487">
        <f>'CA Mobile'!CB8</f>
        <v/>
      </c>
      <c r="CC62" s="2487">
        <f>'CA Mobile'!CC8</f>
        <v/>
      </c>
      <c r="CD62" s="235" t="n"/>
      <c r="CE62" s="235" t="n"/>
      <c r="CF62" s="235" t="n"/>
      <c r="CG62" s="2487">
        <f>'CA Mobile'!CG8</f>
        <v/>
      </c>
      <c r="CH62" s="235" t="n"/>
      <c r="CI62" s="235" t="n"/>
      <c r="CJ62" s="2487">
        <f>'CA Mobile'!CJ8</f>
        <v/>
      </c>
      <c r="CK62" s="2487">
        <f>'CA Mobile'!CK8</f>
        <v/>
      </c>
      <c r="CL62" s="2488">
        <f>+'CA Mobile'!CL8</f>
        <v/>
      </c>
      <c r="CM62" s="2488" t="n"/>
      <c r="CN62" s="2488" t="n"/>
      <c r="CO62" s="2487">
        <f>'CA Mobile'!CO8</f>
        <v/>
      </c>
      <c r="CP62" s="235" t="n"/>
      <c r="CQ62" s="235" t="n"/>
      <c r="CR62" s="2487">
        <f>'CA Mobile'!CR8</f>
        <v/>
      </c>
      <c r="CS62" s="2487">
        <f>'CA Mobile'!CS8</f>
        <v/>
      </c>
      <c r="CT62" s="2487">
        <f>'CA Mobile'!CT8</f>
        <v/>
      </c>
      <c r="CU62" s="2487" t="n"/>
      <c r="CV62" s="2487" t="n"/>
      <c r="CW62" s="2488">
        <f>'CA Mobile'!CW8</f>
        <v/>
      </c>
      <c r="DT62" s="2446" t="n"/>
      <c r="DU62" s="2446" t="n"/>
    </row>
    <row customFormat="1" customHeight="1" hidden="1" ht="15" outlineLevel="1" r="63" s="12">
      <c r="A63" s="241" t="inlineStr">
        <is>
          <t>CHECK</t>
        </is>
      </c>
      <c r="D63" s="2489">
        <f>D61-D62</f>
        <v/>
      </c>
      <c r="E63" s="2489">
        <f>E61-E62</f>
        <v/>
      </c>
      <c r="G63" s="2490">
        <f>G61-G62</f>
        <v/>
      </c>
      <c r="J63" s="2489" t="n"/>
      <c r="K63" s="2489" t="n"/>
      <c r="M63" s="2490">
        <f>M61-M62</f>
        <v/>
      </c>
      <c r="P63" s="2489">
        <f>P61-P62</f>
        <v/>
      </c>
      <c r="Q63" s="2489">
        <f>Q61-Q62</f>
        <v/>
      </c>
      <c r="R63" s="2489" t="n"/>
      <c r="S63" s="2490">
        <f>S61-S62</f>
        <v/>
      </c>
      <c r="T63" s="244" t="n"/>
      <c r="V63" s="2489">
        <f>V61-V62</f>
        <v/>
      </c>
      <c r="W63" s="2489">
        <f>W61-W62</f>
        <v/>
      </c>
      <c r="AA63" s="2490">
        <f>AA61-AA62</f>
        <v/>
      </c>
      <c r="AB63" s="245" t="n"/>
      <c r="AD63" s="2489">
        <f>AD61-AD62</f>
        <v/>
      </c>
      <c r="AE63" s="2489">
        <f>AE61-AE62</f>
        <v/>
      </c>
      <c r="AI63" s="2490">
        <f>AI61-AI62</f>
        <v/>
      </c>
      <c r="AL63" s="2489">
        <f>AL61-AL62</f>
        <v/>
      </c>
      <c r="AM63" s="2489">
        <f>AM61-AM62</f>
        <v/>
      </c>
      <c r="AR63" s="2490">
        <f>AR61-AR62</f>
        <v/>
      </c>
      <c r="AU63" s="2489" t="n">
        <v>0</v>
      </c>
      <c r="AV63" s="2489" t="n">
        <v>0</v>
      </c>
      <c r="AZ63" s="2490" t="n">
        <v>0</v>
      </c>
      <c r="BC63" s="2489" t="n">
        <v>0</v>
      </c>
      <c r="BD63" s="2489" t="n">
        <v>0</v>
      </c>
      <c r="BH63" s="2490" t="n">
        <v>0</v>
      </c>
      <c r="BI63" s="246" t="n"/>
      <c r="BK63" s="2489">
        <f>BK61-BK62</f>
        <v/>
      </c>
      <c r="BL63" s="2489">
        <f>BL61-BL62</f>
        <v/>
      </c>
      <c r="BQ63" s="2490">
        <f>BQ61-BQ62</f>
        <v/>
      </c>
      <c r="BT63" s="2489">
        <f>BT61-BT62</f>
        <v/>
      </c>
      <c r="BU63" s="2489">
        <f>BU61-BU62</f>
        <v/>
      </c>
      <c r="BY63" s="2490">
        <f>BY61-BY62</f>
        <v/>
      </c>
      <c r="CB63" s="2489">
        <f>CB61-CB62</f>
        <v/>
      </c>
      <c r="CC63" s="2489">
        <f>CC61-CC62</f>
        <v/>
      </c>
      <c r="CG63" s="2490">
        <f>CG61-CG62</f>
        <v/>
      </c>
      <c r="CJ63" s="2489">
        <f>CJ61-CJ62</f>
        <v/>
      </c>
      <c r="CK63" s="2489">
        <f>CK61-CK62</f>
        <v/>
      </c>
      <c r="CL63" s="2491">
        <f>+CL61-CL62</f>
        <v/>
      </c>
      <c r="CM63" s="2491" t="n"/>
      <c r="CN63" s="2491" t="n"/>
      <c r="CO63" s="2490">
        <f>CO61-CO62</f>
        <v/>
      </c>
      <c r="CR63" s="2489">
        <f>CR61-CR62</f>
        <v/>
      </c>
      <c r="CS63" s="2489">
        <f>CS61-CS62</f>
        <v/>
      </c>
      <c r="CT63" s="2490">
        <f>CT61-CT62</f>
        <v/>
      </c>
      <c r="CU63" s="2490">
        <f>CU61-CU62</f>
        <v/>
      </c>
      <c r="CV63" s="2490">
        <f>CV61-CV62</f>
        <v/>
      </c>
      <c r="CW63" s="2492">
        <f>CW61-CW62</f>
        <v/>
      </c>
      <c r="DT63" s="2446" t="n"/>
      <c r="DU63" s="2446" t="n"/>
    </row>
    <row customHeight="1" hidden="1" ht="15" outlineLevel="1" r="64" s="2323">
      <c r="A64" s="235" t="inlineStr">
        <is>
          <t>CA MARGES</t>
        </is>
      </c>
      <c r="B64" s="235" t="n"/>
      <c r="C64" s="235" t="n"/>
      <c r="D64" s="2487">
        <f>'Marge Mobile'!D7</f>
        <v/>
      </c>
      <c r="E64" s="2487">
        <f>'Marge Mobile'!E7</f>
        <v/>
      </c>
      <c r="F64" s="235" t="n"/>
      <c r="G64" s="2487">
        <f>'Marge Mobile'!G7</f>
        <v/>
      </c>
      <c r="H64" s="235" t="n"/>
      <c r="I64" s="235" t="n"/>
      <c r="J64" s="2487" t="n"/>
      <c r="K64" s="2487" t="n"/>
      <c r="L64" s="235" t="n"/>
      <c r="M64" s="2487">
        <f>'Marge Mobile'!M7</f>
        <v/>
      </c>
      <c r="N64" s="235" t="n"/>
      <c r="O64" s="235" t="n"/>
      <c r="P64" s="2487">
        <f>'Marge Mobile'!P7</f>
        <v/>
      </c>
      <c r="Q64" s="2487">
        <f>'Marge Mobile'!Q7</f>
        <v/>
      </c>
      <c r="R64" s="2487" t="n"/>
      <c r="S64" s="2487">
        <f>'Marge Mobile'!S7</f>
        <v/>
      </c>
      <c r="T64" s="237" t="n"/>
      <c r="U64" s="235" t="n"/>
      <c r="V64" s="2487">
        <f>'Marge Mobile'!V7</f>
        <v/>
      </c>
      <c r="W64" s="2487">
        <f>'Marge Mobile'!W7</f>
        <v/>
      </c>
      <c r="X64" s="235" t="n"/>
      <c r="Y64" s="235" t="n"/>
      <c r="Z64" s="235" t="n"/>
      <c r="AA64" s="2487">
        <f>'Marge Mobile'!AA7</f>
        <v/>
      </c>
      <c r="AB64" s="238" t="n"/>
      <c r="AC64" s="235" t="n"/>
      <c r="AD64" s="2487">
        <f>'Marge Mobile'!AD7</f>
        <v/>
      </c>
      <c r="AE64" s="2487">
        <f>'Marge Mobile'!AE7</f>
        <v/>
      </c>
      <c r="AF64" s="235" t="n"/>
      <c r="AG64" s="235" t="n"/>
      <c r="AH64" s="235" t="n"/>
      <c r="AI64" s="2487">
        <f>'Marge Mobile'!AI7</f>
        <v/>
      </c>
      <c r="AJ64" s="235" t="n"/>
      <c r="AK64" s="235" t="n"/>
      <c r="AL64" s="2487">
        <f>'Marge Mobile'!AL7</f>
        <v/>
      </c>
      <c r="AM64" s="2487">
        <f>'Marge Mobile'!AM7</f>
        <v/>
      </c>
      <c r="AN64" s="235" t="n"/>
      <c r="AO64" s="235" t="n"/>
      <c r="AP64" s="235" t="n"/>
      <c r="AQ64" s="235" t="n"/>
      <c r="AR64" s="2487">
        <f>'Marge Mobile'!AR7</f>
        <v/>
      </c>
      <c r="AS64" s="235" t="n"/>
      <c r="AT64" s="235" t="n"/>
      <c r="AU64" s="2487" t="n">
        <v>8581.716125441009</v>
      </c>
      <c r="AV64" s="2487" t="n">
        <v>9776.30046817674</v>
      </c>
      <c r="AW64" s="235" t="n"/>
      <c r="AX64" s="235" t="n"/>
      <c r="AY64" s="235" t="n"/>
      <c r="AZ64" s="2487" t="n">
        <v>8753.01210334688</v>
      </c>
      <c r="BA64" s="235" t="n"/>
      <c r="BB64" s="235" t="n"/>
      <c r="BC64" s="2487" t="n">
        <v>8351.31339955898</v>
      </c>
      <c r="BD64" s="2487" t="n">
        <v>9829.749990452819</v>
      </c>
      <c r="BE64" s="235" t="n"/>
      <c r="BF64" s="235" t="n"/>
      <c r="BG64" s="235" t="n"/>
      <c r="BH64" s="2487" t="n">
        <v>8653.655216974579</v>
      </c>
      <c r="BI64" s="239" t="n"/>
      <c r="BJ64" s="235" t="n"/>
      <c r="BK64" s="2487">
        <f>'Marge Mobile'!BK7</f>
        <v/>
      </c>
      <c r="BL64" s="2487">
        <f>'Marge Mobile'!BL7</f>
        <v/>
      </c>
      <c r="BM64" s="235" t="n"/>
      <c r="BN64" s="235" t="n"/>
      <c r="BO64" s="235" t="n"/>
      <c r="BP64" s="235" t="n"/>
      <c r="BQ64" s="2487">
        <f>'Marge Mobile'!BQ7</f>
        <v/>
      </c>
      <c r="BR64" s="235" t="n"/>
      <c r="BS64" s="235" t="n"/>
      <c r="BT64" s="2487">
        <f>'Marge Mobile'!BT7</f>
        <v/>
      </c>
      <c r="BU64" s="2487">
        <f>'Marge Mobile'!BU7</f>
        <v/>
      </c>
      <c r="BV64" s="235" t="n"/>
      <c r="BW64" s="235" t="n"/>
      <c r="BX64" s="235" t="n"/>
      <c r="BY64" s="2487">
        <f>'Marge Mobile'!BY7</f>
        <v/>
      </c>
      <c r="BZ64" s="235" t="n"/>
      <c r="CA64" s="235" t="n"/>
      <c r="CB64" s="2487">
        <f>'Marge Mobile'!CB7</f>
        <v/>
      </c>
      <c r="CC64" s="2487">
        <f>'Marge Mobile'!CC7</f>
        <v/>
      </c>
      <c r="CD64" s="235" t="n"/>
      <c r="CE64" s="235" t="n"/>
      <c r="CF64" s="235" t="n"/>
      <c r="CG64" s="2487">
        <f>'Marge Mobile'!CG7</f>
        <v/>
      </c>
      <c r="CH64" s="235" t="n"/>
      <c r="CI64" s="235" t="n"/>
      <c r="CJ64" s="2487">
        <f>'Marge Mobile'!CJ7</f>
        <v/>
      </c>
      <c r="CK64" s="2487">
        <f>'Marge Mobile'!CK7</f>
        <v/>
      </c>
      <c r="CL64" s="2488">
        <f>'Marge Mobile'!CL7</f>
        <v/>
      </c>
      <c r="CM64" s="2488" t="n"/>
      <c r="CN64" s="2488" t="n"/>
      <c r="CO64" s="2487">
        <f>'Marge Mobile'!CO7</f>
        <v/>
      </c>
      <c r="CP64" s="235" t="n"/>
      <c r="CQ64" s="235" t="n"/>
      <c r="CR64" s="2487">
        <f>'Marge Mobile'!CR7</f>
        <v/>
      </c>
      <c r="CS64" s="2487">
        <f>'Marge Mobile'!CS7</f>
        <v/>
      </c>
      <c r="CT64" s="2487">
        <f>'Marge Mobile'!CT7</f>
        <v/>
      </c>
      <c r="CU64" s="2487" t="n"/>
      <c r="CV64" s="2487" t="n"/>
      <c r="CW64" s="2488">
        <f>'Marge Mobile'!CW7</f>
        <v/>
      </c>
      <c r="DT64" s="2446" t="n"/>
      <c r="DU64" s="2446" t="n"/>
    </row>
    <row customFormat="1" customHeight="1" hidden="1" ht="15" outlineLevel="1" r="65" s="12">
      <c r="A65" s="241" t="inlineStr">
        <is>
          <t>CHECK</t>
        </is>
      </c>
      <c r="D65" s="2491">
        <f>D61-D64</f>
        <v/>
      </c>
      <c r="E65" s="2491">
        <f>E61-E64</f>
        <v/>
      </c>
      <c r="G65" s="2492">
        <f>G61-G64</f>
        <v/>
      </c>
      <c r="J65" s="2491" t="n"/>
      <c r="K65" s="2491" t="n"/>
      <c r="M65" s="2492">
        <f>M61-M64</f>
        <v/>
      </c>
      <c r="P65" s="2491">
        <f>P61-P64</f>
        <v/>
      </c>
      <c r="Q65" s="2491">
        <f>Q61-Q64</f>
        <v/>
      </c>
      <c r="R65" s="2489" t="n"/>
      <c r="S65" s="2492">
        <f>S61-S64</f>
        <v/>
      </c>
      <c r="T65" s="244" t="n"/>
      <c r="V65" s="2491">
        <f>V61-V64</f>
        <v/>
      </c>
      <c r="W65" s="2491">
        <f>W61-W64</f>
        <v/>
      </c>
      <c r="AA65" s="2492">
        <f>AA61-AA64</f>
        <v/>
      </c>
      <c r="AB65" s="245" t="n"/>
      <c r="AD65" s="2491">
        <f>AD61-AD64</f>
        <v/>
      </c>
      <c r="AE65" s="2491">
        <f>AE61-AE64</f>
        <v/>
      </c>
      <c r="AI65" s="2492">
        <f>AI61-AI64</f>
        <v/>
      </c>
      <c r="AL65" s="2491">
        <f>AL61-AL64</f>
        <v/>
      </c>
      <c r="AM65" s="2491">
        <f>AM61-AM64</f>
        <v/>
      </c>
      <c r="AR65" s="2492">
        <f>AR61-AR64</f>
        <v/>
      </c>
      <c r="AU65" s="2491" t="n">
        <v>0</v>
      </c>
      <c r="AV65" s="2491" t="n">
        <v>0</v>
      </c>
      <c r="AZ65" s="2492" t="n">
        <v>0</v>
      </c>
      <c r="BC65" s="2491" t="n">
        <v>0</v>
      </c>
      <c r="BD65" s="2491" t="n">
        <v>0</v>
      </c>
      <c r="BH65" s="2492" t="n">
        <v>0</v>
      </c>
      <c r="BI65" s="246" t="n"/>
      <c r="BK65" s="2491">
        <f>BK61-BK64</f>
        <v/>
      </c>
      <c r="BL65" s="2491">
        <f>BL61-BL64</f>
        <v/>
      </c>
      <c r="BQ65" s="2492">
        <f>BQ61-BQ64</f>
        <v/>
      </c>
      <c r="BT65" s="2491">
        <f>BT61-BT64</f>
        <v/>
      </c>
      <c r="BU65" s="2491">
        <f>BU61-BU64</f>
        <v/>
      </c>
      <c r="BY65" s="2492">
        <f>BY61-BY64</f>
        <v/>
      </c>
      <c r="CB65" s="2491">
        <f>CB61-CB64</f>
        <v/>
      </c>
      <c r="CC65" s="2491">
        <f>CC61-CC64</f>
        <v/>
      </c>
      <c r="CG65" s="2492">
        <f>CG61-CG64</f>
        <v/>
      </c>
      <c r="CJ65" s="2491">
        <f>CJ61-CJ64</f>
        <v/>
      </c>
      <c r="CK65" s="2491">
        <f>CK61-CK64</f>
        <v/>
      </c>
      <c r="CL65" s="2491">
        <f>CL61-CL64</f>
        <v/>
      </c>
      <c r="CM65" s="2491">
        <f>CM61-CM64</f>
        <v/>
      </c>
      <c r="CN65" s="2491">
        <f>CN61-CN64</f>
        <v/>
      </c>
      <c r="CO65" s="2492">
        <f>CO61-CO64</f>
        <v/>
      </c>
      <c r="CR65" s="2491">
        <f>CR61-CR64</f>
        <v/>
      </c>
      <c r="CS65" s="2491">
        <f>CS61-CS64</f>
        <v/>
      </c>
      <c r="CT65" s="2492">
        <f>CT61-CT64</f>
        <v/>
      </c>
      <c r="CU65" s="2492">
        <f>CU61-CU64</f>
        <v/>
      </c>
      <c r="CV65" s="2492">
        <f>CV61-CV64</f>
        <v/>
      </c>
      <c r="CW65" s="2492">
        <f>CW61-CW64</f>
        <v/>
      </c>
      <c r="DT65" s="2446" t="n"/>
      <c r="DU65" s="2446" t="n"/>
    </row>
    <row customHeight="1" hidden="1" ht="15" outlineLevel="1" r="66" s="2323">
      <c r="A66" s="235" t="inlineStr">
        <is>
          <t>OPEX PNL</t>
        </is>
      </c>
      <c r="B66" s="235" t="n"/>
      <c r="C66" s="235" t="n"/>
      <c r="D66" s="2487">
        <f>D25</f>
        <v/>
      </c>
      <c r="E66" s="2487">
        <f>E25</f>
        <v/>
      </c>
      <c r="F66" s="235" t="n"/>
      <c r="G66" s="2487">
        <f>G25</f>
        <v/>
      </c>
      <c r="H66" s="235" t="n"/>
      <c r="I66" s="235" t="n"/>
      <c r="J66" s="2487" t="n"/>
      <c r="K66" s="2487" t="n"/>
      <c r="L66" s="235" t="n"/>
      <c r="M66" s="2487">
        <f>M25</f>
        <v/>
      </c>
      <c r="N66" s="235" t="n"/>
      <c r="O66" s="235" t="n"/>
      <c r="P66" s="2487">
        <f>P25</f>
        <v/>
      </c>
      <c r="Q66" s="2487">
        <f>Q25</f>
        <v/>
      </c>
      <c r="R66" s="2487" t="n"/>
      <c r="S66" s="2487">
        <f>S25</f>
        <v/>
      </c>
      <c r="T66" s="237" t="n"/>
      <c r="U66" s="235" t="n"/>
      <c r="V66" s="2487">
        <f>V25</f>
        <v/>
      </c>
      <c r="W66" s="2487">
        <f>W25</f>
        <v/>
      </c>
      <c r="X66" s="235" t="n"/>
      <c r="Y66" s="235" t="n"/>
      <c r="Z66" s="235" t="n"/>
      <c r="AA66" s="2487">
        <f>AA25</f>
        <v/>
      </c>
      <c r="AB66" s="238" t="n"/>
      <c r="AC66" s="235" t="n"/>
      <c r="AD66" s="2487">
        <f>AD25</f>
        <v/>
      </c>
      <c r="AE66" s="2487">
        <f>AE25</f>
        <v/>
      </c>
      <c r="AF66" s="235" t="n"/>
      <c r="AG66" s="235" t="n"/>
      <c r="AH66" s="235" t="n"/>
      <c r="AI66" s="2487">
        <f>AI25</f>
        <v/>
      </c>
      <c r="AJ66" s="235" t="n"/>
      <c r="AK66" s="235" t="n"/>
      <c r="AL66" s="2487">
        <f>AL25</f>
        <v/>
      </c>
      <c r="AM66" s="2487">
        <f>AM25</f>
        <v/>
      </c>
      <c r="AN66" s="235" t="n"/>
      <c r="AO66" s="235" t="n"/>
      <c r="AP66" s="235" t="n"/>
      <c r="AQ66" s="235" t="n"/>
      <c r="AR66" s="2487">
        <f>AR25</f>
        <v/>
      </c>
      <c r="AS66" s="235" t="n"/>
      <c r="AT66" s="235" t="n"/>
      <c r="AU66" s="2487" t="n">
        <v>-5235.802691075</v>
      </c>
      <c r="AV66" s="2487" t="n">
        <v>-5853.39723620288</v>
      </c>
      <c r="AW66" s="235" t="n"/>
      <c r="AX66" s="235" t="n"/>
      <c r="AY66" s="235" t="n"/>
      <c r="AZ66" s="2487" t="n">
        <v>-5748.747755075</v>
      </c>
      <c r="BA66" s="235" t="n"/>
      <c r="BB66" s="235" t="n"/>
      <c r="BC66" s="2487" t="n">
        <v>-5276.323145075</v>
      </c>
      <c r="BD66" s="2487" t="n">
        <v>-5736.12329012465</v>
      </c>
      <c r="BE66" s="235" t="n"/>
      <c r="BF66" s="235" t="n"/>
      <c r="BG66" s="235" t="n"/>
      <c r="BH66" s="2487" t="n">
        <v>-5142.397238075</v>
      </c>
      <c r="BI66" s="239" t="n"/>
      <c r="BJ66" s="235" t="n"/>
      <c r="BK66" s="2487">
        <f>BK25</f>
        <v/>
      </c>
      <c r="BL66" s="2487">
        <f>BL25</f>
        <v/>
      </c>
      <c r="BM66" s="235" t="n"/>
      <c r="BN66" s="235" t="n"/>
      <c r="BO66" s="235" t="n"/>
      <c r="BP66" s="235" t="n"/>
      <c r="BQ66" s="2487">
        <f>BQ25</f>
        <v/>
      </c>
      <c r="BR66" s="235" t="n"/>
      <c r="BS66" s="235" t="n"/>
      <c r="BT66" s="2487">
        <f>BT25</f>
        <v/>
      </c>
      <c r="BU66" s="2487">
        <f>BU25</f>
        <v/>
      </c>
      <c r="BV66" s="235" t="n"/>
      <c r="BW66" s="235" t="n"/>
      <c r="BX66" s="235" t="n"/>
      <c r="BY66" s="2487">
        <f>BY25</f>
        <v/>
      </c>
      <c r="BZ66" s="235" t="n"/>
      <c r="CA66" s="235" t="n"/>
      <c r="CB66" s="2487">
        <f>CB25</f>
        <v/>
      </c>
      <c r="CC66" s="2487">
        <f>CC25</f>
        <v/>
      </c>
      <c r="CD66" s="235" t="n"/>
      <c r="CE66" s="235" t="n"/>
      <c r="CF66" s="235" t="n"/>
      <c r="CG66" s="2487">
        <f>CG25</f>
        <v/>
      </c>
      <c r="CH66" s="235" t="n"/>
      <c r="CI66" s="235" t="n"/>
      <c r="CJ66" s="2487">
        <f>CJ25</f>
        <v/>
      </c>
      <c r="CK66" s="2487">
        <f>CK25</f>
        <v/>
      </c>
      <c r="CL66" s="2493">
        <f>CL25</f>
        <v/>
      </c>
      <c r="CM66" s="2493" t="n"/>
      <c r="CN66" s="2493" t="n"/>
      <c r="CO66" s="2487">
        <f>CO25</f>
        <v/>
      </c>
      <c r="CP66" s="235" t="n"/>
      <c r="CQ66" s="235" t="n"/>
      <c r="CR66" s="2487">
        <f>CR25</f>
        <v/>
      </c>
      <c r="CS66" s="2487">
        <f>CS25</f>
        <v/>
      </c>
      <c r="CT66" s="2487">
        <f>CT25</f>
        <v/>
      </c>
      <c r="CU66" s="2487" t="n"/>
      <c r="CV66" s="2487" t="n"/>
      <c r="CW66" s="2488">
        <f>CW25</f>
        <v/>
      </c>
      <c r="DT66" s="2446" t="n"/>
      <c r="DU66" s="2446" t="n"/>
    </row>
    <row customHeight="1" hidden="1" ht="15" outlineLevel="1" r="67" s="2323">
      <c r="A67" s="235" t="inlineStr">
        <is>
          <t>OPEX</t>
        </is>
      </c>
      <c r="B67" s="235" t="n"/>
      <c r="C67" s="235" t="n"/>
      <c r="D67" s="2487">
        <f>'Opex Consolidés'!D7</f>
        <v/>
      </c>
      <c r="E67" s="2487">
        <f>'Opex Consolidés'!E7</f>
        <v/>
      </c>
      <c r="F67" s="235" t="n"/>
      <c r="G67" s="2494">
        <f>'Opex Consolidés'!G7</f>
        <v/>
      </c>
      <c r="H67" s="235" t="n"/>
      <c r="I67" s="235" t="n"/>
      <c r="J67" s="2487" t="n"/>
      <c r="K67" s="2487" t="n"/>
      <c r="L67" s="235" t="n"/>
      <c r="M67" s="2494">
        <f>'Opex Consolidés'!M7</f>
        <v/>
      </c>
      <c r="N67" s="235" t="n"/>
      <c r="O67" s="235" t="n"/>
      <c r="P67" s="2487">
        <f>'Opex Consolidés'!P7</f>
        <v/>
      </c>
      <c r="Q67" s="2487">
        <f>'Opex Consolidés'!Q7</f>
        <v/>
      </c>
      <c r="R67" s="2487" t="n"/>
      <c r="S67" s="2494">
        <f>'Opex Consolidés'!S7</f>
        <v/>
      </c>
      <c r="T67" s="237" t="n"/>
      <c r="U67" s="235" t="n"/>
      <c r="V67" s="2487">
        <f>'Opex Consolidés'!V7</f>
        <v/>
      </c>
      <c r="W67" s="2487">
        <f>'Opex Consolidés'!W7</f>
        <v/>
      </c>
      <c r="X67" s="235" t="n"/>
      <c r="Y67" s="235" t="n"/>
      <c r="Z67" s="235" t="n"/>
      <c r="AA67" s="2494">
        <f>'Opex Consolidés'!AA7</f>
        <v/>
      </c>
      <c r="AB67" s="238" t="n"/>
      <c r="AC67" s="235" t="n"/>
      <c r="AD67" s="2487">
        <f>'Opex Consolidés'!AD7</f>
        <v/>
      </c>
      <c r="AE67" s="2487">
        <f>'Opex Consolidés'!AE7</f>
        <v/>
      </c>
      <c r="AF67" s="235" t="n"/>
      <c r="AG67" s="235" t="n"/>
      <c r="AH67" s="235" t="n"/>
      <c r="AI67" s="2494">
        <f>'Opex Consolidés'!AI7</f>
        <v/>
      </c>
      <c r="AJ67" s="235" t="n"/>
      <c r="AK67" s="235" t="n"/>
      <c r="AL67" s="2487">
        <f>'Opex Consolidés'!AL7</f>
        <v/>
      </c>
      <c r="AM67" s="2487">
        <f>'Opex Consolidés'!AM7</f>
        <v/>
      </c>
      <c r="AN67" s="235" t="n"/>
      <c r="AO67" s="235" t="n"/>
      <c r="AP67" s="235" t="n"/>
      <c r="AQ67" s="235" t="n"/>
      <c r="AR67" s="2494">
        <f>'Opex Consolidés'!AR7</f>
        <v/>
      </c>
      <c r="AS67" s="235" t="n"/>
      <c r="AT67" s="235" t="n"/>
      <c r="AU67" s="2487" t="n">
        <v>5235.802691075</v>
      </c>
      <c r="AV67" s="2487" t="n">
        <v>5853.39723620288</v>
      </c>
      <c r="AW67" s="235" t="n"/>
      <c r="AX67" s="235" t="n"/>
      <c r="AY67" s="235" t="n"/>
      <c r="AZ67" s="2494" t="n">
        <v>5748.747755075</v>
      </c>
      <c r="BA67" s="235" t="n"/>
      <c r="BB67" s="235" t="n"/>
      <c r="BC67" s="2487" t="n">
        <v>5276.323145075</v>
      </c>
      <c r="BD67" s="2487" t="n">
        <v>5736.12329012465</v>
      </c>
      <c r="BE67" s="235" t="n"/>
      <c r="BF67" s="235" t="n"/>
      <c r="BG67" s="235" t="n"/>
      <c r="BH67" s="2494" t="n">
        <v>5142.397238075</v>
      </c>
      <c r="BI67" s="239" t="n"/>
      <c r="BJ67" s="235" t="n"/>
      <c r="BK67" s="2487">
        <f>'Opex Consolidés'!BK7</f>
        <v/>
      </c>
      <c r="BL67" s="2487">
        <f>'Opex Consolidés'!BL7</f>
        <v/>
      </c>
      <c r="BM67" s="235" t="n"/>
      <c r="BN67" s="235" t="n"/>
      <c r="BO67" s="235" t="n"/>
      <c r="BP67" s="235" t="n"/>
      <c r="BQ67" s="2494">
        <f>'Opex Consolidés'!BQ7</f>
        <v/>
      </c>
      <c r="BR67" s="235" t="n"/>
      <c r="BS67" s="235" t="n"/>
      <c r="BT67" s="2487">
        <f>'Opex Consolidés'!BT7</f>
        <v/>
      </c>
      <c r="BU67" s="2487">
        <f>'Opex Consolidés'!BU7</f>
        <v/>
      </c>
      <c r="BV67" s="235" t="n"/>
      <c r="BW67" s="235" t="n"/>
      <c r="BX67" s="235" t="n"/>
      <c r="BY67" s="2494">
        <f>'Opex Consolidés'!BY7</f>
        <v/>
      </c>
      <c r="BZ67" s="235" t="n"/>
      <c r="CA67" s="235" t="n"/>
      <c r="CB67" s="2487">
        <f>'Opex Consolidés'!CB7</f>
        <v/>
      </c>
      <c r="CC67" s="2487">
        <f>'Opex Consolidés'!CC7</f>
        <v/>
      </c>
      <c r="CD67" s="235" t="n"/>
      <c r="CE67" s="235" t="n"/>
      <c r="CF67" s="235" t="n"/>
      <c r="CG67" s="2494">
        <f>'Opex Consolidés'!CG7</f>
        <v/>
      </c>
      <c r="CH67" s="235" t="n"/>
      <c r="CI67" s="235" t="n"/>
      <c r="CJ67" s="2487">
        <f>'Opex Consolidés'!CJ7</f>
        <v/>
      </c>
      <c r="CK67" s="2487">
        <f>'Opex Consolidés'!CK7</f>
        <v/>
      </c>
      <c r="CL67" s="2488">
        <f>'Opex Consolidés'!#REF!</f>
        <v/>
      </c>
      <c r="CM67" s="2488" t="n"/>
      <c r="CN67" s="2488" t="n"/>
      <c r="CO67" s="2494">
        <f>'Opex Consolidés'!CO7</f>
        <v/>
      </c>
      <c r="CP67" s="235" t="n"/>
      <c r="CQ67" s="235" t="n"/>
      <c r="CR67" s="2487">
        <f>'Opex Consolidés'!CR7</f>
        <v/>
      </c>
      <c r="CS67" s="2487">
        <f>'Opex Consolidés'!CS7</f>
        <v/>
      </c>
      <c r="CT67" s="2487">
        <f>'Opex Consolidés'!CT7</f>
        <v/>
      </c>
      <c r="CU67" s="2494" t="n"/>
      <c r="CV67" s="2494" t="n"/>
      <c r="CW67" s="2493">
        <f>'Opex Consolidés'!CW7</f>
        <v/>
      </c>
      <c r="DT67" s="2446" t="n"/>
      <c r="DU67" s="2446" t="n"/>
    </row>
    <row customFormat="1" customHeight="1" hidden="1" ht="15" outlineLevel="1" r="68" s="12">
      <c r="A68" s="241" t="inlineStr">
        <is>
          <t>CHECK</t>
        </is>
      </c>
      <c r="D68" s="2491">
        <f>D66+D67</f>
        <v/>
      </c>
      <c r="E68" s="2491">
        <f>E66+E67</f>
        <v/>
      </c>
      <c r="G68" s="2495">
        <f>G66+G67</f>
        <v/>
      </c>
      <c r="J68" s="2491" t="n"/>
      <c r="K68" s="2491" t="n"/>
      <c r="M68" s="2495">
        <f>M66+M67</f>
        <v/>
      </c>
      <c r="P68" s="2491">
        <f>P66+P67</f>
        <v/>
      </c>
      <c r="Q68" s="2491">
        <f>Q66+Q67</f>
        <v/>
      </c>
      <c r="R68" s="2489" t="n"/>
      <c r="S68" s="2495">
        <f>S66+S67</f>
        <v/>
      </c>
      <c r="T68" s="244" t="n"/>
      <c r="V68" s="2491">
        <f>V66+V67</f>
        <v/>
      </c>
      <c r="W68" s="2491">
        <f>W66+W67</f>
        <v/>
      </c>
      <c r="AA68" s="2495">
        <f>AA66+AA67</f>
        <v/>
      </c>
      <c r="AB68" s="245" t="n"/>
      <c r="AD68" s="2491">
        <f>AD66+AD67</f>
        <v/>
      </c>
      <c r="AE68" s="2491">
        <f>AE66+AE67</f>
        <v/>
      </c>
      <c r="AI68" s="2495">
        <f>AI66+AI67</f>
        <v/>
      </c>
      <c r="AL68" s="2491">
        <f>AL66+AL67</f>
        <v/>
      </c>
      <c r="AM68" s="2491">
        <f>AM66+AM67</f>
        <v/>
      </c>
      <c r="AR68" s="2495">
        <f>AR66+AR67</f>
        <v/>
      </c>
      <c r="AU68" s="2491" t="n">
        <v>0</v>
      </c>
      <c r="AV68" s="2491" t="n">
        <v>0</v>
      </c>
      <c r="AZ68" s="2495" t="n">
        <v>0</v>
      </c>
      <c r="BC68" s="2491" t="n">
        <v>0</v>
      </c>
      <c r="BD68" s="2491" t="n">
        <v>0</v>
      </c>
      <c r="BH68" s="2495" t="n">
        <v>0</v>
      </c>
      <c r="BI68" s="246" t="n"/>
      <c r="BK68" s="2491">
        <f>BK66+BK67</f>
        <v/>
      </c>
      <c r="BL68" s="2491">
        <f>BL66+BL67</f>
        <v/>
      </c>
      <c r="BQ68" s="2495">
        <f>BQ66+BQ67</f>
        <v/>
      </c>
      <c r="BT68" s="2491">
        <f>BT66+BT67</f>
        <v/>
      </c>
      <c r="BU68" s="2491">
        <f>BU66+BU67</f>
        <v/>
      </c>
      <c r="BY68" s="2495">
        <f>BY66+BY67</f>
        <v/>
      </c>
      <c r="CB68" s="2491">
        <f>CB66+CB67</f>
        <v/>
      </c>
      <c r="CC68" s="2491">
        <f>CC66+CC67</f>
        <v/>
      </c>
      <c r="CG68" s="2495">
        <f>CG66+CG67</f>
        <v/>
      </c>
      <c r="CJ68" s="2491">
        <f>CJ66+CJ67</f>
        <v/>
      </c>
      <c r="CK68" s="2491">
        <f>CK66+CK67</f>
        <v/>
      </c>
      <c r="CL68" s="2496">
        <f>CL66+CL67</f>
        <v/>
      </c>
      <c r="CM68" s="2496">
        <f>CM66+CM67</f>
        <v/>
      </c>
      <c r="CN68" s="2496">
        <f>CN66+CN67</f>
        <v/>
      </c>
      <c r="CO68" s="2495">
        <f>CO66+CO67</f>
        <v/>
      </c>
      <c r="CR68" s="2491">
        <f>CR66+CR67</f>
        <v/>
      </c>
      <c r="CS68" s="2491">
        <f>CS66+CS67</f>
        <v/>
      </c>
      <c r="CT68" s="2491">
        <f>CT66+CT67</f>
        <v/>
      </c>
      <c r="CU68" s="2495" t="n"/>
      <c r="CV68" s="2495" t="n"/>
      <c r="CW68" s="2495">
        <f>CW66+CW67</f>
        <v/>
      </c>
      <c r="DT68" s="2446" t="n"/>
      <c r="DU68" s="2446" t="n"/>
    </row>
    <row collapsed="1" customHeight="1" ht="15" r="69" s="2323">
      <c r="CW69" s="35" t="n"/>
      <c r="DT69" s="2446" t="n"/>
      <c r="DU69" s="2446" t="n"/>
    </row>
    <row customFormat="1" customHeight="1" ht="15" r="70" s="2390">
      <c r="A70" s="2497" t="n"/>
      <c r="B70" s="2389" t="n"/>
      <c r="C70" s="2389" t="n"/>
      <c r="D70" s="2389" t="n"/>
      <c r="E70" s="2389" t="n"/>
      <c r="F70" s="2389" t="n"/>
      <c r="G70" s="2389" t="n"/>
      <c r="H70" s="2389" t="n"/>
      <c r="I70" s="2389" t="n"/>
      <c r="J70" s="2389" t="n"/>
      <c r="K70" s="2389" t="n"/>
      <c r="L70" s="2389" t="n"/>
      <c r="M70" s="2389" t="n"/>
      <c r="N70" s="2389" t="n"/>
      <c r="O70" s="2389" t="n"/>
      <c r="P70" s="2388" t="n"/>
      <c r="Q70" s="2388" t="n"/>
      <c r="R70" s="2388" t="n"/>
      <c r="S70" s="2388" t="n"/>
      <c r="T70" s="2434" t="n"/>
      <c r="U70" s="2389" t="n"/>
      <c r="V70" s="2389" t="n"/>
      <c r="W70" s="2389" t="n"/>
      <c r="X70" s="2389" t="n"/>
      <c r="Y70" s="2389" t="n"/>
      <c r="Z70" s="2389" t="n"/>
      <c r="AA70" s="2389" t="n"/>
      <c r="AB70" s="33" t="n"/>
      <c r="AC70" s="2389" t="n"/>
      <c r="AD70" s="2389" t="n"/>
      <c r="AE70" s="2389" t="n"/>
      <c r="AF70" s="2389" t="n"/>
      <c r="AG70" s="2389" t="n"/>
      <c r="AH70" s="2389" t="n"/>
      <c r="AI70" s="2389" t="n"/>
      <c r="AJ70" s="2389" t="n"/>
      <c r="AK70" s="2389" t="n"/>
      <c r="AL70" s="2389" t="n"/>
      <c r="AM70" s="2389" t="n"/>
      <c r="AN70" s="2389" t="n"/>
      <c r="AO70" s="2389" t="n"/>
      <c r="AP70" s="2389" t="n"/>
      <c r="AQ70" s="2389" t="n"/>
      <c r="AR70" s="2389" t="n"/>
      <c r="AS70" s="2389" t="n"/>
      <c r="AT70" s="2389" t="n"/>
      <c r="AU70" s="2389" t="n"/>
      <c r="AV70" s="2389" t="n"/>
      <c r="AW70" s="2389" t="n"/>
      <c r="AX70" s="2389" t="n"/>
      <c r="AY70" s="2389" t="n"/>
      <c r="AZ70" s="2389" t="n"/>
      <c r="BA70" s="2389" t="n"/>
      <c r="BB70" s="2389" t="n"/>
      <c r="BC70" s="2389" t="n"/>
      <c r="BD70" s="2389" t="n"/>
      <c r="BE70" s="2389" t="n"/>
      <c r="BF70" s="2389" t="n"/>
      <c r="BG70" s="2389" t="n"/>
      <c r="BH70" s="2389" t="n"/>
      <c r="BI70" s="34" t="n"/>
      <c r="BJ70" s="2389" t="n"/>
      <c r="BK70" s="2389" t="n"/>
      <c r="BL70" s="2389" t="n"/>
      <c r="BM70" s="2389" t="n"/>
      <c r="BN70" s="2389" t="n"/>
      <c r="BO70" s="2389" t="n"/>
      <c r="BP70" s="2389" t="n"/>
      <c r="BQ70" s="2389" t="n"/>
      <c r="BR70" s="2389" t="n"/>
      <c r="BS70" s="2389" t="n"/>
      <c r="BT70" s="2389" t="n"/>
      <c r="BU70" s="2389" t="n"/>
      <c r="BV70" s="2389" t="n"/>
      <c r="BW70" s="2389" t="n"/>
      <c r="BX70" s="2389" t="n"/>
      <c r="BY70" s="2389" t="n"/>
      <c r="BZ70" s="2389" t="n"/>
      <c r="CA70" s="2389" t="n"/>
      <c r="CB70" s="2389" t="n"/>
      <c r="CC70" s="2389" t="n"/>
      <c r="CD70" s="2389" t="n"/>
      <c r="CE70" s="2389" t="n"/>
      <c r="CF70" s="2389" t="n"/>
      <c r="CG70" s="2389" t="n"/>
      <c r="CH70" s="2389" t="n"/>
      <c r="CI70" s="2389" t="n"/>
      <c r="CJ70" s="2456" t="n"/>
      <c r="CK70" s="2458" t="n"/>
      <c r="CL70" s="2458" t="n"/>
      <c r="CM70" s="2458" t="n"/>
      <c r="CN70" s="2458" t="n"/>
      <c r="CO70" s="2458" t="n"/>
      <c r="CP70" s="2458" t="n"/>
      <c r="CQ70" s="2389" t="n"/>
      <c r="CR70" s="2388" t="n"/>
      <c r="CS70" s="2498" t="n"/>
      <c r="CT70" s="2498" t="n"/>
      <c r="CZ70" s="2434" t="n"/>
      <c r="DA70" s="2434" t="n"/>
      <c r="DB70" s="2434" t="n"/>
      <c r="DC70" s="2434" t="n"/>
      <c r="DD70" s="2434" t="n"/>
      <c r="DE70" s="2434" t="n"/>
      <c r="DF70" s="2434" t="n"/>
      <c r="DG70" s="2434" t="n"/>
      <c r="DH70" s="2434" t="n"/>
      <c r="DI70" s="2499" t="n"/>
      <c r="DJ70" s="2499" t="n"/>
      <c r="DK70" s="2499" t="n"/>
      <c r="DT70" s="2446" t="n"/>
      <c r="DU70" s="2446" t="n"/>
    </row>
    <row customFormat="1" customHeight="1" ht="15" r="71" s="2390">
      <c r="A71" s="2497" t="n"/>
      <c r="B71" s="2389" t="n"/>
      <c r="C71" s="2389" t="n"/>
      <c r="D71" s="2389" t="n"/>
      <c r="E71" s="2389" t="n"/>
      <c r="F71" s="2389" t="n"/>
      <c r="G71" s="2389" t="n"/>
      <c r="H71" s="2389" t="n"/>
      <c r="I71" s="2389" t="n"/>
      <c r="J71" s="2389" t="n"/>
      <c r="K71" s="2389" t="n"/>
      <c r="L71" s="2389" t="n"/>
      <c r="M71" s="2389" t="n"/>
      <c r="N71" s="2389" t="n"/>
      <c r="O71" s="2389" t="n"/>
      <c r="P71" s="2388" t="n"/>
      <c r="Q71" s="2388" t="n"/>
      <c r="R71" s="2388" t="n"/>
      <c r="S71" s="2388" t="n"/>
      <c r="T71" s="2434" t="n"/>
      <c r="U71" s="2389" t="n"/>
      <c r="V71" s="2389" t="n"/>
      <c r="W71" s="2389" t="n"/>
      <c r="X71" s="2389" t="n"/>
      <c r="Y71" s="2389" t="n"/>
      <c r="Z71" s="2389" t="n"/>
      <c r="AA71" s="2389" t="n"/>
      <c r="AB71" s="33" t="n"/>
      <c r="AC71" s="2389" t="n"/>
      <c r="AD71" s="2389" t="n"/>
      <c r="AE71" s="2389" t="n"/>
      <c r="AF71" s="2389" t="n"/>
      <c r="AG71" s="2389" t="n"/>
      <c r="AH71" s="2389" t="n"/>
      <c r="AI71" s="2389" t="n"/>
      <c r="AJ71" s="2389" t="n"/>
      <c r="AK71" s="2389" t="n"/>
      <c r="AL71" s="2389" t="n"/>
      <c r="AM71" s="2389" t="n"/>
      <c r="AN71" s="2389" t="n"/>
      <c r="AO71" s="2389" t="n"/>
      <c r="AP71" s="2389" t="n"/>
      <c r="AQ71" s="2389" t="n"/>
      <c r="AR71" s="2389" t="n"/>
      <c r="AS71" s="2389" t="n"/>
      <c r="AT71" s="2389" t="n"/>
      <c r="AU71" s="2389" t="n"/>
      <c r="AV71" s="2389" t="n"/>
      <c r="AW71" s="2389" t="n"/>
      <c r="AX71" s="2389" t="n"/>
      <c r="AY71" s="2389" t="n"/>
      <c r="AZ71" s="2389" t="n"/>
      <c r="BA71" s="2389" t="n"/>
      <c r="BB71" s="2389" t="n"/>
      <c r="BC71" s="2389" t="n"/>
      <c r="BD71" s="2389" t="n"/>
      <c r="BE71" s="2389" t="n"/>
      <c r="BF71" s="2389" t="n"/>
      <c r="BG71" s="2389" t="n"/>
      <c r="BH71" s="2389" t="n"/>
      <c r="BI71" s="34" t="n"/>
      <c r="BJ71" s="2389" t="n"/>
      <c r="BK71" s="2389" t="n"/>
      <c r="BL71" s="2389" t="n"/>
      <c r="BM71" s="2389" t="n"/>
      <c r="BN71" s="2389" t="n"/>
      <c r="BO71" s="2389" t="n"/>
      <c r="BP71" s="2389" t="n"/>
      <c r="BQ71" s="2389" t="n"/>
      <c r="BR71" s="2389" t="n"/>
      <c r="BS71" s="2389" t="n"/>
      <c r="BT71" s="2389" t="n"/>
      <c r="BU71" s="2389" t="n"/>
      <c r="BV71" s="2389" t="n"/>
      <c r="BW71" s="2389" t="n"/>
      <c r="BX71" s="2389" t="n"/>
      <c r="BY71" s="2389" t="n"/>
      <c r="BZ71" s="2389" t="n"/>
      <c r="CA71" s="2389" t="n"/>
      <c r="CB71" s="2389" t="n"/>
      <c r="CC71" s="2389" t="n"/>
      <c r="CD71" s="2389" t="n"/>
      <c r="CE71" s="2389" t="n"/>
      <c r="CF71" s="2389" t="n"/>
      <c r="CG71" s="2389" t="n"/>
      <c r="CH71" s="2389" t="n"/>
      <c r="CI71" s="2389" t="n"/>
      <c r="CJ71" s="2456" t="n"/>
      <c r="CK71" s="2458" t="n"/>
      <c r="CL71" s="2458" t="n"/>
      <c r="CM71" s="2458" t="n"/>
      <c r="CN71" s="2458" t="n"/>
      <c r="CO71" s="2458" t="n"/>
      <c r="CP71" s="2458" t="n"/>
      <c r="CQ71" s="2389" t="n"/>
      <c r="CR71" s="2388" t="n"/>
      <c r="CS71" s="2498" t="n"/>
      <c r="CT71" s="2498" t="n"/>
      <c r="CZ71" s="2434" t="n"/>
      <c r="DA71" s="2434" t="n"/>
      <c r="DB71" s="2434" t="n"/>
      <c r="DC71" s="2434" t="n"/>
      <c r="DD71" s="2434" t="n"/>
      <c r="DE71" s="2434" t="n"/>
      <c r="DF71" s="2434" t="n"/>
      <c r="DG71" s="2434" t="n"/>
      <c r="DH71" s="2434" t="n"/>
      <c r="DI71" s="2499" t="n"/>
      <c r="DJ71" s="2499" t="n"/>
      <c r="DK71" s="2499" t="n"/>
      <c r="DT71" s="2446" t="n"/>
      <c r="DU71" s="2446" t="n"/>
    </row>
    <row customFormat="1" hidden="1" r="72" s="2390">
      <c r="A72" s="2500" t="n"/>
      <c r="B72" s="2389" t="n"/>
      <c r="C72" s="2389" t="n"/>
      <c r="D72" s="2501">
        <f>D7-'CA Mobile'!D8</f>
        <v/>
      </c>
      <c r="E72" s="2501">
        <f>E7-'CA Mobile'!E8</f>
        <v/>
      </c>
      <c r="F72" s="2501">
        <f>F7-'CA Mobile'!F8</f>
        <v/>
      </c>
      <c r="G72" s="2501">
        <f>G7-'CA Mobile'!G8</f>
        <v/>
      </c>
      <c r="H72" s="2501">
        <f>H7-'CA Mobile'!H8</f>
        <v/>
      </c>
      <c r="I72" s="2501">
        <f>I7-'CA Mobile'!I8</f>
        <v/>
      </c>
      <c r="J72" s="2501" t="n"/>
      <c r="K72" s="2501" t="n"/>
      <c r="L72" s="2501">
        <f>L7-'CA Mobile'!L8</f>
        <v/>
      </c>
      <c r="M72" s="2501">
        <f>M7-'CA Mobile'!M8</f>
        <v/>
      </c>
      <c r="N72" s="2501">
        <f>N7-'CA Mobile'!N8</f>
        <v/>
      </c>
      <c r="O72" s="2501">
        <f>O7-'CA Mobile'!O8</f>
        <v/>
      </c>
      <c r="P72" s="2501">
        <f>P7-'CA Mobile'!P8</f>
        <v/>
      </c>
      <c r="Q72" s="2501">
        <f>Q7-'CA Mobile'!Q8</f>
        <v/>
      </c>
      <c r="R72" s="2501">
        <f>R7-'CA Mobile'!R8</f>
        <v/>
      </c>
      <c r="S72" s="2501">
        <f>S7-'CA Mobile'!S8</f>
        <v/>
      </c>
      <c r="T72" s="2501">
        <f>T7-'CA Mobile'!T8</f>
        <v/>
      </c>
      <c r="U72" s="2501">
        <f>U7-'CA Mobile'!U8</f>
        <v/>
      </c>
      <c r="V72" s="2501">
        <f>V7-'CA Mobile'!V8</f>
        <v/>
      </c>
      <c r="W72" s="2501">
        <f>W7-'CA Mobile'!W8</f>
        <v/>
      </c>
      <c r="X72" s="2501">
        <f>X7-'CA Mobile'!X8</f>
        <v/>
      </c>
      <c r="Y72" s="2501">
        <f>Y7-'CA Mobile'!Y8</f>
        <v/>
      </c>
      <c r="Z72" s="2501">
        <f>Z7-'CA Mobile'!Z8</f>
        <v/>
      </c>
      <c r="AA72" s="2501">
        <f>AA7-'CA Mobile'!AA8</f>
        <v/>
      </c>
      <c r="AB72" s="2501">
        <f>AB7-'CA Mobile'!AB8</f>
        <v/>
      </c>
      <c r="AC72" s="2501">
        <f>AC7-'CA Mobile'!AC8</f>
        <v/>
      </c>
      <c r="AD72" s="2501">
        <f>AD7-'CA Mobile'!AD8</f>
        <v/>
      </c>
      <c r="AE72" s="2501">
        <f>AE7-'CA Mobile'!AE8</f>
        <v/>
      </c>
      <c r="AF72" s="2501">
        <f>AF7-'CA Mobile'!AF8</f>
        <v/>
      </c>
      <c r="AG72" s="2501">
        <f>AG7-'CA Mobile'!AG8</f>
        <v/>
      </c>
      <c r="AH72" s="2501">
        <f>AH7-'CA Mobile'!AH8</f>
        <v/>
      </c>
      <c r="AI72" s="2501">
        <f>AI7-'CA Mobile'!AI8</f>
        <v/>
      </c>
      <c r="AJ72" s="2501">
        <f>AJ7-'CA Mobile'!AJ8</f>
        <v/>
      </c>
      <c r="AK72" s="2501">
        <f>AK7-'CA Mobile'!AK8</f>
        <v/>
      </c>
      <c r="AL72" s="2501">
        <f>AL7-'CA Mobile'!AL8</f>
        <v/>
      </c>
      <c r="AM72" s="2501">
        <f>AM7-'CA Mobile'!AM8</f>
        <v/>
      </c>
      <c r="AN72" s="2501">
        <f>AN7-'CA Mobile'!AN8</f>
        <v/>
      </c>
      <c r="AO72" s="2501">
        <f>AO7-'CA Mobile'!AO8</f>
        <v/>
      </c>
      <c r="AP72" s="2501">
        <f>AP7-'CA Mobile'!AP8</f>
        <v/>
      </c>
      <c r="AQ72" s="2501">
        <f>AQ7-'CA Mobile'!AQ8</f>
        <v/>
      </c>
      <c r="AR72" s="2501">
        <f>AR7-'CA Mobile'!AR8</f>
        <v/>
      </c>
      <c r="AS72" s="2501">
        <f>AS7-'CA Mobile'!AS8</f>
        <v/>
      </c>
      <c r="AT72" s="2501">
        <f>AT7-'CA Mobile'!AT8</f>
        <v/>
      </c>
      <c r="AU72" s="2501" t="n">
        <v>0</v>
      </c>
      <c r="AV72" s="2501" t="n">
        <v>0</v>
      </c>
      <c r="AW72" s="2501" t="n">
        <v>0</v>
      </c>
      <c r="AX72" s="2501" t="n">
        <v>0</v>
      </c>
      <c r="AY72" s="2501" t="n">
        <v>0</v>
      </c>
      <c r="AZ72" s="2501" t="n">
        <v>0</v>
      </c>
      <c r="BA72" s="2501" t="n">
        <v>0</v>
      </c>
      <c r="BB72" s="2501">
        <f>BB7-'CA Mobile'!BB8</f>
        <v/>
      </c>
      <c r="BC72" s="2501" t="n">
        <v>0</v>
      </c>
      <c r="BD72" s="2501" t="n">
        <v>0</v>
      </c>
      <c r="BE72" s="2501" t="n">
        <v>0</v>
      </c>
      <c r="BF72" s="2501" t="n">
        <v>0</v>
      </c>
      <c r="BG72" s="2501" t="n">
        <v>1.81898940354586e-12</v>
      </c>
      <c r="BH72" s="2501" t="n">
        <v>0</v>
      </c>
      <c r="BI72" s="2501" t="n">
        <v>0</v>
      </c>
      <c r="BJ72" s="2501">
        <f>BJ7-'CA Mobile'!BJ8</f>
        <v/>
      </c>
      <c r="BK72" s="2501">
        <f>BK7-'CA Mobile'!BK8</f>
        <v/>
      </c>
      <c r="BL72" s="2501">
        <f>BL7-'CA Mobile'!BL8</f>
        <v/>
      </c>
      <c r="BM72" s="2501">
        <f>BM7-'CA Mobile'!BM8</f>
        <v/>
      </c>
      <c r="BN72" s="2501">
        <f>BN7-'CA Mobile'!BN8</f>
        <v/>
      </c>
      <c r="BO72" s="2501">
        <f>BO7-'CA Mobile'!BO8</f>
        <v/>
      </c>
      <c r="BP72" s="2501">
        <f>BP7-'CA Mobile'!BP8</f>
        <v/>
      </c>
      <c r="BQ72" s="2501">
        <f>BQ7-'CA Mobile'!BQ8</f>
        <v/>
      </c>
      <c r="BR72" s="2501">
        <f>BR7-'CA Mobile'!BR8</f>
        <v/>
      </c>
      <c r="BS72" s="2501">
        <f>BS7-'CA Mobile'!BS8</f>
        <v/>
      </c>
      <c r="BT72" s="2501">
        <f>BT7-'CA Mobile'!BT8</f>
        <v/>
      </c>
      <c r="BU72" s="2501">
        <f>BU7-'CA Mobile'!BU8</f>
        <v/>
      </c>
      <c r="BV72" s="2501">
        <f>BV7-'CA Mobile'!BV8</f>
        <v/>
      </c>
      <c r="BW72" s="2501">
        <f>BW7-'CA Mobile'!BW8</f>
        <v/>
      </c>
      <c r="BX72" s="2501">
        <f>BX7-'CA Mobile'!BX8</f>
        <v/>
      </c>
      <c r="BY72" s="2501">
        <f>BY7-'CA Mobile'!BY8</f>
        <v/>
      </c>
      <c r="BZ72" s="2501">
        <f>BZ7-'CA Mobile'!BZ8</f>
        <v/>
      </c>
      <c r="CA72" s="2501">
        <f>CA7-'CA Mobile'!CA8</f>
        <v/>
      </c>
      <c r="CB72" s="2501">
        <f>CB7-'CA Mobile'!CB8</f>
        <v/>
      </c>
      <c r="CC72" s="2501">
        <f>CC7-'CA Mobile'!CC8</f>
        <v/>
      </c>
      <c r="CD72" s="2501">
        <f>CD7-'CA Mobile'!CD8</f>
        <v/>
      </c>
      <c r="CE72" s="2501">
        <f>CE7-'CA Mobile'!CE8</f>
        <v/>
      </c>
      <c r="CF72" s="2501">
        <f>CF7-'CA Mobile'!CF8</f>
        <v/>
      </c>
      <c r="CG72" s="2501">
        <f>CG7-'CA Mobile'!CG8</f>
        <v/>
      </c>
      <c r="CH72" s="2501">
        <f>CH7-'CA Mobile'!CH8</f>
        <v/>
      </c>
      <c r="CI72" s="2501">
        <f>CI7-'CA Mobile'!CI8</f>
        <v/>
      </c>
      <c r="CJ72" s="2501">
        <f>CJ7-'CA Mobile'!CJ8</f>
        <v/>
      </c>
      <c r="CK72" s="2501">
        <f>CK7-'CA Mobile'!CK8</f>
        <v/>
      </c>
      <c r="CL72" s="2501">
        <f>CL7-'CA Mobile'!CL8</f>
        <v/>
      </c>
      <c r="CM72" s="2501">
        <f>CM7-'CA Mobile'!CM8</f>
        <v/>
      </c>
      <c r="CN72" s="2501">
        <f>CN7-'CA Mobile'!CN8</f>
        <v/>
      </c>
      <c r="CO72" s="2501">
        <f>CO7-'CA Mobile'!CO8</f>
        <v/>
      </c>
      <c r="CP72" s="2501">
        <f>CP7-'CA Mobile'!CP8</f>
        <v/>
      </c>
      <c r="CQ72" s="2501">
        <f>CQ7-'CA Mobile'!CQ8</f>
        <v/>
      </c>
      <c r="CR72" s="2501">
        <f>CR7-'CA Mobile'!CR8</f>
        <v/>
      </c>
      <c r="CS72" s="2501">
        <f>CS7-'CA Mobile'!CS8</f>
        <v/>
      </c>
      <c r="CT72" s="2501">
        <f>CT7-'CA Mobile'!CT8</f>
        <v/>
      </c>
      <c r="CU72" s="2501">
        <f>CU7-'CA Mobile'!CU8</f>
        <v/>
      </c>
      <c r="CV72" s="2501">
        <f>CV7-'CA Mobile'!CV8</f>
        <v/>
      </c>
      <c r="CW72" s="2502">
        <f>CW7-'CA Mobile'!CW8</f>
        <v/>
      </c>
      <c r="CX72" s="2501">
        <f>CX7-'CA Mobile'!CX8</f>
        <v/>
      </c>
      <c r="CY72" s="2501">
        <f>CY7-'CA Mobile'!CY8</f>
        <v/>
      </c>
      <c r="CZ72" s="2501">
        <f>CZ7-'CA Mobile'!CZ8</f>
        <v/>
      </c>
      <c r="DA72" s="2501">
        <f>DA7-'CA Mobile'!DA8</f>
        <v/>
      </c>
      <c r="DB72" s="2501">
        <f>DB7-'CA Mobile'!DB8</f>
        <v/>
      </c>
      <c r="DC72" s="2501">
        <f>DC7-'CA Mobile'!DC8</f>
        <v/>
      </c>
      <c r="DD72" s="2501">
        <f>DD7-'CA Mobile'!DD8</f>
        <v/>
      </c>
      <c r="DE72" s="2501">
        <f>DE7-'CA Mobile'!DE8</f>
        <v/>
      </c>
      <c r="DF72" s="2503">
        <f>DF7-'CA Mobile'!DF8</f>
        <v/>
      </c>
      <c r="DG72" s="2503">
        <f>DG7-'CA Mobile'!DG8</f>
        <v/>
      </c>
      <c r="DH72" s="2503">
        <f>DH7-'CA Mobile'!DH8</f>
        <v/>
      </c>
      <c r="DI72" s="2499" t="n"/>
      <c r="DJ72" s="2499" t="n"/>
      <c r="DK72" s="2499" t="n"/>
      <c r="DT72" s="2446" t="n"/>
      <c r="DU72" s="2446" t="n"/>
    </row>
    <row customFormat="1" hidden="1" r="73" s="2456">
      <c r="A73" s="2504" t="n"/>
      <c r="B73" s="2458" t="n"/>
      <c r="C73" s="2458" t="n"/>
      <c r="D73" s="2501">
        <f>D15-'Marge Mobile'!D58</f>
        <v/>
      </c>
      <c r="E73" s="2501">
        <f>E15-'Marge Mobile'!E58</f>
        <v/>
      </c>
      <c r="F73" s="2501">
        <f>F15-'Marge Mobile'!F58</f>
        <v/>
      </c>
      <c r="G73" s="2501">
        <f>G15-'Marge Mobile'!G58</f>
        <v/>
      </c>
      <c r="H73" s="2501">
        <f>H15-'Marge Mobile'!H58</f>
        <v/>
      </c>
      <c r="I73" s="2501">
        <f>I15-'Marge Mobile'!I58</f>
        <v/>
      </c>
      <c r="J73" s="2501" t="n"/>
      <c r="K73" s="2501" t="n"/>
      <c r="L73" s="2501">
        <f>L15-'Marge Mobile'!L58</f>
        <v/>
      </c>
      <c r="M73" s="2501">
        <f>M15-'Marge Mobile'!M58</f>
        <v/>
      </c>
      <c r="N73" s="2501">
        <f>N15-'Marge Mobile'!N58</f>
        <v/>
      </c>
      <c r="O73" s="2501">
        <f>O15-'Marge Mobile'!O58</f>
        <v/>
      </c>
      <c r="P73" s="2501">
        <f>P15-'Marge Mobile'!P58</f>
        <v/>
      </c>
      <c r="Q73" s="2501">
        <f>Q15-'Marge Mobile'!Q58</f>
        <v/>
      </c>
      <c r="R73" s="2501">
        <f>R15-'Marge Mobile'!R58</f>
        <v/>
      </c>
      <c r="S73" s="2501">
        <f>S15-'Marge Mobile'!S58</f>
        <v/>
      </c>
      <c r="T73" s="2501">
        <f>T15-'Marge Mobile'!T58</f>
        <v/>
      </c>
      <c r="U73" s="2501">
        <f>U15-'Marge Mobile'!U58</f>
        <v/>
      </c>
      <c r="V73" s="2501">
        <f>V15-'Marge Mobile'!V58</f>
        <v/>
      </c>
      <c r="W73" s="2501">
        <f>W15-'Marge Mobile'!W58</f>
        <v/>
      </c>
      <c r="X73" s="2501">
        <f>X15-'Marge Mobile'!X58</f>
        <v/>
      </c>
      <c r="Y73" s="2501">
        <f>Y15-'Marge Mobile'!Y58</f>
        <v/>
      </c>
      <c r="Z73" s="2501">
        <f>Z15-'Marge Mobile'!Z58</f>
        <v/>
      </c>
      <c r="AA73" s="2501">
        <f>AA15-'Marge Mobile'!AA58</f>
        <v/>
      </c>
      <c r="AB73" s="2501">
        <f>AB15-'Marge Mobile'!AB58</f>
        <v/>
      </c>
      <c r="AC73" s="2501">
        <f>AC15-'Marge Mobile'!AC58</f>
        <v/>
      </c>
      <c r="AD73" s="2501">
        <f>AD15-'Marge Mobile'!AD58</f>
        <v/>
      </c>
      <c r="AE73" s="2501">
        <f>AE15-'Marge Mobile'!AE58</f>
        <v/>
      </c>
      <c r="AF73" s="2501">
        <f>AF15-'Marge Mobile'!AF58</f>
        <v/>
      </c>
      <c r="AG73" s="2501">
        <f>AG15-'Marge Mobile'!AG58</f>
        <v/>
      </c>
      <c r="AH73" s="2501">
        <f>AH15-'Marge Mobile'!AH58</f>
        <v/>
      </c>
      <c r="AI73" s="2501">
        <f>AI15-'Marge Mobile'!AI58</f>
        <v/>
      </c>
      <c r="AJ73" s="2501">
        <f>AJ15-'Marge Mobile'!AJ58</f>
        <v/>
      </c>
      <c r="AK73" s="2501">
        <f>AK15-'Marge Mobile'!AK58</f>
        <v/>
      </c>
      <c r="AL73" s="2501">
        <f>AL15-'Marge Mobile'!AL58</f>
        <v/>
      </c>
      <c r="AM73" s="2501">
        <f>AM15-'Marge Mobile'!AM58</f>
        <v/>
      </c>
      <c r="AN73" s="2501">
        <f>AN15-'Marge Mobile'!AN58</f>
        <v/>
      </c>
      <c r="AO73" s="2501">
        <f>AO15-'Marge Mobile'!AO58</f>
        <v/>
      </c>
      <c r="AP73" s="2501">
        <f>AP15-'Marge Mobile'!AP58</f>
        <v/>
      </c>
      <c r="AQ73" s="2501">
        <f>AQ15-'Marge Mobile'!AQ58</f>
        <v/>
      </c>
      <c r="AR73" s="2501">
        <f>AR15-'Marge Mobile'!AR58</f>
        <v/>
      </c>
      <c r="AS73" s="2501">
        <f>AS15-'Marge Mobile'!AS58</f>
        <v/>
      </c>
      <c r="AT73" s="2501">
        <f>AT15-'Marge Mobile'!AT58</f>
        <v/>
      </c>
      <c r="AU73" s="2501" t="n">
        <v>0</v>
      </c>
      <c r="AV73" s="2501" t="n">
        <v>0</v>
      </c>
      <c r="AW73" s="2501" t="n">
        <v>0</v>
      </c>
      <c r="AX73" s="2501" t="n">
        <v>0</v>
      </c>
      <c r="AY73" s="2501" t="n">
        <v>0</v>
      </c>
      <c r="AZ73" s="2501" t="n">
        <v>0</v>
      </c>
      <c r="BA73" s="2501" t="n">
        <v>0</v>
      </c>
      <c r="BB73" s="2501">
        <f>BB15-'Marge Mobile'!BB58</f>
        <v/>
      </c>
      <c r="BC73" s="2501" t="n">
        <v>0</v>
      </c>
      <c r="BD73" s="2501" t="n">
        <v>0</v>
      </c>
      <c r="BE73" s="2501" t="n">
        <v>0</v>
      </c>
      <c r="BF73" s="2501" t="n">
        <v>0</v>
      </c>
      <c r="BG73" s="2501" t="n">
        <v>0</v>
      </c>
      <c r="BH73" s="2501" t="n">
        <v>0</v>
      </c>
      <c r="BI73" s="2501" t="n">
        <v>0</v>
      </c>
      <c r="BJ73" s="2501">
        <f>BJ15-'Marge Mobile'!BJ58</f>
        <v/>
      </c>
      <c r="BK73" s="2501">
        <f>BK15-'Marge Mobile'!BK58</f>
        <v/>
      </c>
      <c r="BL73" s="2501">
        <f>BL15-'Marge Mobile'!BL58</f>
        <v/>
      </c>
      <c r="BM73" s="2501">
        <f>BM15-'Marge Mobile'!BM58</f>
        <v/>
      </c>
      <c r="BN73" s="2501">
        <f>BN15-'Marge Mobile'!BN58</f>
        <v/>
      </c>
      <c r="BO73" s="2501">
        <f>BO15-'Marge Mobile'!BO58</f>
        <v/>
      </c>
      <c r="BP73" s="2501">
        <f>BP15-'Marge Mobile'!BP58</f>
        <v/>
      </c>
      <c r="BQ73" s="2501">
        <f>BQ15-'Marge Mobile'!BQ58</f>
        <v/>
      </c>
      <c r="BR73" s="2501">
        <f>BR15-'Marge Mobile'!BR58</f>
        <v/>
      </c>
      <c r="BS73" s="2501">
        <f>BS15-'Marge Mobile'!BS58</f>
        <v/>
      </c>
      <c r="BT73" s="2501">
        <f>BT15-'Marge Mobile'!BT58</f>
        <v/>
      </c>
      <c r="BU73" s="2501">
        <f>BU15-'Marge Mobile'!BU58</f>
        <v/>
      </c>
      <c r="BV73" s="2501">
        <f>BV15-'Marge Mobile'!BV58</f>
        <v/>
      </c>
      <c r="BW73" s="2501">
        <f>BW15-'Marge Mobile'!BW58</f>
        <v/>
      </c>
      <c r="BX73" s="2501">
        <f>BX15-'Marge Mobile'!BX58</f>
        <v/>
      </c>
      <c r="BY73" s="2501">
        <f>BY15-'Marge Mobile'!BY58</f>
        <v/>
      </c>
      <c r="BZ73" s="2501">
        <f>BZ15-'Marge Mobile'!BZ58</f>
        <v/>
      </c>
      <c r="CA73" s="2501">
        <f>CA15-'Marge Mobile'!CA58</f>
        <v/>
      </c>
      <c r="CB73" s="2501">
        <f>CB15-'Marge Mobile'!CB58</f>
        <v/>
      </c>
      <c r="CC73" s="2501">
        <f>CC15-'Marge Mobile'!CC58</f>
        <v/>
      </c>
      <c r="CD73" s="2501">
        <f>CD15-'Marge Mobile'!CD58</f>
        <v/>
      </c>
      <c r="CE73" s="2501">
        <f>CE15-'Marge Mobile'!CE58</f>
        <v/>
      </c>
      <c r="CF73" s="2501">
        <f>CF15-'Marge Mobile'!CF58</f>
        <v/>
      </c>
      <c r="CG73" s="2501">
        <f>CG15-'Marge Mobile'!CG58</f>
        <v/>
      </c>
      <c r="CH73" s="2501">
        <f>CH15-'Marge Mobile'!CH58</f>
        <v/>
      </c>
      <c r="CI73" s="2501">
        <f>CI15-'Marge Mobile'!CI58</f>
        <v/>
      </c>
      <c r="CJ73" s="2501">
        <f>CJ15-'Marge Mobile'!CJ58</f>
        <v/>
      </c>
      <c r="CK73" s="2501">
        <f>CK15-'Marge Mobile'!CK58</f>
        <v/>
      </c>
      <c r="CL73" s="2501">
        <f>CL15-'Marge Mobile'!CL58</f>
        <v/>
      </c>
      <c r="CM73" s="2501">
        <f>CM15-'Marge Mobile'!CM58</f>
        <v/>
      </c>
      <c r="CN73" s="2501">
        <f>CN15-'Marge Mobile'!CN58</f>
        <v/>
      </c>
      <c r="CO73" s="2501">
        <f>CO15-'Marge Mobile'!CO58</f>
        <v/>
      </c>
      <c r="CP73" s="2501">
        <f>CP15-'Marge Mobile'!CP58</f>
        <v/>
      </c>
      <c r="CQ73" s="2501">
        <f>CQ15-'Marge Mobile'!CQ58</f>
        <v/>
      </c>
      <c r="CR73" s="2501">
        <f>CR15-'Marge Mobile'!CR58</f>
        <v/>
      </c>
      <c r="CS73" s="2501">
        <f>CS15-'Marge Mobile'!CS58</f>
        <v/>
      </c>
      <c r="CT73" s="2501">
        <f>CT15-'Marge Mobile'!CT58</f>
        <v/>
      </c>
      <c r="CU73" s="2501">
        <f>CU15-'Marge Mobile'!CU58</f>
        <v/>
      </c>
      <c r="CV73" s="2501">
        <f>CV15-'Marge Mobile'!CV58</f>
        <v/>
      </c>
      <c r="CW73" s="2502">
        <f>CW15-'Marge Mobile'!CW58</f>
        <v/>
      </c>
      <c r="CX73" s="2501">
        <f>CX15-'Marge Mobile'!CX58</f>
        <v/>
      </c>
      <c r="CY73" s="2501">
        <f>CY15-'Marge Mobile'!CY58</f>
        <v/>
      </c>
      <c r="CZ73" s="2501">
        <f>CZ15-'Marge Mobile'!CZ58</f>
        <v/>
      </c>
      <c r="DA73" s="2501">
        <f>DA15-'Marge Mobile'!DA58</f>
        <v/>
      </c>
      <c r="DB73" s="2501">
        <f>DB15-'Marge Mobile'!DB58</f>
        <v/>
      </c>
      <c r="DC73" s="2501">
        <f>DC15-'Marge Mobile'!DC58</f>
        <v/>
      </c>
      <c r="DD73" s="2501">
        <f>DD15-'Marge Mobile'!DD58</f>
        <v/>
      </c>
      <c r="DE73" s="2501">
        <f>DE15-'Marge Mobile'!DE58</f>
        <v/>
      </c>
      <c r="DF73" s="2505">
        <f>DF15-'Marge Mobile'!DF58</f>
        <v/>
      </c>
      <c r="DG73" s="2505">
        <f>DG15-'Marge Mobile'!DG58</f>
        <v/>
      </c>
      <c r="DH73" s="2505">
        <f>DH15-'Marge Mobile'!DH58</f>
        <v/>
      </c>
      <c r="DI73" s="2480" t="n"/>
      <c r="DJ73" s="2480" t="n"/>
      <c r="DK73" s="2480" t="n"/>
      <c r="DT73" s="2446" t="n"/>
      <c r="DU73" s="2446" t="n"/>
    </row>
    <row customFormat="1" hidden="1" r="74" s="2456">
      <c r="A74" s="2504" t="n"/>
      <c r="B74" s="2458" t="n"/>
      <c r="C74" s="2458" t="n"/>
      <c r="D74" s="2501">
        <f>D20-'Marge Mobile'!D60</f>
        <v/>
      </c>
      <c r="E74" s="2501">
        <f>E20-'Marge Mobile'!E60</f>
        <v/>
      </c>
      <c r="F74" s="2501">
        <f>F20-'Marge Mobile'!F60</f>
        <v/>
      </c>
      <c r="G74" s="2501">
        <f>G20-'Marge Mobile'!G60</f>
        <v/>
      </c>
      <c r="H74" s="2501">
        <f>H20-'Marge Mobile'!H60</f>
        <v/>
      </c>
      <c r="I74" s="2501">
        <f>I20-'Marge Mobile'!I60</f>
        <v/>
      </c>
      <c r="J74" s="2501" t="n"/>
      <c r="K74" s="2501" t="n"/>
      <c r="L74" s="2501">
        <f>L20-'Marge Mobile'!L60</f>
        <v/>
      </c>
      <c r="M74" s="2501">
        <f>M20-'Marge Mobile'!M60</f>
        <v/>
      </c>
      <c r="N74" s="2501">
        <f>N20-'Marge Mobile'!N60</f>
        <v/>
      </c>
      <c r="O74" s="2501">
        <f>O20-'Marge Mobile'!O60</f>
        <v/>
      </c>
      <c r="P74" s="2501">
        <f>P20-'Marge Mobile'!P60</f>
        <v/>
      </c>
      <c r="Q74" s="2501">
        <f>Q20-'Marge Mobile'!Q60</f>
        <v/>
      </c>
      <c r="R74" s="2501">
        <f>R20-'Marge Mobile'!R60</f>
        <v/>
      </c>
      <c r="S74" s="2501">
        <f>S20-'Marge Mobile'!S60</f>
        <v/>
      </c>
      <c r="T74" s="2501">
        <f>T20-'Marge Mobile'!T60</f>
        <v/>
      </c>
      <c r="U74" s="2501">
        <f>U20-'Marge Mobile'!U60</f>
        <v/>
      </c>
      <c r="V74" s="2501">
        <f>V20-'Marge Mobile'!V60</f>
        <v/>
      </c>
      <c r="W74" s="2501">
        <f>W20-'Marge Mobile'!W60</f>
        <v/>
      </c>
      <c r="X74" s="2501">
        <f>X20-'Marge Mobile'!X60</f>
        <v/>
      </c>
      <c r="Y74" s="2501">
        <f>Y20-'Marge Mobile'!Y60</f>
        <v/>
      </c>
      <c r="Z74" s="2501">
        <f>Z20-'Marge Mobile'!Z60</f>
        <v/>
      </c>
      <c r="AA74" s="2501">
        <f>AA20-'Marge Mobile'!AA60</f>
        <v/>
      </c>
      <c r="AB74" s="2501">
        <f>AB20-'Marge Mobile'!AB60</f>
        <v/>
      </c>
      <c r="AC74" s="2501">
        <f>AC20-'Marge Mobile'!AC60</f>
        <v/>
      </c>
      <c r="AD74" s="2501">
        <f>AD20-'Marge Mobile'!AD60</f>
        <v/>
      </c>
      <c r="AE74" s="2501">
        <f>AE20-'Marge Mobile'!AE60</f>
        <v/>
      </c>
      <c r="AF74" s="2501">
        <f>AF20-'Marge Mobile'!AF60</f>
        <v/>
      </c>
      <c r="AG74" s="2501">
        <f>AG20-'Marge Mobile'!AG60</f>
        <v/>
      </c>
      <c r="AH74" s="2501">
        <f>AH20-'Marge Mobile'!AH60</f>
        <v/>
      </c>
      <c r="AI74" s="2501">
        <f>AI20-'Marge Mobile'!AI60</f>
        <v/>
      </c>
      <c r="AJ74" s="2501">
        <f>AJ20-'Marge Mobile'!AJ60</f>
        <v/>
      </c>
      <c r="AK74" s="2501">
        <f>AK20-'Marge Mobile'!AK60</f>
        <v/>
      </c>
      <c r="AL74" s="2501">
        <f>AL20-'Marge Mobile'!AL60</f>
        <v/>
      </c>
      <c r="AM74" s="2501">
        <f>AM20-'Marge Mobile'!AM60</f>
        <v/>
      </c>
      <c r="AN74" s="2501">
        <f>AN20-'Marge Mobile'!AN60</f>
        <v/>
      </c>
      <c r="AO74" s="2501">
        <f>AO20-'Marge Mobile'!AO60</f>
        <v/>
      </c>
      <c r="AP74" s="2501">
        <f>AP20-'Marge Mobile'!AP60</f>
        <v/>
      </c>
      <c r="AQ74" s="2501">
        <f>AQ20-'Marge Mobile'!AQ60</f>
        <v/>
      </c>
      <c r="AR74" s="2501">
        <f>AR20-'Marge Mobile'!AR60</f>
        <v/>
      </c>
      <c r="AS74" s="2501">
        <f>AS20-'Marge Mobile'!AS60</f>
        <v/>
      </c>
      <c r="AT74" s="2501">
        <f>AT20-'Marge Mobile'!AT60</f>
        <v/>
      </c>
      <c r="AU74" s="2501" t="n">
        <v>0</v>
      </c>
      <c r="AV74" s="2501" t="n">
        <v>0</v>
      </c>
      <c r="AW74" s="2501" t="n">
        <v>0</v>
      </c>
      <c r="AX74" s="2501" t="n">
        <v>0</v>
      </c>
      <c r="AY74" s="2501" t="n">
        <v>0</v>
      </c>
      <c r="AZ74" s="2501" t="n">
        <v>0</v>
      </c>
      <c r="BA74" s="2501" t="n">
        <v>0</v>
      </c>
      <c r="BB74" s="2501">
        <f>BB20-'Marge Mobile'!BB60</f>
        <v/>
      </c>
      <c r="BC74" s="2501" t="n">
        <v>0</v>
      </c>
      <c r="BD74" s="2501" t="n">
        <v>0</v>
      </c>
      <c r="BE74" s="2501" t="n">
        <v>0</v>
      </c>
      <c r="BF74" s="2501" t="n">
        <v>0</v>
      </c>
      <c r="BG74" s="2501" t="n">
        <v>0</v>
      </c>
      <c r="BH74" s="2501" t="n">
        <v>0</v>
      </c>
      <c r="BI74" s="2501" t="n">
        <v>0</v>
      </c>
      <c r="BJ74" s="2501">
        <f>BJ20-'Marge Mobile'!BJ60</f>
        <v/>
      </c>
      <c r="BK74" s="2501">
        <f>BK20-'Marge Mobile'!BK60</f>
        <v/>
      </c>
      <c r="BL74" s="2501">
        <f>BL20-'Marge Mobile'!BL60</f>
        <v/>
      </c>
      <c r="BM74" s="2501">
        <f>BM20-'Marge Mobile'!BM60</f>
        <v/>
      </c>
      <c r="BN74" s="2501">
        <f>BN20-'Marge Mobile'!BN60</f>
        <v/>
      </c>
      <c r="BO74" s="2501">
        <f>BO20-'Marge Mobile'!BO60</f>
        <v/>
      </c>
      <c r="BP74" s="2501">
        <f>BP20-'Marge Mobile'!BP60</f>
        <v/>
      </c>
      <c r="BQ74" s="2501">
        <f>BQ20-'Marge Mobile'!BQ60</f>
        <v/>
      </c>
      <c r="BR74" s="2501">
        <f>BR20-'Marge Mobile'!BR60</f>
        <v/>
      </c>
      <c r="BS74" s="2501">
        <f>BS20-'Marge Mobile'!BS60</f>
        <v/>
      </c>
      <c r="BT74" s="2501">
        <f>BT20-'Marge Mobile'!BT60</f>
        <v/>
      </c>
      <c r="BU74" s="2501">
        <f>BU20-'Marge Mobile'!BU60</f>
        <v/>
      </c>
      <c r="BV74" s="2501">
        <f>BV20-'Marge Mobile'!BV60</f>
        <v/>
      </c>
      <c r="BW74" s="2501">
        <f>BW20-'Marge Mobile'!BW60</f>
        <v/>
      </c>
      <c r="BX74" s="2501">
        <f>BX20-'Marge Mobile'!BX60</f>
        <v/>
      </c>
      <c r="BY74" s="2501">
        <f>BY20-'Marge Mobile'!BY60</f>
        <v/>
      </c>
      <c r="BZ74" s="2501">
        <f>BZ20-'Marge Mobile'!BZ60</f>
        <v/>
      </c>
      <c r="CA74" s="2501">
        <f>CA20-'Marge Mobile'!CA60</f>
        <v/>
      </c>
      <c r="CB74" s="2501">
        <f>CB20-'Marge Mobile'!CB60</f>
        <v/>
      </c>
      <c r="CC74" s="2501">
        <f>CC20-'Marge Mobile'!CC60</f>
        <v/>
      </c>
      <c r="CD74" s="2501">
        <f>CD20-'Marge Mobile'!CD60</f>
        <v/>
      </c>
      <c r="CE74" s="2501">
        <f>CE20-'Marge Mobile'!CE60</f>
        <v/>
      </c>
      <c r="CF74" s="2501">
        <f>CF20-'Marge Mobile'!CF60</f>
        <v/>
      </c>
      <c r="CG74" s="2501">
        <f>CG20-'Marge Mobile'!CG60</f>
        <v/>
      </c>
      <c r="CH74" s="2501">
        <f>CH20-'Marge Mobile'!CH60</f>
        <v/>
      </c>
      <c r="CI74" s="2501">
        <f>CI20-'Marge Mobile'!CI60</f>
        <v/>
      </c>
      <c r="CJ74" s="2501">
        <f>CJ20-'Marge Mobile'!CJ60</f>
        <v/>
      </c>
      <c r="CK74" s="2501">
        <f>CK20-'Marge Mobile'!CK60</f>
        <v/>
      </c>
      <c r="CL74" s="2501">
        <f>CL20-'Marge Mobile'!CL60</f>
        <v/>
      </c>
      <c r="CM74" s="2501">
        <f>CM20-'Marge Mobile'!CM60</f>
        <v/>
      </c>
      <c r="CN74" s="2501">
        <f>CN20-'Marge Mobile'!CN60</f>
        <v/>
      </c>
      <c r="CO74" s="2501">
        <f>CO20-'Marge Mobile'!CO60</f>
        <v/>
      </c>
      <c r="CP74" s="2501">
        <f>CP20-'Marge Mobile'!CP60</f>
        <v/>
      </c>
      <c r="CQ74" s="2501">
        <f>CQ20-'Marge Mobile'!CQ60</f>
        <v/>
      </c>
      <c r="CR74" s="2501">
        <f>CR20-'Marge Mobile'!CR60</f>
        <v/>
      </c>
      <c r="CS74" s="2501">
        <f>CS20-'Marge Mobile'!CS60</f>
        <v/>
      </c>
      <c r="CT74" s="2501">
        <f>CT20-'Marge Mobile'!CT60</f>
        <v/>
      </c>
      <c r="CU74" s="2501">
        <f>CU20-'Marge Mobile'!CU60</f>
        <v/>
      </c>
      <c r="CV74" s="2501">
        <f>CV20-'Marge Mobile'!CV60</f>
        <v/>
      </c>
      <c r="CW74" s="2502">
        <f>CW20-'Marge Mobile'!CW60</f>
        <v/>
      </c>
      <c r="CX74" s="2501">
        <f>CX20-'Marge Mobile'!CX60</f>
        <v/>
      </c>
      <c r="CY74" s="2501">
        <f>CY20-'Marge Mobile'!CY60</f>
        <v/>
      </c>
      <c r="CZ74" s="2501">
        <f>CZ20-'Marge Mobile'!CZ60</f>
        <v/>
      </c>
      <c r="DA74" s="2501">
        <f>DA20-'Marge Mobile'!DA60</f>
        <v/>
      </c>
      <c r="DB74" s="2501">
        <f>DB20-'Marge Mobile'!DB60</f>
        <v/>
      </c>
      <c r="DC74" s="2501">
        <f>DC20-'Marge Mobile'!DC60</f>
        <v/>
      </c>
      <c r="DD74" s="2501">
        <f>DD20-'Marge Mobile'!DD60</f>
        <v/>
      </c>
      <c r="DE74" s="2501">
        <f>DE20-'Marge Mobile'!DE60</f>
        <v/>
      </c>
      <c r="DF74" s="2505">
        <f>DF20-'Marge Mobile'!DF60</f>
        <v/>
      </c>
      <c r="DG74" s="2505">
        <f>DG20-'Marge Mobile'!DG60</f>
        <v/>
      </c>
      <c r="DH74" s="2505">
        <f>DH20-'Marge Mobile'!DH60</f>
        <v/>
      </c>
      <c r="DI74" s="2480" t="n"/>
      <c r="DJ74" s="2480" t="n"/>
      <c r="DK74" s="2480" t="n"/>
      <c r="DT74" s="2446" t="n"/>
      <c r="DU74" s="2446" t="n"/>
    </row>
    <row customFormat="1" hidden="1" r="75" s="2456">
      <c r="A75" s="2504" t="n"/>
      <c r="B75" s="2458" t="n"/>
      <c r="C75" s="2458" t="n"/>
      <c r="D75" s="2501">
        <f>D25+'Opex Consolidés'!D7</f>
        <v/>
      </c>
      <c r="E75" s="2501">
        <f>E25+'Opex Consolidés'!E7</f>
        <v/>
      </c>
      <c r="F75" s="2501">
        <f>F25+'Opex Consolidés'!F7</f>
        <v/>
      </c>
      <c r="G75" s="2501">
        <f>G25+'Opex Consolidés'!G7</f>
        <v/>
      </c>
      <c r="H75" s="2501">
        <f>H25+'Opex Consolidés'!H7</f>
        <v/>
      </c>
      <c r="I75" s="2501">
        <f>I25+'Opex Consolidés'!I7</f>
        <v/>
      </c>
      <c r="J75" s="2501" t="n"/>
      <c r="K75" s="2501" t="n"/>
      <c r="L75" s="2501">
        <f>L25+'Opex Consolidés'!L7</f>
        <v/>
      </c>
      <c r="M75" s="2501">
        <f>M25+'Opex Consolidés'!M7</f>
        <v/>
      </c>
      <c r="N75" s="2501">
        <f>N25+'Opex Consolidés'!N7</f>
        <v/>
      </c>
      <c r="O75" s="2501">
        <f>O25+'Opex Consolidés'!O7</f>
        <v/>
      </c>
      <c r="P75" s="2501">
        <f>P25+'Opex Consolidés'!P7</f>
        <v/>
      </c>
      <c r="Q75" s="2501">
        <f>Q25+'Opex Consolidés'!Q7</f>
        <v/>
      </c>
      <c r="R75" s="2501">
        <f>R25+'Opex Consolidés'!R7</f>
        <v/>
      </c>
      <c r="S75" s="2501">
        <f>S25+'Opex Consolidés'!S7</f>
        <v/>
      </c>
      <c r="T75" s="2501">
        <f>T25+'Opex Consolidés'!T7</f>
        <v/>
      </c>
      <c r="U75" s="2501">
        <f>U25+'Opex Consolidés'!U7</f>
        <v/>
      </c>
      <c r="V75" s="2501">
        <f>V25+'Opex Consolidés'!V7</f>
        <v/>
      </c>
      <c r="W75" s="2501">
        <f>W25+'Opex Consolidés'!W7</f>
        <v/>
      </c>
      <c r="X75" s="2501">
        <f>X25+'Opex Consolidés'!X7</f>
        <v/>
      </c>
      <c r="Y75" s="2501">
        <f>Y25+'Opex Consolidés'!Y7</f>
        <v/>
      </c>
      <c r="Z75" s="2501">
        <f>Z25+'Opex Consolidés'!Z7</f>
        <v/>
      </c>
      <c r="AA75" s="2501">
        <f>AA25+'Opex Consolidés'!AA7</f>
        <v/>
      </c>
      <c r="AB75" s="262">
        <f>#REF!</f>
        <v/>
      </c>
      <c r="AC75" s="2501">
        <f>AC25+'Opex Consolidés'!AC7</f>
        <v/>
      </c>
      <c r="AD75" s="2501">
        <f>AD25+'Opex Consolidés'!AD7</f>
        <v/>
      </c>
      <c r="AE75" s="2501">
        <f>AE25+'Opex Consolidés'!AE7</f>
        <v/>
      </c>
      <c r="AF75" s="2501">
        <f>AF25+'Opex Consolidés'!AF7</f>
        <v/>
      </c>
      <c r="AG75" s="2501">
        <f>AG25+'Opex Consolidés'!AG7</f>
        <v/>
      </c>
      <c r="AH75" s="2501">
        <f>AH25+'Opex Consolidés'!AH7</f>
        <v/>
      </c>
      <c r="AI75" s="2501">
        <f>AI25+'Opex Consolidés'!AI7</f>
        <v/>
      </c>
      <c r="AJ75" s="2501">
        <f>AJ25+'Opex Consolidés'!AJ7</f>
        <v/>
      </c>
      <c r="AK75" s="2501">
        <f>AK25+'Opex Consolidés'!AK7</f>
        <v/>
      </c>
      <c r="AL75" s="2501">
        <f>AL25+'Opex Consolidés'!AL7</f>
        <v/>
      </c>
      <c r="AM75" s="2501">
        <f>AM25+'Opex Consolidés'!AM7</f>
        <v/>
      </c>
      <c r="AN75" s="2501">
        <f>AN25+'Opex Consolidés'!AN7</f>
        <v/>
      </c>
      <c r="AO75" s="2501">
        <f>AO25+'Opex Consolidés'!AO7</f>
        <v/>
      </c>
      <c r="AP75" s="2501">
        <f>AP25+'Opex Consolidés'!AP7</f>
        <v/>
      </c>
      <c r="AQ75" s="2501">
        <f>AQ25+'Opex Consolidés'!AQ7</f>
        <v/>
      </c>
      <c r="AR75" s="2501">
        <f>AR25+'Opex Consolidés'!AR7</f>
        <v/>
      </c>
      <c r="AS75" s="2501">
        <f>AS25+'Opex Consolidés'!AS7</f>
        <v/>
      </c>
      <c r="AT75" s="2501">
        <f>AT25+'Opex Consolidés'!AT7</f>
        <v/>
      </c>
      <c r="AU75" s="2501" t="n">
        <v>0</v>
      </c>
      <c r="AV75" s="2501" t="n">
        <v>0</v>
      </c>
      <c r="AW75" s="2501" t="n">
        <v>0</v>
      </c>
      <c r="AX75" s="2501" t="n">
        <v>0</v>
      </c>
      <c r="AY75" s="2501" t="n">
        <v>0</v>
      </c>
      <c r="AZ75" s="2501" t="n">
        <v>0</v>
      </c>
      <c r="BA75" s="2501" t="n">
        <v>-0.178454538572221</v>
      </c>
      <c r="BB75" s="2501">
        <f>BB25+'Opex Consolidés'!BB7</f>
        <v/>
      </c>
      <c r="BC75" s="2501" t="n">
        <v>0</v>
      </c>
      <c r="BD75" s="2501" t="n">
        <v>0</v>
      </c>
      <c r="BE75" s="2501" t="n">
        <v>0</v>
      </c>
      <c r="BF75" s="2501" t="n">
        <v>0</v>
      </c>
      <c r="BG75" s="2501" t="n">
        <v>0</v>
      </c>
      <c r="BH75" s="2501" t="n">
        <v>0</v>
      </c>
      <c r="BI75" s="2501" t="n">
        <v>0.0520869550910592</v>
      </c>
      <c r="BJ75" s="2501">
        <f>BJ25+'Opex Consolidés'!BJ7</f>
        <v/>
      </c>
      <c r="BK75" s="2501">
        <f>BK25+'Opex Consolidés'!BK7</f>
        <v/>
      </c>
      <c r="BL75" s="2501">
        <f>BL25+'Opex Consolidés'!BL7</f>
        <v/>
      </c>
      <c r="BM75" s="2501">
        <f>BM25+'Opex Consolidés'!BM7</f>
        <v/>
      </c>
      <c r="BN75" s="2501">
        <f>BN25+'Opex Consolidés'!BN7</f>
        <v/>
      </c>
      <c r="BO75" s="2501">
        <f>BO25+'Opex Consolidés'!BO7</f>
        <v/>
      </c>
      <c r="BP75" s="2501">
        <f>BP25+'Opex Consolidés'!BP7</f>
        <v/>
      </c>
      <c r="BQ75" s="2501">
        <f>BQ25+'Opex Consolidés'!BQ7</f>
        <v/>
      </c>
      <c r="BR75" s="2501">
        <f>BR25+'Opex Consolidés'!BR7</f>
        <v/>
      </c>
      <c r="BS75" s="2501">
        <f>BS25+'Opex Consolidés'!BS7</f>
        <v/>
      </c>
      <c r="BT75" s="2501">
        <f>BT25+'Opex Consolidés'!BT7</f>
        <v/>
      </c>
      <c r="BU75" s="2501">
        <f>BU25+'Opex Consolidés'!BU7</f>
        <v/>
      </c>
      <c r="BV75" s="2501">
        <f>BV25+'Opex Consolidés'!BV7</f>
        <v/>
      </c>
      <c r="BW75" s="2501">
        <f>BW25+'Opex Consolidés'!BW7</f>
        <v/>
      </c>
      <c r="BX75" s="2501">
        <f>BX25+'Opex Consolidés'!BX7</f>
        <v/>
      </c>
      <c r="BY75" s="2501">
        <f>BY25+'Opex Consolidés'!BY7</f>
        <v/>
      </c>
      <c r="BZ75" s="2501">
        <f>BZ25+'Opex Consolidés'!BZ7</f>
        <v/>
      </c>
      <c r="CA75" s="2501">
        <f>CA25+'Opex Consolidés'!CA7</f>
        <v/>
      </c>
      <c r="CB75" s="2501">
        <f>CB25+'Opex Consolidés'!CB7</f>
        <v/>
      </c>
      <c r="CC75" s="2501">
        <f>CC25+'Opex Consolidés'!CC7</f>
        <v/>
      </c>
      <c r="CD75" s="2501">
        <f>CD25+'Opex Consolidés'!CD7</f>
        <v/>
      </c>
      <c r="CE75" s="2501">
        <f>CE25+'Opex Consolidés'!CE7</f>
        <v/>
      </c>
      <c r="CF75" s="2501">
        <f>CF25+'Opex Consolidés'!CF7</f>
        <v/>
      </c>
      <c r="CG75" s="2501">
        <f>CG25+'Opex Consolidés'!CG7</f>
        <v/>
      </c>
      <c r="CH75" s="2501">
        <f>CH25+'Opex Consolidés'!CH7</f>
        <v/>
      </c>
      <c r="CI75" s="2501">
        <f>CI25+'Opex Consolidés'!CI7</f>
        <v/>
      </c>
      <c r="CJ75" s="2501">
        <f>CJ25+'Opex Consolidés'!CJ7</f>
        <v/>
      </c>
      <c r="CK75" s="2501">
        <f>CK25+'Opex Consolidés'!CK7</f>
        <v/>
      </c>
      <c r="CL75" s="2501">
        <f>CL25+'Opex Consolidés'!CL7</f>
        <v/>
      </c>
      <c r="CM75" s="2501">
        <f>CM25+'Opex Consolidés'!CM7</f>
        <v/>
      </c>
      <c r="CN75" s="2501">
        <f>CN25+'Opex Consolidés'!CN7</f>
        <v/>
      </c>
      <c r="CO75" s="2501">
        <f>CO25+'Opex Consolidés'!CO7</f>
        <v/>
      </c>
      <c r="CP75" s="2501">
        <f>CP25+'Opex Consolidés'!CP7</f>
        <v/>
      </c>
      <c r="CQ75" s="2501">
        <f>CQ25+'Opex Consolidés'!CQ7</f>
        <v/>
      </c>
      <c r="CR75" s="2501">
        <f>CR25+'Opex Consolidés'!CR7</f>
        <v/>
      </c>
      <c r="CS75" s="2501">
        <f>CS25+'Opex Consolidés'!CS7</f>
        <v/>
      </c>
      <c r="CT75" s="2501">
        <f>CT25+'Opex Consolidés'!CT7</f>
        <v/>
      </c>
      <c r="CU75" s="2501">
        <f>CU25+'Opex Consolidés'!CU7</f>
        <v/>
      </c>
      <c r="CV75" s="2501">
        <f>CV25+'Opex Consolidés'!CV7</f>
        <v/>
      </c>
      <c r="CW75" s="2502">
        <f>CW25+'Opex Consolidés'!CW7</f>
        <v/>
      </c>
      <c r="CX75" s="2501">
        <f>CX25+'Opex Consolidés'!CX7</f>
        <v/>
      </c>
      <c r="CY75" s="2501">
        <f>CY25+'Opex Consolidés'!CY7</f>
        <v/>
      </c>
      <c r="CZ75" s="2501">
        <f>CZ25+'Opex Consolidés'!CZ7</f>
        <v/>
      </c>
      <c r="DA75" s="2501">
        <f>DA25+'Opex Consolidés'!DA7</f>
        <v/>
      </c>
      <c r="DB75" s="2501">
        <f>DB25+'Opex Consolidés'!DB7</f>
        <v/>
      </c>
      <c r="DC75" s="2501">
        <f>DC25+'Opex Consolidés'!DC7</f>
        <v/>
      </c>
      <c r="DD75" s="2501">
        <f>DD25+'Opex Consolidés'!DD7</f>
        <v/>
      </c>
      <c r="DE75" s="2501">
        <f>DE25+'Opex Consolidés'!DE7</f>
        <v/>
      </c>
      <c r="DF75" s="2501">
        <f>DF25+'Opex Consolidés'!DF7</f>
        <v/>
      </c>
      <c r="DG75" s="2501">
        <f>DG25+'Opex Consolidés'!DG7</f>
        <v/>
      </c>
      <c r="DH75" s="2501">
        <f>DH25+'Opex Consolidés'!DH7</f>
        <v/>
      </c>
      <c r="DI75" s="2480" t="n"/>
      <c r="DJ75" s="2480" t="n"/>
      <c r="DK75" s="2480" t="n"/>
      <c r="DT75" s="2446" t="n"/>
      <c r="DU75" s="2446" t="n"/>
    </row>
    <row customFormat="1" r="76" s="2456">
      <c r="A76" s="2458" t="n"/>
      <c r="B76" s="2458" t="n"/>
      <c r="C76" s="2458" t="n"/>
      <c r="D76" s="2458" t="n"/>
      <c r="E76" s="2458" t="n"/>
      <c r="F76" s="2458" t="n"/>
      <c r="G76" s="2458" t="n"/>
      <c r="H76" s="2458" t="n"/>
      <c r="I76" s="2458" t="n"/>
      <c r="J76" s="2458" t="n"/>
      <c r="K76" s="2458" t="n"/>
      <c r="L76" s="2458" t="n"/>
      <c r="M76" s="2458" t="n"/>
      <c r="N76" s="2458" t="n"/>
      <c r="O76" s="2458" t="n"/>
      <c r="P76" s="2388" t="n"/>
      <c r="Q76" s="2388" t="n"/>
      <c r="R76" s="2388" t="n"/>
      <c r="S76" s="2388" t="n"/>
      <c r="T76" s="2481" t="n"/>
      <c r="U76" s="2458" t="n"/>
      <c r="V76" s="2458" t="n"/>
      <c r="W76" s="2458" t="n"/>
      <c r="X76" s="2458" t="n"/>
      <c r="Y76" s="2458" t="n"/>
      <c r="Z76" s="2458" t="n"/>
      <c r="AA76" s="2458" t="n"/>
      <c r="AB76" s="33" t="n"/>
      <c r="AC76" s="2458" t="n"/>
      <c r="AD76" s="2458" t="n"/>
      <c r="AE76" s="2458" t="n"/>
      <c r="AF76" s="2458" t="n"/>
      <c r="AG76" s="2458" t="n"/>
      <c r="AH76" s="2458" t="n"/>
      <c r="AI76" s="2458" t="n"/>
      <c r="AJ76" s="2458" t="n"/>
      <c r="AK76" s="2458" t="n"/>
      <c r="AM76" s="2458" t="n"/>
      <c r="AN76" s="2458" t="n"/>
      <c r="AO76" s="2458" t="n"/>
      <c r="AP76" s="2458" t="n"/>
      <c r="AQ76" s="2458" t="n"/>
      <c r="AR76" s="2458" t="n"/>
      <c r="AS76" s="2458" t="n"/>
      <c r="AT76" s="2458" t="n"/>
      <c r="AU76" s="2458" t="n"/>
      <c r="AV76" s="2458" t="n"/>
      <c r="AW76" s="2458" t="n"/>
      <c r="AX76" s="2458" t="n"/>
      <c r="AY76" s="2458" t="n"/>
      <c r="AZ76" s="2458" t="n"/>
      <c r="BA76" s="2458" t="n"/>
      <c r="BB76" s="2458" t="n"/>
      <c r="BC76" s="2458" t="n"/>
      <c r="BD76" s="2458" t="n"/>
      <c r="BE76" s="2458" t="n"/>
      <c r="BF76" s="2458" t="n"/>
      <c r="BG76" s="2458" t="n"/>
      <c r="BH76" s="2458" t="n"/>
      <c r="BI76" s="34" t="n"/>
      <c r="BJ76" s="2458" t="n"/>
      <c r="BK76" s="2458" t="n"/>
      <c r="BL76" s="2458" t="n"/>
      <c r="BM76" s="2458" t="n"/>
      <c r="BN76" s="2458" t="n"/>
      <c r="BO76" s="2458" t="n"/>
      <c r="BP76" s="2458" t="n"/>
      <c r="BQ76" s="2458" t="n"/>
      <c r="BR76" s="2458" t="n"/>
      <c r="BS76" s="2458" t="n"/>
      <c r="BT76" s="2458" t="n"/>
      <c r="BU76" s="2458" t="n"/>
      <c r="BV76" s="2458" t="n"/>
      <c r="BW76" s="2458" t="n"/>
      <c r="BX76" s="2458" t="n"/>
      <c r="BY76" s="2458" t="n"/>
      <c r="BZ76" s="2458" t="n"/>
      <c r="CA76" s="2458" t="n"/>
      <c r="CB76" s="2458" t="n"/>
      <c r="CC76" s="2458" t="n"/>
      <c r="CD76" s="2458" t="n"/>
      <c r="CE76" s="2458" t="n"/>
      <c r="CF76" s="2458" t="n"/>
      <c r="CG76" s="2458" t="n"/>
      <c r="CH76" s="2458" t="n"/>
      <c r="CI76" s="2458" t="n"/>
      <c r="CK76" s="2458" t="n"/>
      <c r="CL76" s="2458" t="n"/>
      <c r="CM76" s="2389" t="n"/>
      <c r="CN76" s="2389" t="n"/>
      <c r="CO76" s="2458" t="n"/>
      <c r="CP76" s="2458" t="n"/>
      <c r="CQ76" s="2458" t="n"/>
      <c r="CR76" s="2390" t="n"/>
      <c r="CS76" s="2506" t="n"/>
      <c r="CT76" s="2506" t="n"/>
      <c r="CU76" s="2390" t="n"/>
      <c r="CV76" s="2390" t="n"/>
      <c r="CW76" s="2390" t="n"/>
      <c r="CX76" s="33" t="n"/>
      <c r="CZ76" s="2434" t="n"/>
      <c r="DA76" s="2434" t="n"/>
      <c r="DB76" s="2434" t="n"/>
      <c r="DC76" s="2434" t="n"/>
      <c r="DD76" s="2434" t="n"/>
      <c r="DE76" s="232" t="n"/>
      <c r="DF76" s="232" t="n"/>
      <c r="DG76" s="232" t="n"/>
      <c r="DH76" s="232" t="n"/>
      <c r="DI76" s="2480" t="n"/>
      <c r="DJ76" s="2480" t="n"/>
      <c r="DK76" s="2480" t="n"/>
      <c r="DT76" s="2446" t="n"/>
      <c r="DU76" s="2446" t="n"/>
    </row>
    <row customFormat="1" r="77" s="2456">
      <c r="A77" s="2458" t="n"/>
      <c r="B77" s="2458" t="n"/>
      <c r="C77" s="2458" t="n"/>
      <c r="D77" s="2458" t="n"/>
      <c r="E77" s="2458" t="n"/>
      <c r="F77" s="2458" t="n"/>
      <c r="G77" s="2458" t="n"/>
      <c r="H77" s="2458" t="n"/>
      <c r="I77" s="2458" t="n"/>
      <c r="J77" s="2458" t="n"/>
      <c r="K77" s="2458" t="n"/>
      <c r="L77" s="2458" t="n"/>
      <c r="M77" s="2458" t="n"/>
      <c r="N77" s="2458" t="n"/>
      <c r="O77" s="2458" t="n"/>
      <c r="P77" s="2388" t="n"/>
      <c r="Q77" s="2388" t="n"/>
      <c r="R77" s="2388" t="n"/>
      <c r="S77" s="2388" t="n"/>
      <c r="T77" s="2481" t="n"/>
      <c r="U77" s="2458" t="n"/>
      <c r="V77" s="2458" t="n"/>
      <c r="W77" s="2458" t="n"/>
      <c r="X77" s="2458" t="n"/>
      <c r="Y77" s="2458" t="n"/>
      <c r="Z77" s="2458" t="n"/>
      <c r="AA77" s="2458" t="n"/>
      <c r="AB77" s="33" t="n"/>
      <c r="AC77" s="2458" t="n"/>
      <c r="AD77" s="2458" t="n"/>
      <c r="AE77" s="2458" t="n"/>
      <c r="AF77" s="2458" t="n"/>
      <c r="AG77" s="2458" t="n"/>
      <c r="AH77" s="2458" t="n"/>
      <c r="AI77" s="2458" t="n"/>
      <c r="AJ77" s="2458" t="n"/>
      <c r="AK77" s="2458" t="n"/>
      <c r="AL77" s="2458" t="n"/>
      <c r="AM77" s="2458" t="n"/>
      <c r="AN77" s="2458" t="n"/>
      <c r="AO77" s="2458" t="n"/>
      <c r="AP77" s="2458" t="n"/>
      <c r="AQ77" s="2458" t="n"/>
      <c r="AR77" s="2458" t="n"/>
      <c r="AS77" s="2458" t="n"/>
      <c r="AT77" s="2458" t="n"/>
      <c r="AU77" s="2458" t="n"/>
      <c r="AV77" s="2458" t="n"/>
      <c r="AW77" s="2458" t="n"/>
      <c r="AX77" s="2458" t="n"/>
      <c r="AY77" s="2458" t="n"/>
      <c r="AZ77" s="2458" t="n"/>
      <c r="BA77" s="2458" t="n"/>
      <c r="BB77" s="2458" t="n"/>
      <c r="BC77" s="2458" t="n"/>
      <c r="BD77" s="2458" t="n"/>
      <c r="BE77" s="2458" t="n"/>
      <c r="BF77" s="2458" t="n"/>
      <c r="BG77" s="2458" t="n"/>
      <c r="BH77" s="2458" t="n"/>
      <c r="BI77" s="34" t="n"/>
      <c r="BJ77" s="2458" t="n"/>
      <c r="BK77" s="2458" t="n"/>
      <c r="BL77" s="2458" t="n"/>
      <c r="BM77" s="2458" t="n"/>
      <c r="BN77" s="2458" t="n"/>
      <c r="BO77" s="2458" t="n"/>
      <c r="BP77" s="2458" t="n"/>
      <c r="BQ77" s="2458" t="n"/>
      <c r="BR77" s="2458" t="n"/>
      <c r="BS77" s="2458" t="n"/>
      <c r="BT77" s="2458" t="n"/>
      <c r="BU77" s="2458" t="n"/>
      <c r="BV77" s="2458" t="n"/>
      <c r="BW77" s="2458" t="n"/>
      <c r="BX77" s="2458" t="n"/>
      <c r="BY77" s="2458" t="n"/>
      <c r="BZ77" s="2458" t="n"/>
      <c r="CA77" s="2458" t="n"/>
      <c r="CB77" s="2458" t="n"/>
      <c r="CC77" s="2458" t="n"/>
      <c r="CD77" s="2458" t="n"/>
      <c r="CE77" s="2458" t="n"/>
      <c r="CF77" s="2458" t="n"/>
      <c r="CG77" s="2458" t="n"/>
      <c r="CH77" s="2458" t="n"/>
      <c r="CI77" s="2458" t="n"/>
      <c r="CK77" s="2458" t="n"/>
      <c r="CL77" s="2458" t="n"/>
      <c r="CM77" s="2389" t="n"/>
      <c r="CN77" s="2389" t="n"/>
      <c r="CO77" s="2458" t="n"/>
      <c r="CP77" s="2458" t="n"/>
      <c r="CQ77" s="2458" t="n"/>
      <c r="CR77" s="2390" t="n"/>
      <c r="CS77" s="2390" t="n"/>
      <c r="CT77" s="2390" t="n"/>
      <c r="CU77" s="2390" t="n"/>
      <c r="CV77" s="2390" t="n"/>
      <c r="CW77" s="2390" t="n"/>
      <c r="CX77" s="33" t="n"/>
      <c r="CZ77" s="2434" t="n"/>
      <c r="DA77" s="2434" t="n"/>
      <c r="DB77" s="2434" t="n"/>
      <c r="DC77" s="2434" t="n"/>
      <c r="DD77" s="2434" t="n"/>
      <c r="DE77" s="232" t="n"/>
      <c r="DF77" s="232" t="n"/>
      <c r="DG77" s="232" t="n"/>
      <c r="DH77" s="232" t="n"/>
      <c r="DI77" s="2480" t="n"/>
      <c r="DJ77" s="2480" t="n"/>
      <c r="DK77" s="2480" t="n"/>
      <c r="DT77" s="2446" t="n"/>
      <c r="DU77" s="2446" t="n"/>
    </row>
    <row customFormat="1" r="78" s="2456">
      <c r="A78" s="2458" t="n"/>
      <c r="B78" s="2458" t="n"/>
      <c r="C78" s="2458" t="n"/>
      <c r="D78" s="2458" t="n"/>
      <c r="E78" s="2458" t="n"/>
      <c r="F78" s="2458" t="n"/>
      <c r="G78" s="2458" t="n"/>
      <c r="H78" s="2458" t="n"/>
      <c r="I78" s="2458" t="n"/>
      <c r="J78" s="2458" t="n"/>
      <c r="K78" s="2458" t="n"/>
      <c r="L78" s="2458" t="n"/>
      <c r="M78" s="2458" t="n"/>
      <c r="N78" s="2458" t="n"/>
      <c r="O78" s="2458" t="n"/>
      <c r="P78" s="2388" t="n"/>
      <c r="Q78" s="2388" t="n"/>
      <c r="R78" s="2388" t="n"/>
      <c r="S78" s="2388" t="n"/>
      <c r="T78" s="2481" t="n"/>
      <c r="U78" s="2458" t="n"/>
      <c r="V78" s="2458" t="n"/>
      <c r="W78" s="2458" t="n"/>
      <c r="X78" s="2458" t="n"/>
      <c r="Y78" s="2458" t="n"/>
      <c r="Z78" s="2458" t="n"/>
      <c r="AA78" s="2458" t="n"/>
      <c r="AB78" s="33" t="n"/>
      <c r="AC78" s="2458" t="n"/>
      <c r="AD78" s="2458" t="n"/>
      <c r="AE78" s="2458" t="n"/>
      <c r="AF78" s="2458" t="n"/>
      <c r="AG78" s="2458" t="n"/>
      <c r="AH78" s="2458" t="n"/>
      <c r="AI78" s="2458" t="n"/>
      <c r="AJ78" s="2458" t="n"/>
      <c r="AK78" s="2458" t="n"/>
      <c r="AL78" s="2458" t="n"/>
      <c r="AM78" s="2458" t="n"/>
      <c r="AN78" s="2458" t="n"/>
      <c r="AO78" s="2458" t="n"/>
      <c r="AP78" s="2458" t="n"/>
      <c r="AQ78" s="2458" t="n"/>
      <c r="AR78" s="2458" t="n"/>
      <c r="AS78" s="2458" t="n"/>
      <c r="AT78" s="2458" t="n"/>
      <c r="AU78" s="2458" t="n"/>
      <c r="AV78" s="2458" t="n"/>
      <c r="AW78" s="2458" t="n"/>
      <c r="AX78" s="2458" t="n"/>
      <c r="AY78" s="2458" t="n"/>
      <c r="AZ78" s="2458" t="n"/>
      <c r="BA78" s="2458" t="n"/>
      <c r="BB78" s="2458" t="n"/>
      <c r="BC78" s="2458" t="n"/>
      <c r="BD78" s="2458" t="n"/>
      <c r="BE78" s="2458" t="n"/>
      <c r="BF78" s="2458" t="n"/>
      <c r="BG78" s="2458" t="n"/>
      <c r="BH78" s="2458" t="n"/>
      <c r="BI78" s="34" t="n"/>
      <c r="BJ78" s="2458" t="n"/>
      <c r="BK78" s="2458" t="n"/>
      <c r="BL78" s="2458" t="n"/>
      <c r="BM78" s="2458" t="n"/>
      <c r="BN78" s="2458" t="n"/>
      <c r="BO78" s="2458" t="n"/>
      <c r="BP78" s="2458" t="n"/>
      <c r="BQ78" s="2458" t="n"/>
      <c r="BR78" s="2458" t="n"/>
      <c r="BS78" s="2458" t="n"/>
      <c r="BT78" s="2458" t="n"/>
      <c r="BU78" s="2458" t="n"/>
      <c r="BV78" s="2458" t="n"/>
      <c r="BW78" s="2458" t="n"/>
      <c r="BX78" s="2458" t="n"/>
      <c r="BY78" s="2458" t="n"/>
      <c r="BZ78" s="2458" t="n"/>
      <c r="CA78" s="2458" t="n"/>
      <c r="CB78" s="2458" t="n"/>
      <c r="CC78" s="2458" t="n"/>
      <c r="CD78" s="2458" t="n"/>
      <c r="CE78" s="2458" t="n"/>
      <c r="CF78" s="2458" t="n"/>
      <c r="CG78" s="2458" t="n"/>
      <c r="CH78" s="2458" t="n"/>
      <c r="CI78" s="2458" t="n"/>
      <c r="CK78" s="2458" t="n"/>
      <c r="CL78" s="2458" t="n"/>
      <c r="CM78" s="2389" t="n"/>
      <c r="CN78" s="2389" t="n"/>
      <c r="CO78" s="2458" t="n"/>
      <c r="CP78" s="2458" t="n"/>
      <c r="CQ78" s="2458" t="n"/>
      <c r="CR78" s="2388" t="n"/>
      <c r="CS78" s="2390" t="n"/>
      <c r="CT78" s="2390" t="n"/>
      <c r="CU78" s="2390" t="n"/>
      <c r="CV78" s="2390" t="n"/>
      <c r="CW78" s="2390" t="n"/>
      <c r="CX78" s="33" t="n"/>
      <c r="CZ78" s="2434" t="n"/>
      <c r="DA78" s="2434" t="n"/>
      <c r="DB78" s="2434" t="n"/>
      <c r="DC78" s="2434" t="n"/>
      <c r="DD78" s="2434" t="n"/>
      <c r="DE78" s="232" t="n"/>
      <c r="DF78" s="232" t="n"/>
      <c r="DG78" s="232" t="n"/>
      <c r="DH78" s="232" t="n"/>
      <c r="DI78" s="2480" t="n"/>
      <c r="DJ78" s="2480" t="n"/>
      <c r="DK78" s="2480" t="n"/>
      <c r="DT78" s="2446" t="n"/>
      <c r="DU78" s="2446" t="n"/>
    </row>
    <row customFormat="1" r="79" s="2456">
      <c r="A79" s="2458" t="n"/>
      <c r="B79" s="2458" t="n"/>
      <c r="C79" s="2458" t="n"/>
      <c r="D79" s="2458" t="n"/>
      <c r="E79" s="2458" t="n"/>
      <c r="F79" s="2458" t="n"/>
      <c r="G79" s="2458" t="n"/>
      <c r="H79" s="2458" t="n"/>
      <c r="I79" s="2458" t="n"/>
      <c r="J79" s="2458" t="n"/>
      <c r="K79" s="2458" t="n"/>
      <c r="L79" s="2458" t="n"/>
      <c r="M79" s="2458" t="n"/>
      <c r="N79" s="2458" t="n"/>
      <c r="O79" s="2458" t="n"/>
      <c r="P79" s="2388" t="n"/>
      <c r="Q79" s="2388" t="n"/>
      <c r="R79" s="2388" t="n"/>
      <c r="S79" s="2388" t="n"/>
      <c r="T79" s="2481" t="n"/>
      <c r="U79" s="2458" t="n"/>
      <c r="V79" s="2458" t="n"/>
      <c r="W79" s="2458" t="n"/>
      <c r="X79" s="2458" t="n"/>
      <c r="Y79" s="2458" t="n"/>
      <c r="Z79" s="2458" t="n"/>
      <c r="AA79" s="2458" t="n"/>
      <c r="AB79" s="33" t="n"/>
      <c r="AC79" s="2458" t="n"/>
      <c r="AD79" s="2458" t="n"/>
      <c r="AE79" s="2458" t="n"/>
      <c r="AF79" s="2458" t="n"/>
      <c r="AG79" s="2458" t="n"/>
      <c r="AH79" s="2458" t="n"/>
      <c r="AI79" s="2458" t="n"/>
      <c r="AJ79" s="2458" t="n"/>
      <c r="AK79" s="2458" t="n"/>
      <c r="AL79" s="2458" t="n"/>
      <c r="AM79" s="2458" t="n"/>
      <c r="AN79" s="2458" t="n"/>
      <c r="AO79" s="2458" t="n"/>
      <c r="AP79" s="2458" t="n"/>
      <c r="AQ79" s="2458" t="n"/>
      <c r="AR79" s="2458" t="n"/>
      <c r="AS79" s="2458" t="n"/>
      <c r="AT79" s="2458" t="n"/>
      <c r="AU79" s="2458" t="n"/>
      <c r="AV79" s="2458" t="n"/>
      <c r="AW79" s="2458" t="n"/>
      <c r="AX79" s="2458" t="n"/>
      <c r="AY79" s="2458" t="n"/>
      <c r="AZ79" s="2458" t="n"/>
      <c r="BA79" s="2458" t="n"/>
      <c r="BB79" s="2458" t="n"/>
      <c r="BC79" s="2458" t="n"/>
      <c r="BD79" s="2458" t="n"/>
      <c r="BE79" s="2458" t="n"/>
      <c r="BF79" s="2458" t="n"/>
      <c r="BG79" s="2458" t="n"/>
      <c r="BH79" s="2458" t="n"/>
      <c r="BI79" s="34" t="n"/>
      <c r="BJ79" s="2458" t="n"/>
      <c r="BK79" s="2458" t="n"/>
      <c r="BL79" s="2458" t="n"/>
      <c r="BM79" s="2458" t="n"/>
      <c r="BN79" s="2458" t="n"/>
      <c r="BO79" s="2458" t="n"/>
      <c r="BP79" s="2458" t="n"/>
      <c r="BQ79" s="2458" t="n"/>
      <c r="BR79" s="2458" t="n"/>
      <c r="BS79" s="2458" t="n"/>
      <c r="BT79" s="2458" t="n"/>
      <c r="BU79" s="2458" t="n"/>
      <c r="BV79" s="2458" t="n"/>
      <c r="BW79" s="2458" t="n"/>
      <c r="BX79" s="2458" t="n"/>
      <c r="BY79" s="2458" t="n"/>
      <c r="BZ79" s="2458" t="n"/>
      <c r="CA79" s="2458" t="n"/>
      <c r="CB79" s="2458" t="n"/>
      <c r="CC79" s="2458" t="n"/>
      <c r="CD79" s="2458" t="n"/>
      <c r="CE79" s="2458" t="n"/>
      <c r="CF79" s="2458" t="n"/>
      <c r="CG79" s="2458" t="n"/>
      <c r="CH79" s="2458" t="n"/>
      <c r="CI79" s="2458" t="n"/>
      <c r="CK79" s="2458" t="n"/>
      <c r="CL79" s="2458" t="n"/>
      <c r="CM79" s="2389" t="n"/>
      <c r="CN79" s="2389" t="n"/>
      <c r="CO79" s="2458" t="n"/>
      <c r="CP79" s="2458" t="n"/>
      <c r="CQ79" s="2458" t="n"/>
      <c r="CR79" s="2390" t="n"/>
      <c r="CS79" s="2390" t="n"/>
      <c r="CT79" s="2390" t="n"/>
      <c r="CU79" s="2390" t="n"/>
      <c r="CV79" s="2390" t="n"/>
      <c r="CW79" s="2390" t="n"/>
      <c r="CX79" s="33" t="n"/>
      <c r="CZ79" s="2434" t="n"/>
      <c r="DA79" s="2434" t="n"/>
      <c r="DB79" s="2434" t="n"/>
      <c r="DC79" s="2434" t="n"/>
      <c r="DD79" s="2434" t="n"/>
      <c r="DE79" s="232" t="n"/>
      <c r="DF79" s="232" t="n"/>
      <c r="DG79" s="232" t="n"/>
      <c r="DH79" s="232" t="n"/>
      <c r="DI79" s="2480" t="n"/>
      <c r="DJ79" s="2480" t="n"/>
      <c r="DK79" s="2480" t="n"/>
      <c r="DT79" s="2446" t="n"/>
      <c r="DU79" s="2446" t="n"/>
    </row>
    <row customFormat="1" r="80" s="2456">
      <c r="A80" s="2458" t="n"/>
      <c r="B80" s="2458" t="n"/>
      <c r="C80" s="2458" t="n"/>
      <c r="D80" s="2458" t="n"/>
      <c r="E80" s="2458" t="n"/>
      <c r="F80" s="2458" t="n"/>
      <c r="G80" s="2458" t="n"/>
      <c r="H80" s="2458" t="n"/>
      <c r="I80" s="2458" t="n"/>
      <c r="J80" s="2458" t="n"/>
      <c r="K80" s="2458" t="n"/>
      <c r="L80" s="2458" t="n"/>
      <c r="M80" s="2458" t="n"/>
      <c r="N80" s="2458" t="n"/>
      <c r="O80" s="2458" t="n"/>
      <c r="P80" s="2388" t="n"/>
      <c r="Q80" s="2388" t="n"/>
      <c r="R80" s="2388" t="n"/>
      <c r="S80" s="2388" t="n"/>
      <c r="T80" s="2481" t="n"/>
      <c r="U80" s="2458" t="n"/>
      <c r="V80" s="2458" t="n"/>
      <c r="W80" s="2458" t="n"/>
      <c r="X80" s="2458" t="n"/>
      <c r="Y80" s="2458" t="n"/>
      <c r="Z80" s="2458" t="n"/>
      <c r="AA80" s="2458" t="n"/>
      <c r="AB80" s="33" t="n"/>
      <c r="AC80" s="2458" t="n"/>
      <c r="AD80" s="2458" t="n"/>
      <c r="AE80" s="2458" t="n"/>
      <c r="AF80" s="2458" t="n"/>
      <c r="AG80" s="2458" t="n"/>
      <c r="AH80" s="2458" t="n"/>
      <c r="AI80" s="2458" t="n"/>
      <c r="AJ80" s="2458" t="n"/>
      <c r="AK80" s="2458" t="n"/>
      <c r="AL80" s="2458" t="n"/>
      <c r="AM80" s="2458" t="n"/>
      <c r="AN80" s="2458" t="n"/>
      <c r="AO80" s="2458" t="n"/>
      <c r="AP80" s="2458" t="n"/>
      <c r="AQ80" s="2458" t="n"/>
      <c r="AR80" s="2458" t="n"/>
      <c r="AS80" s="2458" t="n"/>
      <c r="AT80" s="2458" t="n"/>
      <c r="AU80" s="2458" t="n"/>
      <c r="AV80" s="2458" t="n"/>
      <c r="AW80" s="2458" t="n"/>
      <c r="AX80" s="2458" t="n"/>
      <c r="AY80" s="2458" t="n"/>
      <c r="AZ80" s="2458" t="n"/>
      <c r="BA80" s="2458" t="n"/>
      <c r="BB80" s="2458" t="n"/>
      <c r="BC80" s="2458" t="n"/>
      <c r="BD80" s="2458" t="n"/>
      <c r="BE80" s="2458" t="n"/>
      <c r="BF80" s="2458" t="n"/>
      <c r="BG80" s="2458" t="n"/>
      <c r="BH80" s="2458" t="n"/>
      <c r="BI80" s="34" t="n"/>
      <c r="BJ80" s="2458" t="n"/>
      <c r="BK80" s="2458" t="n"/>
      <c r="BL80" s="2458" t="n"/>
      <c r="BM80" s="2458" t="n"/>
      <c r="BN80" s="2458" t="n"/>
      <c r="BO80" s="2458" t="n"/>
      <c r="BP80" s="2458" t="n"/>
      <c r="BQ80" s="2458" t="n"/>
      <c r="BR80" s="2458" t="n"/>
      <c r="BS80" s="2458" t="n"/>
      <c r="BT80" s="2458" t="n"/>
      <c r="BU80" s="2458" t="n"/>
      <c r="BV80" s="2458" t="n"/>
      <c r="BW80" s="2458" t="n"/>
      <c r="BX80" s="2458" t="n"/>
      <c r="BY80" s="2458" t="n"/>
      <c r="BZ80" s="2458" t="n"/>
      <c r="CA80" s="2458" t="n"/>
      <c r="CB80" s="2458" t="n"/>
      <c r="CC80" s="2458" t="n"/>
      <c r="CD80" s="2458" t="n"/>
      <c r="CE80" s="2458" t="n"/>
      <c r="CF80" s="2458" t="n"/>
      <c r="CG80" s="2458" t="n"/>
      <c r="CH80" s="2458" t="n"/>
      <c r="CI80" s="2458" t="n"/>
      <c r="CK80" s="2458" t="n"/>
      <c r="CL80" s="2458" t="n"/>
      <c r="CM80" s="2389" t="n"/>
      <c r="CN80" s="2389" t="n"/>
      <c r="CO80" s="2458" t="n"/>
      <c r="CP80" s="2458" t="n"/>
      <c r="CQ80" s="2458" t="n"/>
      <c r="CR80" s="2390" t="n"/>
      <c r="CS80" s="2390" t="n"/>
      <c r="CT80" s="2390" t="n"/>
      <c r="CU80" s="2390" t="n"/>
      <c r="CV80" s="2390" t="n"/>
      <c r="CW80" s="2390" t="n"/>
      <c r="CX80" s="33" t="n"/>
      <c r="CZ80" s="2434" t="n"/>
      <c r="DA80" s="2434" t="n"/>
      <c r="DB80" s="2434" t="n"/>
      <c r="DC80" s="2434" t="n"/>
      <c r="DD80" s="2434" t="n"/>
      <c r="DE80" s="232" t="n"/>
      <c r="DF80" s="232" t="n"/>
      <c r="DG80" s="232" t="n"/>
      <c r="DH80" s="232" t="n"/>
      <c r="DI80" s="2480" t="n"/>
      <c r="DJ80" s="2480" t="n"/>
      <c r="DK80" s="2480" t="n"/>
      <c r="DT80" s="2446" t="n"/>
      <c r="DU80" s="2446" t="n"/>
    </row>
    <row customFormat="1" r="81" s="2456">
      <c r="A81" s="2458" t="n"/>
      <c r="B81" s="2458" t="n"/>
      <c r="C81" s="2458" t="n"/>
      <c r="D81" s="2458" t="n"/>
      <c r="E81" s="2458" t="n"/>
      <c r="F81" s="2458" t="n"/>
      <c r="G81" s="2458" t="n"/>
      <c r="H81" s="2458" t="n"/>
      <c r="I81" s="2458" t="n"/>
      <c r="J81" s="2458" t="n"/>
      <c r="K81" s="2458" t="n"/>
      <c r="L81" s="2458" t="n"/>
      <c r="M81" s="2458" t="n"/>
      <c r="N81" s="2458" t="n"/>
      <c r="O81" s="2458" t="n"/>
      <c r="P81" s="2388" t="n"/>
      <c r="Q81" s="2388" t="n"/>
      <c r="R81" s="2388" t="n"/>
      <c r="S81" s="2388" t="n"/>
      <c r="T81" s="2481" t="n"/>
      <c r="U81" s="2458" t="n"/>
      <c r="V81" s="2458" t="n"/>
      <c r="W81" s="2458" t="n"/>
      <c r="X81" s="2458" t="n"/>
      <c r="Y81" s="2458" t="n"/>
      <c r="Z81" s="2458" t="n"/>
      <c r="AA81" s="2458" t="n"/>
      <c r="AB81" s="33" t="n"/>
      <c r="AC81" s="2458" t="n"/>
      <c r="AD81" s="2458" t="n"/>
      <c r="AE81" s="2458" t="n"/>
      <c r="AF81" s="2458" t="n"/>
      <c r="AG81" s="2458" t="n"/>
      <c r="AH81" s="2458" t="n"/>
      <c r="AI81" s="2458" t="n"/>
      <c r="AJ81" s="2458" t="n"/>
      <c r="AK81" s="2458" t="n"/>
      <c r="AL81" s="2458" t="n"/>
      <c r="AM81" s="2458" t="n"/>
      <c r="AN81" s="2458" t="n"/>
      <c r="AO81" s="2458" t="n"/>
      <c r="AP81" s="2458" t="n"/>
      <c r="AQ81" s="2458" t="n"/>
      <c r="AR81" s="2458" t="n"/>
      <c r="AS81" s="2458" t="n"/>
      <c r="AT81" s="2458" t="n"/>
      <c r="AU81" s="2458" t="n"/>
      <c r="AV81" s="2458" t="n"/>
      <c r="AW81" s="2458" t="n"/>
      <c r="AX81" s="2458" t="n"/>
      <c r="AY81" s="2458" t="n"/>
      <c r="AZ81" s="2458" t="n"/>
      <c r="BA81" s="2458" t="n"/>
      <c r="BB81" s="2458" t="n"/>
      <c r="BC81" s="2458" t="n"/>
      <c r="BD81" s="2458" t="n"/>
      <c r="BE81" s="2458" t="n"/>
      <c r="BF81" s="2458" t="n"/>
      <c r="BG81" s="2458" t="n"/>
      <c r="BH81" s="2458" t="n"/>
      <c r="BI81" s="34" t="n"/>
      <c r="BJ81" s="2458" t="n"/>
      <c r="BK81" s="2458" t="n"/>
      <c r="BL81" s="2458" t="n"/>
      <c r="BM81" s="2458" t="n"/>
      <c r="BN81" s="2458" t="n"/>
      <c r="BO81" s="2458" t="n"/>
      <c r="BP81" s="2458" t="n"/>
      <c r="BQ81" s="2458" t="n"/>
      <c r="BR81" s="2458" t="n"/>
      <c r="BS81" s="2458" t="n"/>
      <c r="BT81" s="2458" t="n"/>
      <c r="BU81" s="2458" t="n"/>
      <c r="BV81" s="2458" t="n"/>
      <c r="BW81" s="2458" t="n"/>
      <c r="BX81" s="2458" t="n"/>
      <c r="BY81" s="2458" t="n"/>
      <c r="BZ81" s="2458" t="n"/>
      <c r="CA81" s="2458" t="n"/>
      <c r="CB81" s="2458" t="n"/>
      <c r="CC81" s="2458" t="n"/>
      <c r="CD81" s="2458" t="n"/>
      <c r="CE81" s="2458" t="n"/>
      <c r="CF81" s="2458" t="n"/>
      <c r="CG81" s="2458" t="n"/>
      <c r="CH81" s="2458" t="n"/>
      <c r="CI81" s="2458" t="n"/>
      <c r="CK81" s="2458" t="n"/>
      <c r="CL81" s="2458" t="n"/>
      <c r="CM81" s="2389" t="n"/>
      <c r="CN81" s="2389" t="n"/>
      <c r="CO81" s="2458" t="n"/>
      <c r="CP81" s="2458" t="n"/>
      <c r="CQ81" s="2458" t="n"/>
      <c r="CR81" s="2390" t="n"/>
      <c r="CS81" s="2390" t="n"/>
      <c r="CT81" s="2390" t="n"/>
      <c r="CU81" s="2390" t="n"/>
      <c r="CV81" s="2390" t="n"/>
      <c r="CW81" s="2390" t="n"/>
      <c r="CX81" s="33" t="n"/>
      <c r="CZ81" s="2434" t="n"/>
      <c r="DA81" s="2434" t="n"/>
      <c r="DB81" s="2434" t="n"/>
      <c r="DC81" s="2434" t="n"/>
      <c r="DD81" s="2434" t="n"/>
      <c r="DE81" s="232" t="n"/>
      <c r="DF81" s="232" t="n"/>
      <c r="DG81" s="232" t="n"/>
      <c r="DH81" s="232" t="n"/>
      <c r="DI81" s="2480" t="n"/>
      <c r="DJ81" s="2480" t="n"/>
      <c r="DK81" s="2480" t="n"/>
      <c r="DT81" s="2446" t="n"/>
      <c r="DU81" s="2446" t="n"/>
    </row>
    <row customFormat="1" r="82" s="2456">
      <c r="A82" s="2458" t="n"/>
      <c r="B82" s="2458" t="n"/>
      <c r="C82" s="2458" t="n"/>
      <c r="D82" s="2458" t="n"/>
      <c r="E82" s="2458" t="n"/>
      <c r="F82" s="2458" t="n"/>
      <c r="G82" s="2458" t="n"/>
      <c r="H82" s="2458" t="n"/>
      <c r="I82" s="2458" t="n"/>
      <c r="J82" s="2458" t="n"/>
      <c r="K82" s="2458" t="n"/>
      <c r="L82" s="2458" t="n"/>
      <c r="M82" s="2458" t="n"/>
      <c r="N82" s="2458" t="n"/>
      <c r="O82" s="2458" t="n"/>
      <c r="P82" s="2388" t="n"/>
      <c r="Q82" s="2388" t="n"/>
      <c r="R82" s="2388" t="n"/>
      <c r="S82" s="2388" t="n"/>
      <c r="T82" s="2481" t="n"/>
      <c r="U82" s="2458" t="n"/>
      <c r="V82" s="2458" t="n"/>
      <c r="W82" s="2458" t="n"/>
      <c r="X82" s="2458" t="n"/>
      <c r="Y82" s="2458" t="n"/>
      <c r="Z82" s="2458" t="n"/>
      <c r="AA82" s="2458" t="n"/>
      <c r="AB82" s="33" t="n"/>
      <c r="AC82" s="2458" t="n"/>
      <c r="AD82" s="2458" t="n"/>
      <c r="AE82" s="2458" t="n"/>
      <c r="AF82" s="2458" t="n"/>
      <c r="AG82" s="2458" t="n"/>
      <c r="AH82" s="2458" t="n"/>
      <c r="AI82" s="2458" t="n"/>
      <c r="AJ82" s="2458" t="n"/>
      <c r="AK82" s="2458" t="n"/>
      <c r="AL82" s="2458" t="n"/>
      <c r="AM82" s="2458" t="n"/>
      <c r="AN82" s="2458" t="n"/>
      <c r="AO82" s="2458" t="n"/>
      <c r="AP82" s="2458" t="n"/>
      <c r="AQ82" s="2458" t="n"/>
      <c r="AR82" s="2458" t="n"/>
      <c r="AS82" s="2458" t="n"/>
      <c r="AT82" s="2458" t="n"/>
      <c r="AU82" s="2458" t="n"/>
      <c r="AV82" s="2458" t="n"/>
      <c r="AW82" s="2458" t="n"/>
      <c r="AX82" s="2458" t="n"/>
      <c r="AY82" s="2458" t="n"/>
      <c r="AZ82" s="2458" t="n"/>
      <c r="BA82" s="2458" t="n"/>
      <c r="BB82" s="2458" t="n"/>
      <c r="BC82" s="2458" t="n"/>
      <c r="BD82" s="2458" t="n"/>
      <c r="BE82" s="2458" t="n"/>
      <c r="BF82" s="2458" t="n"/>
      <c r="BG82" s="2458" t="n"/>
      <c r="BH82" s="2458" t="n"/>
      <c r="BI82" s="34" t="n"/>
      <c r="BJ82" s="2458" t="n"/>
      <c r="BK82" s="2458" t="n"/>
      <c r="BL82" s="2458" t="n"/>
      <c r="BM82" s="2458" t="n"/>
      <c r="BN82" s="2458" t="n"/>
      <c r="BO82" s="2458" t="n"/>
      <c r="BP82" s="2458" t="n"/>
      <c r="BQ82" s="2458" t="n"/>
      <c r="BR82" s="2458" t="n"/>
      <c r="BS82" s="2458" t="n"/>
      <c r="BT82" s="2458" t="n"/>
      <c r="BU82" s="2458" t="n"/>
      <c r="BV82" s="2458" t="n"/>
      <c r="BW82" s="2458" t="n"/>
      <c r="BX82" s="2458" t="n"/>
      <c r="BY82" s="2458" t="n"/>
      <c r="BZ82" s="2458" t="n"/>
      <c r="CA82" s="2458" t="n"/>
      <c r="CB82" s="2458" t="n"/>
      <c r="CC82" s="2458" t="n"/>
      <c r="CD82" s="2458" t="n"/>
      <c r="CE82" s="2458" t="n"/>
      <c r="CF82" s="2458" t="n"/>
      <c r="CG82" s="2458" t="n"/>
      <c r="CH82" s="2458" t="n"/>
      <c r="CI82" s="2458" t="n"/>
      <c r="CK82" s="2458" t="n"/>
      <c r="CL82" s="2458" t="n"/>
      <c r="CM82" s="2389" t="n"/>
      <c r="CN82" s="2389" t="n"/>
      <c r="CO82" s="2458" t="n"/>
      <c r="CP82" s="2458" t="n"/>
      <c r="CQ82" s="2458" t="n"/>
      <c r="CR82" s="2390" t="n"/>
      <c r="CS82" s="2390" t="n"/>
      <c r="CT82" s="2390" t="n"/>
      <c r="CU82" s="2390" t="n"/>
      <c r="CV82" s="2390" t="n"/>
      <c r="CW82" s="2390" t="n"/>
      <c r="CX82" s="33" t="n"/>
      <c r="CZ82" s="2434" t="n"/>
      <c r="DA82" s="2434" t="n"/>
      <c r="DB82" s="2434" t="n"/>
      <c r="DC82" s="2434" t="n"/>
      <c r="DD82" s="2434" t="n"/>
      <c r="DE82" s="232" t="n"/>
      <c r="DF82" s="232" t="n"/>
      <c r="DG82" s="232" t="n"/>
      <c r="DH82" s="232" t="n"/>
      <c r="DI82" s="2480" t="n"/>
      <c r="DJ82" s="2480" t="n"/>
      <c r="DK82" s="2480" t="n"/>
      <c r="DT82" s="2446" t="n"/>
      <c r="DU82" s="2446" t="n"/>
    </row>
    <row customFormat="1" r="83" s="2456">
      <c r="A83" s="2458" t="n"/>
      <c r="B83" s="2458" t="n"/>
      <c r="C83" s="2458" t="n"/>
      <c r="D83" s="2458" t="n"/>
      <c r="E83" s="2458" t="n"/>
      <c r="F83" s="2458" t="n"/>
      <c r="G83" s="2458" t="n"/>
      <c r="H83" s="2458" t="n"/>
      <c r="I83" s="2458" t="n"/>
      <c r="J83" s="2458" t="n"/>
      <c r="K83" s="2458" t="n"/>
      <c r="L83" s="2458" t="n"/>
      <c r="M83" s="2458" t="n"/>
      <c r="N83" s="2458" t="n"/>
      <c r="O83" s="2458" t="n"/>
      <c r="P83" s="2388" t="n"/>
      <c r="Q83" s="2388" t="n"/>
      <c r="R83" s="2388" t="n"/>
      <c r="S83" s="2388" t="n"/>
      <c r="T83" s="2481" t="n"/>
      <c r="U83" s="2458" t="n"/>
      <c r="V83" s="2458" t="n"/>
      <c r="W83" s="2458" t="n"/>
      <c r="X83" s="2458" t="n"/>
      <c r="Y83" s="2458" t="n"/>
      <c r="Z83" s="2458" t="n"/>
      <c r="AA83" s="2458" t="n"/>
      <c r="AB83" s="33" t="n"/>
      <c r="AC83" s="2458" t="n"/>
      <c r="AD83" s="2458" t="n"/>
      <c r="AE83" s="2458" t="n"/>
      <c r="AF83" s="2458" t="n"/>
      <c r="AG83" s="2458" t="n"/>
      <c r="AH83" s="2458" t="n"/>
      <c r="AI83" s="2458" t="n"/>
      <c r="AJ83" s="2458" t="n"/>
      <c r="AK83" s="2458" t="n"/>
      <c r="AL83" s="2458" t="n"/>
      <c r="AM83" s="2458" t="n"/>
      <c r="AN83" s="2458" t="n"/>
      <c r="AO83" s="2458" t="n"/>
      <c r="AP83" s="2458" t="n"/>
      <c r="AQ83" s="2458" t="n"/>
      <c r="AR83" s="2458" t="n"/>
      <c r="AS83" s="2458" t="n"/>
      <c r="AT83" s="2458" t="n"/>
      <c r="AU83" s="2458" t="n"/>
      <c r="AV83" s="2458" t="n"/>
      <c r="AW83" s="2458" t="n"/>
      <c r="AX83" s="2458" t="n"/>
      <c r="AY83" s="2458" t="n"/>
      <c r="AZ83" s="2458" t="n"/>
      <c r="BA83" s="2458" t="n"/>
      <c r="BB83" s="2458" t="n"/>
      <c r="BC83" s="2458" t="n"/>
      <c r="BD83" s="2458" t="n"/>
      <c r="BE83" s="2458" t="n"/>
      <c r="BF83" s="2458" t="n"/>
      <c r="BG83" s="2458" t="n"/>
      <c r="BH83" s="2458" t="n"/>
      <c r="BI83" s="34" t="n"/>
      <c r="BJ83" s="2458" t="n"/>
      <c r="BK83" s="2458" t="n"/>
      <c r="BL83" s="2458" t="n"/>
      <c r="BM83" s="2458" t="n"/>
      <c r="BN83" s="2458" t="n"/>
      <c r="BO83" s="2458" t="n"/>
      <c r="BP83" s="2458" t="n"/>
      <c r="BQ83" s="2458" t="n"/>
      <c r="BR83" s="2458" t="n"/>
      <c r="BS83" s="2458" t="n"/>
      <c r="BT83" s="2458" t="n"/>
      <c r="BU83" s="2458" t="n"/>
      <c r="BV83" s="2458" t="n"/>
      <c r="BW83" s="2458" t="n"/>
      <c r="BX83" s="2458" t="n"/>
      <c r="BY83" s="2458" t="n"/>
      <c r="BZ83" s="2458" t="n"/>
      <c r="CA83" s="2458" t="n"/>
      <c r="CB83" s="2458" t="n"/>
      <c r="CC83" s="2458" t="n"/>
      <c r="CD83" s="2458" t="n"/>
      <c r="CE83" s="2458" t="n"/>
      <c r="CF83" s="2458" t="n"/>
      <c r="CG83" s="2458" t="n"/>
      <c r="CH83" s="2458" t="n"/>
      <c r="CI83" s="2458" t="n"/>
      <c r="CK83" s="2458" t="n"/>
      <c r="CL83" s="2458" t="n"/>
      <c r="CM83" s="2389" t="n"/>
      <c r="CN83" s="2389" t="n"/>
      <c r="CO83" s="2458" t="n"/>
      <c r="CP83" s="2458" t="n"/>
      <c r="CQ83" s="2458" t="n"/>
      <c r="CR83" s="2390" t="n"/>
      <c r="CS83" s="2390" t="n"/>
      <c r="CT83" s="2390" t="n"/>
      <c r="CU83" s="2390" t="n"/>
      <c r="CV83" s="2390" t="n"/>
      <c r="CW83" s="2390" t="n"/>
      <c r="CX83" s="33" t="n"/>
      <c r="CZ83" s="2434" t="n"/>
      <c r="DA83" s="2434" t="n"/>
      <c r="DB83" s="2434" t="n"/>
      <c r="DC83" s="2434" t="n"/>
      <c r="DD83" s="2434" t="n"/>
      <c r="DE83" s="232" t="n"/>
      <c r="DF83" s="232" t="n"/>
      <c r="DG83" s="232" t="n"/>
      <c r="DH83" s="232" t="n"/>
      <c r="DI83" s="2480" t="n"/>
      <c r="DJ83" s="2480" t="n"/>
      <c r="DK83" s="2480" t="n"/>
      <c r="DT83" s="2446" t="n"/>
      <c r="DU83" s="2446" t="n"/>
    </row>
    <row customFormat="1" r="84" s="2456">
      <c r="A84" s="2458" t="n"/>
      <c r="B84" s="2458" t="n"/>
      <c r="C84" s="2458" t="n"/>
      <c r="D84" s="2458" t="n"/>
      <c r="E84" s="2458" t="n"/>
      <c r="F84" s="2458" t="n"/>
      <c r="G84" s="2458" t="n"/>
      <c r="H84" s="2458" t="n"/>
      <c r="I84" s="2458" t="n"/>
      <c r="J84" s="2458" t="n"/>
      <c r="K84" s="2458" t="n"/>
      <c r="L84" s="2458" t="n"/>
      <c r="M84" s="2458" t="n"/>
      <c r="N84" s="2458" t="n"/>
      <c r="O84" s="2458" t="n"/>
      <c r="P84" s="2388" t="n"/>
      <c r="Q84" s="2388" t="n"/>
      <c r="R84" s="2388" t="n"/>
      <c r="S84" s="2388" t="n"/>
      <c r="T84" s="2481" t="n"/>
      <c r="U84" s="2458" t="n"/>
      <c r="V84" s="2458" t="n"/>
      <c r="W84" s="2458" t="n"/>
      <c r="X84" s="2458" t="n"/>
      <c r="Y84" s="2458" t="n"/>
      <c r="Z84" s="2458" t="n"/>
      <c r="AA84" s="2458" t="n"/>
      <c r="AB84" s="33" t="n"/>
      <c r="AC84" s="2458" t="n"/>
      <c r="AD84" s="2458" t="n"/>
      <c r="AE84" s="2458" t="n"/>
      <c r="AF84" s="2458" t="n"/>
      <c r="AG84" s="2458" t="n"/>
      <c r="AH84" s="2458" t="n"/>
      <c r="AI84" s="2458" t="n"/>
      <c r="AJ84" s="2458" t="n"/>
      <c r="AK84" s="2458" t="n"/>
      <c r="AL84" s="2458" t="n"/>
      <c r="AM84" s="2458" t="n"/>
      <c r="AN84" s="2458" t="n"/>
      <c r="AO84" s="2458" t="n"/>
      <c r="AP84" s="2458" t="n"/>
      <c r="AQ84" s="2458" t="n"/>
      <c r="AR84" s="2458" t="n"/>
      <c r="AS84" s="2458" t="n"/>
      <c r="AT84" s="2458" t="n"/>
      <c r="AU84" s="2458" t="n"/>
      <c r="AV84" s="2458" t="n"/>
      <c r="AW84" s="2458" t="n"/>
      <c r="AX84" s="2458" t="n"/>
      <c r="AY84" s="2458" t="n"/>
      <c r="AZ84" s="2458" t="n"/>
      <c r="BA84" s="2458" t="n"/>
      <c r="BB84" s="2458" t="n"/>
      <c r="BC84" s="2458" t="n"/>
      <c r="BD84" s="2458" t="n"/>
      <c r="BE84" s="2458" t="n"/>
      <c r="BF84" s="2458" t="n"/>
      <c r="BG84" s="2458" t="n"/>
      <c r="BH84" s="2458" t="n"/>
      <c r="BI84" s="34" t="n"/>
      <c r="BJ84" s="2458" t="n"/>
      <c r="BK84" s="2458" t="n"/>
      <c r="BL84" s="2458" t="n"/>
      <c r="BM84" s="2458" t="n"/>
      <c r="BN84" s="2458" t="n"/>
      <c r="BO84" s="2458" t="n"/>
      <c r="BP84" s="2458" t="n"/>
      <c r="BQ84" s="2458" t="n"/>
      <c r="BR84" s="2458" t="n"/>
      <c r="BS84" s="2458" t="n"/>
      <c r="BT84" s="2458" t="n"/>
      <c r="BU84" s="2458" t="n"/>
      <c r="BV84" s="2458" t="n"/>
      <c r="BW84" s="2458" t="n"/>
      <c r="BX84" s="2458" t="n"/>
      <c r="BY84" s="2458" t="n"/>
      <c r="BZ84" s="2458" t="n"/>
      <c r="CA84" s="2458" t="n"/>
      <c r="CB84" s="2458" t="n"/>
      <c r="CC84" s="2458" t="n"/>
      <c r="CD84" s="2458" t="n"/>
      <c r="CE84" s="2458" t="n"/>
      <c r="CF84" s="2458" t="n"/>
      <c r="CG84" s="2458" t="n"/>
      <c r="CH84" s="2458" t="n"/>
      <c r="CI84" s="2458" t="n"/>
      <c r="CK84" s="2458" t="n"/>
      <c r="CL84" s="2458" t="n"/>
      <c r="CM84" s="2389" t="n"/>
      <c r="CN84" s="2389" t="n"/>
      <c r="CO84" s="2458" t="n"/>
      <c r="CP84" s="2458" t="n"/>
      <c r="CQ84" s="2458" t="n"/>
      <c r="CR84" s="2390" t="n"/>
      <c r="CS84" s="2390" t="n"/>
      <c r="CT84" s="2390" t="n"/>
      <c r="CU84" s="2390" t="n"/>
      <c r="CV84" s="2390" t="n"/>
      <c r="CW84" s="2390" t="n"/>
      <c r="CX84" s="33" t="n"/>
      <c r="CZ84" s="2434" t="n"/>
      <c r="DA84" s="2434" t="n"/>
      <c r="DB84" s="2434" t="n"/>
      <c r="DC84" s="2434" t="n"/>
      <c r="DD84" s="2434" t="n"/>
      <c r="DE84" s="232" t="n"/>
      <c r="DF84" s="232" t="n"/>
      <c r="DG84" s="232" t="n"/>
      <c r="DH84" s="232" t="n"/>
      <c r="DI84" s="2480" t="n"/>
      <c r="DJ84" s="2480" t="n"/>
      <c r="DK84" s="2480" t="n"/>
      <c r="DT84" s="2446" t="n"/>
      <c r="DU84" s="2446" t="n"/>
    </row>
    <row customFormat="1" r="85" s="2456">
      <c r="A85" s="2458" t="n"/>
      <c r="B85" s="2458" t="n"/>
      <c r="C85" s="2458" t="n"/>
      <c r="D85" s="2458" t="n"/>
      <c r="E85" s="2458" t="n"/>
      <c r="F85" s="2458" t="n"/>
      <c r="G85" s="2458" t="n"/>
      <c r="H85" s="2458" t="n"/>
      <c r="I85" s="2458" t="n"/>
      <c r="J85" s="2458" t="n"/>
      <c r="K85" s="2458" t="n"/>
      <c r="L85" s="2458" t="n"/>
      <c r="M85" s="2458" t="n"/>
      <c r="N85" s="2458" t="n"/>
      <c r="O85" s="2458" t="n"/>
      <c r="P85" s="2388" t="n"/>
      <c r="Q85" s="2388" t="n"/>
      <c r="R85" s="2388" t="n"/>
      <c r="S85" s="2388" t="n"/>
      <c r="T85" s="2481" t="n"/>
      <c r="U85" s="2458" t="n"/>
      <c r="V85" s="2458" t="n"/>
      <c r="W85" s="2458" t="n"/>
      <c r="X85" s="2458" t="n"/>
      <c r="Y85" s="2458" t="n"/>
      <c r="Z85" s="2458" t="n"/>
      <c r="AA85" s="2458" t="n"/>
      <c r="AB85" s="33" t="n"/>
      <c r="AC85" s="2458" t="n"/>
      <c r="AD85" s="2458" t="n"/>
      <c r="AE85" s="2458" t="n"/>
      <c r="AF85" s="2458" t="n"/>
      <c r="AG85" s="2458" t="n"/>
      <c r="AH85" s="2458" t="n"/>
      <c r="AI85" s="2458" t="n"/>
      <c r="AJ85" s="2458" t="n"/>
      <c r="AK85" s="2458" t="n"/>
      <c r="AL85" s="2458" t="n"/>
      <c r="AM85" s="2458" t="n"/>
      <c r="AN85" s="2458" t="n"/>
      <c r="AO85" s="2458" t="n"/>
      <c r="AP85" s="2458" t="n"/>
      <c r="AQ85" s="2458" t="n"/>
      <c r="AR85" s="2458" t="n"/>
      <c r="AS85" s="2458" t="n"/>
      <c r="AT85" s="2458" t="n"/>
      <c r="AU85" s="2458" t="n"/>
      <c r="AV85" s="2458" t="n"/>
      <c r="AW85" s="2458" t="n"/>
      <c r="AX85" s="2458" t="n"/>
      <c r="AY85" s="2458" t="n"/>
      <c r="AZ85" s="2458" t="n"/>
      <c r="BA85" s="2458" t="n"/>
      <c r="BB85" s="2458" t="n"/>
      <c r="BC85" s="2458" t="n"/>
      <c r="BD85" s="2458" t="n"/>
      <c r="BE85" s="2458" t="n"/>
      <c r="BF85" s="2458" t="n"/>
      <c r="BG85" s="2458" t="n"/>
      <c r="BH85" s="2458" t="n"/>
      <c r="BI85" s="34" t="n"/>
      <c r="BJ85" s="2458" t="n"/>
      <c r="BK85" s="2458" t="n"/>
      <c r="BL85" s="2458" t="n"/>
      <c r="BM85" s="2458" t="n"/>
      <c r="BN85" s="2458" t="n"/>
      <c r="BO85" s="2458" t="n"/>
      <c r="BP85" s="2458" t="n"/>
      <c r="BQ85" s="2458" t="n"/>
      <c r="BR85" s="2458" t="n"/>
      <c r="BS85" s="2458" t="n"/>
      <c r="BT85" s="2458" t="n"/>
      <c r="BU85" s="2458" t="n"/>
      <c r="BV85" s="2458" t="n"/>
      <c r="BW85" s="2458" t="n"/>
      <c r="BX85" s="2458" t="n"/>
      <c r="BY85" s="2458" t="n"/>
      <c r="BZ85" s="2458" t="n"/>
      <c r="CA85" s="2458" t="n"/>
      <c r="CB85" s="2458" t="n"/>
      <c r="CC85" s="2458" t="n"/>
      <c r="CD85" s="2458" t="n"/>
      <c r="CE85" s="2458" t="n"/>
      <c r="CF85" s="2458" t="n"/>
      <c r="CG85" s="2458" t="n"/>
      <c r="CH85" s="2458" t="n"/>
      <c r="CI85" s="2458" t="n"/>
      <c r="CK85" s="2458" t="n"/>
      <c r="CL85" s="2458" t="n"/>
      <c r="CM85" s="2389" t="n"/>
      <c r="CN85" s="2389" t="n"/>
      <c r="CO85" s="2458" t="n"/>
      <c r="CP85" s="2458" t="n"/>
      <c r="CQ85" s="2458" t="n"/>
      <c r="CR85" s="2390" t="n"/>
      <c r="CS85" s="2390" t="n"/>
      <c r="CT85" s="2390" t="n"/>
      <c r="CU85" s="2390" t="n"/>
      <c r="CV85" s="2390" t="n"/>
      <c r="CW85" s="2390" t="n"/>
      <c r="CX85" s="33" t="n"/>
      <c r="CZ85" s="2434" t="n"/>
      <c r="DA85" s="2434" t="n"/>
      <c r="DB85" s="2434" t="n"/>
      <c r="DC85" s="2434" t="n"/>
      <c r="DD85" s="2434" t="n"/>
      <c r="DE85" s="232" t="n"/>
      <c r="DF85" s="232" t="n"/>
      <c r="DG85" s="232" t="n"/>
      <c r="DH85" s="232" t="n"/>
      <c r="DI85" s="2480" t="n"/>
      <c r="DJ85" s="2480" t="n"/>
      <c r="DK85" s="2480" t="n"/>
      <c r="DT85" s="2446" t="n"/>
      <c r="DU85" s="2446" t="n"/>
    </row>
    <row customFormat="1" r="86" s="2456">
      <c r="A86" s="2458" t="n"/>
      <c r="B86" s="2458" t="n"/>
      <c r="C86" s="2458" t="n"/>
      <c r="D86" s="2458" t="n"/>
      <c r="E86" s="2458" t="n"/>
      <c r="F86" s="2458" t="n"/>
      <c r="G86" s="2458" t="n"/>
      <c r="H86" s="2458" t="n"/>
      <c r="I86" s="2458" t="n"/>
      <c r="J86" s="2458" t="n"/>
      <c r="K86" s="2458" t="n"/>
      <c r="L86" s="2458" t="n"/>
      <c r="M86" s="2458" t="n"/>
      <c r="N86" s="2458" t="n"/>
      <c r="O86" s="2458" t="n"/>
      <c r="P86" s="2388" t="n"/>
      <c r="Q86" s="2388" t="n"/>
      <c r="R86" s="2388" t="n"/>
      <c r="S86" s="2388" t="n"/>
      <c r="T86" s="2481" t="n"/>
      <c r="U86" s="2458" t="n"/>
      <c r="V86" s="2458" t="n"/>
      <c r="W86" s="2458" t="n"/>
      <c r="X86" s="2458" t="n"/>
      <c r="Y86" s="2458" t="n"/>
      <c r="Z86" s="2458" t="n"/>
      <c r="AA86" s="2458" t="n"/>
      <c r="AB86" s="33" t="n"/>
      <c r="AC86" s="2458" t="n"/>
      <c r="AD86" s="2458" t="n"/>
      <c r="AE86" s="2458" t="n"/>
      <c r="AF86" s="2458" t="n"/>
      <c r="AG86" s="2458" t="n"/>
      <c r="AH86" s="2458" t="n"/>
      <c r="AI86" s="2458" t="n"/>
      <c r="AJ86" s="2458" t="n"/>
      <c r="AK86" s="2458" t="n"/>
      <c r="AL86" s="2458" t="n"/>
      <c r="AM86" s="2458" t="n"/>
      <c r="AN86" s="2458" t="n"/>
      <c r="AO86" s="2458" t="n"/>
      <c r="AP86" s="2458" t="n"/>
      <c r="AQ86" s="2458" t="n"/>
      <c r="AR86" s="2458" t="n"/>
      <c r="AS86" s="2458" t="n"/>
      <c r="AT86" s="2458" t="n"/>
      <c r="AU86" s="2458" t="n"/>
      <c r="AV86" s="2458" t="n"/>
      <c r="AW86" s="2458" t="n"/>
      <c r="AX86" s="2458" t="n"/>
      <c r="AY86" s="2458" t="n"/>
      <c r="AZ86" s="2458" t="n"/>
      <c r="BA86" s="2458" t="n"/>
      <c r="BB86" s="2458" t="n"/>
      <c r="BC86" s="2458" t="n"/>
      <c r="BD86" s="2458" t="n"/>
      <c r="BE86" s="2458" t="n"/>
      <c r="BF86" s="2458" t="n"/>
      <c r="BG86" s="2458" t="n"/>
      <c r="BH86" s="2458" t="n"/>
      <c r="BI86" s="34" t="n"/>
      <c r="BJ86" s="2458" t="n"/>
      <c r="BK86" s="2458" t="n"/>
      <c r="BL86" s="2458" t="n"/>
      <c r="BM86" s="2458" t="n"/>
      <c r="BN86" s="2458" t="n"/>
      <c r="BO86" s="2458" t="n"/>
      <c r="BP86" s="2458" t="n"/>
      <c r="BQ86" s="2458" t="n"/>
      <c r="BR86" s="2458" t="n"/>
      <c r="BS86" s="2458" t="n"/>
      <c r="BT86" s="2458" t="n"/>
      <c r="BU86" s="2458" t="n"/>
      <c r="BV86" s="2458" t="n"/>
      <c r="BW86" s="2458" t="n"/>
      <c r="BX86" s="2458" t="n"/>
      <c r="BY86" s="2458" t="n"/>
      <c r="BZ86" s="2458" t="n"/>
      <c r="CA86" s="2458" t="n"/>
      <c r="CB86" s="2458" t="n"/>
      <c r="CC86" s="2458" t="n"/>
      <c r="CD86" s="2458" t="n"/>
      <c r="CE86" s="2458" t="n"/>
      <c r="CF86" s="2458" t="n"/>
      <c r="CG86" s="2458" t="n"/>
      <c r="CH86" s="2458" t="n"/>
      <c r="CI86" s="2458" t="n"/>
      <c r="CK86" s="2458" t="n"/>
      <c r="CL86" s="2458" t="n"/>
      <c r="CM86" s="2389" t="n"/>
      <c r="CN86" s="2389" t="n"/>
      <c r="CO86" s="2458" t="n"/>
      <c r="CP86" s="2458" t="n"/>
      <c r="CQ86" s="2458" t="n"/>
      <c r="CR86" s="2390" t="n"/>
      <c r="CS86" s="2390" t="n"/>
      <c r="CT86" s="2390" t="n"/>
      <c r="CU86" s="2390" t="n"/>
      <c r="CV86" s="2390" t="n"/>
      <c r="CW86" s="2390" t="n"/>
      <c r="CX86" s="33" t="n"/>
      <c r="CZ86" s="2434" t="n"/>
      <c r="DA86" s="2434" t="n"/>
      <c r="DB86" s="2434" t="n"/>
      <c r="DC86" s="2434" t="n"/>
      <c r="DD86" s="2434" t="n"/>
      <c r="DE86" s="232" t="n"/>
      <c r="DF86" s="232" t="n"/>
      <c r="DG86" s="232" t="n"/>
      <c r="DH86" s="232" t="n"/>
      <c r="DI86" s="2480" t="n"/>
      <c r="DJ86" s="2480" t="n"/>
      <c r="DK86" s="2480" t="n"/>
      <c r="DT86" s="2446" t="n"/>
      <c r="DU86" s="2446" t="n"/>
    </row>
    <row customFormat="1" r="87" s="2456">
      <c r="A87" s="2458" t="n"/>
      <c r="B87" s="2458" t="n"/>
      <c r="C87" s="2458" t="n"/>
      <c r="D87" s="2458" t="n"/>
      <c r="E87" s="2458" t="n"/>
      <c r="F87" s="2458" t="n"/>
      <c r="G87" s="2458" t="n"/>
      <c r="H87" s="2458" t="n"/>
      <c r="I87" s="2458" t="n"/>
      <c r="J87" s="2458" t="n"/>
      <c r="K87" s="2458" t="n"/>
      <c r="L87" s="2458" t="n"/>
      <c r="M87" s="2458" t="n"/>
      <c r="N87" s="2458" t="n"/>
      <c r="O87" s="2458" t="n"/>
      <c r="P87" s="2388" t="n"/>
      <c r="Q87" s="2388" t="n"/>
      <c r="R87" s="2388" t="n"/>
      <c r="S87" s="2388" t="n"/>
      <c r="T87" s="2481" t="n"/>
      <c r="U87" s="2458" t="n"/>
      <c r="V87" s="2458" t="n"/>
      <c r="W87" s="2458" t="n"/>
      <c r="X87" s="2458" t="n"/>
      <c r="Y87" s="2458" t="n"/>
      <c r="Z87" s="2458" t="n"/>
      <c r="AA87" s="2458" t="n"/>
      <c r="AB87" s="33" t="n"/>
      <c r="AC87" s="2458" t="n"/>
      <c r="AD87" s="2458" t="n"/>
      <c r="AE87" s="2458" t="n"/>
      <c r="AF87" s="2458" t="n"/>
      <c r="AG87" s="2458" t="n"/>
      <c r="AH87" s="2458" t="n"/>
      <c r="AI87" s="2458" t="n"/>
      <c r="AJ87" s="2458" t="n"/>
      <c r="AK87" s="2458" t="n"/>
      <c r="AL87" s="2458" t="n"/>
      <c r="AM87" s="2458" t="n"/>
      <c r="AN87" s="2458" t="n"/>
      <c r="AO87" s="2458" t="n"/>
      <c r="AP87" s="2458" t="n"/>
      <c r="AQ87" s="2458" t="n"/>
      <c r="AR87" s="2458" t="n"/>
      <c r="AS87" s="2458" t="n"/>
      <c r="AT87" s="2458" t="n"/>
      <c r="AU87" s="2458" t="n"/>
      <c r="AV87" s="2458" t="n"/>
      <c r="AW87" s="2458" t="n"/>
      <c r="AX87" s="2458" t="n"/>
      <c r="AY87" s="2458" t="n"/>
      <c r="AZ87" s="2458" t="n"/>
      <c r="BA87" s="2458" t="n"/>
      <c r="BB87" s="2458" t="n"/>
      <c r="BC87" s="2458" t="n"/>
      <c r="BD87" s="2458" t="n"/>
      <c r="BE87" s="2458" t="n"/>
      <c r="BF87" s="2458" t="n"/>
      <c r="BG87" s="2458" t="n"/>
      <c r="BH87" s="2458" t="n"/>
      <c r="BI87" s="34" t="n"/>
      <c r="BJ87" s="2458" t="n"/>
      <c r="BK87" s="2458" t="n"/>
      <c r="BL87" s="2458" t="n"/>
      <c r="BM87" s="2458" t="n"/>
      <c r="BN87" s="2458" t="n"/>
      <c r="BO87" s="2458" t="n"/>
      <c r="BP87" s="2458" t="n"/>
      <c r="BQ87" s="2458" t="n"/>
      <c r="BR87" s="2458" t="n"/>
      <c r="BS87" s="2458" t="n"/>
      <c r="BT87" s="2458" t="n"/>
      <c r="BU87" s="2458" t="n"/>
      <c r="BV87" s="2458" t="n"/>
      <c r="BW87" s="2458" t="n"/>
      <c r="BX87" s="2458" t="n"/>
      <c r="BY87" s="2458" t="n"/>
      <c r="BZ87" s="2458" t="n"/>
      <c r="CA87" s="2458" t="n"/>
      <c r="CB87" s="2458" t="n"/>
      <c r="CC87" s="2458" t="n"/>
      <c r="CD87" s="2458" t="n"/>
      <c r="CE87" s="2458" t="n"/>
      <c r="CF87" s="2458" t="n"/>
      <c r="CG87" s="2458" t="n"/>
      <c r="CH87" s="2458" t="n"/>
      <c r="CI87" s="2458" t="n"/>
      <c r="CK87" s="2458" t="n"/>
      <c r="CL87" s="2458" t="n"/>
      <c r="CM87" s="2389" t="n"/>
      <c r="CN87" s="2389" t="n"/>
      <c r="CO87" s="2458" t="n"/>
      <c r="CP87" s="2458" t="n"/>
      <c r="CQ87" s="2458" t="n"/>
      <c r="CR87" s="2390" t="n"/>
      <c r="CS87" s="2390" t="n"/>
      <c r="CT87" s="2390" t="n"/>
      <c r="CU87" s="2390" t="n"/>
      <c r="CV87" s="2390" t="n"/>
      <c r="CW87" s="2390" t="n"/>
      <c r="CX87" s="33" t="n"/>
      <c r="CZ87" s="2434" t="n"/>
      <c r="DA87" s="2434" t="n"/>
      <c r="DB87" s="2434" t="n"/>
      <c r="DC87" s="2434" t="n"/>
      <c r="DD87" s="2434" t="n"/>
      <c r="DE87" s="232" t="n"/>
      <c r="DF87" s="232" t="n"/>
      <c r="DG87" s="232" t="n"/>
      <c r="DH87" s="232" t="n"/>
      <c r="DI87" s="2480" t="n"/>
      <c r="DJ87" s="2480" t="n"/>
      <c r="DK87" s="2480" t="n"/>
      <c r="DT87" s="2446" t="n"/>
      <c r="DU87" s="2446" t="n"/>
    </row>
    <row customFormat="1" r="88" s="2456">
      <c r="A88" s="2458" t="n"/>
      <c r="B88" s="2458" t="n"/>
      <c r="C88" s="2458" t="n"/>
      <c r="D88" s="2458" t="n"/>
      <c r="E88" s="2458" t="n"/>
      <c r="F88" s="2458" t="n"/>
      <c r="G88" s="2458" t="n"/>
      <c r="H88" s="2458" t="n"/>
      <c r="I88" s="2458" t="n"/>
      <c r="J88" s="2458" t="n"/>
      <c r="K88" s="2458" t="n"/>
      <c r="L88" s="2458" t="n"/>
      <c r="M88" s="2458" t="n"/>
      <c r="N88" s="2458" t="n"/>
      <c r="O88" s="2458" t="n"/>
      <c r="P88" s="2388" t="n"/>
      <c r="Q88" s="2388" t="n"/>
      <c r="R88" s="2388" t="n"/>
      <c r="S88" s="2388" t="n"/>
      <c r="T88" s="2481" t="n"/>
      <c r="U88" s="2458" t="n"/>
      <c r="V88" s="2458" t="n"/>
      <c r="W88" s="2458" t="n"/>
      <c r="X88" s="2458" t="n"/>
      <c r="Y88" s="2458" t="n"/>
      <c r="Z88" s="2458" t="n"/>
      <c r="AA88" s="2458" t="n"/>
      <c r="AB88" s="33" t="n"/>
      <c r="AC88" s="2458" t="n"/>
      <c r="AD88" s="2458" t="n"/>
      <c r="AE88" s="2458" t="n"/>
      <c r="AF88" s="2458" t="n"/>
      <c r="AG88" s="2458" t="n"/>
      <c r="AH88" s="2458" t="n"/>
      <c r="AI88" s="2458" t="n"/>
      <c r="AJ88" s="2458" t="n"/>
      <c r="AK88" s="2458" t="n"/>
      <c r="AL88" s="2458" t="n"/>
      <c r="AM88" s="2458" t="n"/>
      <c r="AN88" s="2458" t="n"/>
      <c r="AO88" s="2458" t="n"/>
      <c r="AP88" s="2458" t="n"/>
      <c r="AQ88" s="2458" t="n"/>
      <c r="AR88" s="2458" t="n"/>
      <c r="AS88" s="2458" t="n"/>
      <c r="AT88" s="2458" t="n"/>
      <c r="AU88" s="2458" t="n"/>
      <c r="AV88" s="2458" t="n"/>
      <c r="AW88" s="2458" t="n"/>
      <c r="AX88" s="2458" t="n"/>
      <c r="AY88" s="2458" t="n"/>
      <c r="AZ88" s="2458" t="n"/>
      <c r="BA88" s="2458" t="n"/>
      <c r="BB88" s="2458" t="n"/>
      <c r="BC88" s="2458" t="n"/>
      <c r="BD88" s="2458" t="n"/>
      <c r="BE88" s="2458" t="n"/>
      <c r="BF88" s="2458" t="n"/>
      <c r="BG88" s="2458" t="n"/>
      <c r="BH88" s="2458" t="n"/>
      <c r="BI88" s="34" t="n"/>
      <c r="BJ88" s="2458" t="n"/>
      <c r="BK88" s="2458" t="n"/>
      <c r="BL88" s="2458" t="n"/>
      <c r="BM88" s="2458" t="n"/>
      <c r="BN88" s="2458" t="n"/>
      <c r="BO88" s="2458" t="n"/>
      <c r="BP88" s="2458" t="n"/>
      <c r="BQ88" s="2458" t="n"/>
      <c r="BR88" s="2458" t="n"/>
      <c r="BS88" s="2458" t="n"/>
      <c r="BT88" s="2458" t="n"/>
      <c r="BU88" s="2458" t="n"/>
      <c r="BV88" s="2458" t="n"/>
      <c r="BW88" s="2458" t="n"/>
      <c r="BX88" s="2458" t="n"/>
      <c r="BY88" s="2458" t="n"/>
      <c r="BZ88" s="2458" t="n"/>
      <c r="CA88" s="2458" t="n"/>
      <c r="CB88" s="2458" t="n"/>
      <c r="CC88" s="2458" t="n"/>
      <c r="CD88" s="2458" t="n"/>
      <c r="CE88" s="2458" t="n"/>
      <c r="CF88" s="2458" t="n"/>
      <c r="CG88" s="2458" t="n"/>
      <c r="CH88" s="2458" t="n"/>
      <c r="CI88" s="2458" t="n"/>
      <c r="CK88" s="2458" t="n"/>
      <c r="CL88" s="2458" t="n"/>
      <c r="CM88" s="2389" t="n"/>
      <c r="CN88" s="2389" t="n"/>
      <c r="CO88" s="2458" t="n"/>
      <c r="CP88" s="2458" t="n"/>
      <c r="CQ88" s="2458" t="n"/>
      <c r="CR88" s="2390" t="n"/>
      <c r="CS88" s="2390" t="n"/>
      <c r="CT88" s="2390" t="n"/>
      <c r="CU88" s="2390" t="n"/>
      <c r="CV88" s="2390" t="n"/>
      <c r="CW88" s="2390" t="n"/>
      <c r="CX88" s="33" t="n"/>
      <c r="CZ88" s="2434" t="n"/>
      <c r="DA88" s="2434" t="n"/>
      <c r="DB88" s="2434" t="n"/>
      <c r="DC88" s="2434" t="n"/>
      <c r="DD88" s="2434" t="n"/>
      <c r="DE88" s="232" t="n"/>
      <c r="DF88" s="232" t="n"/>
      <c r="DG88" s="232" t="n"/>
      <c r="DH88" s="232" t="n"/>
      <c r="DI88" s="2480" t="n"/>
      <c r="DJ88" s="2480" t="n"/>
      <c r="DK88" s="2480" t="n"/>
      <c r="DT88" s="2446" t="n"/>
      <c r="DU88" s="2446" t="n"/>
    </row>
    <row customFormat="1" r="89" s="2456">
      <c r="A89" s="2458" t="n"/>
      <c r="B89" s="2458" t="n"/>
      <c r="C89" s="2458" t="n"/>
      <c r="D89" s="2458" t="n"/>
      <c r="E89" s="2458" t="n"/>
      <c r="F89" s="2458" t="n"/>
      <c r="G89" s="2458" t="n"/>
      <c r="H89" s="2458" t="n"/>
      <c r="I89" s="2458" t="n"/>
      <c r="J89" s="2458" t="n"/>
      <c r="K89" s="2458" t="n"/>
      <c r="L89" s="2458" t="n"/>
      <c r="M89" s="2458" t="n"/>
      <c r="N89" s="2458" t="n"/>
      <c r="O89" s="2458" t="n"/>
      <c r="P89" s="2388" t="n"/>
      <c r="Q89" s="2388" t="n"/>
      <c r="R89" s="2388" t="n"/>
      <c r="S89" s="2388" t="n"/>
      <c r="T89" s="2481" t="n"/>
      <c r="U89" s="2458" t="n"/>
      <c r="V89" s="2458" t="n"/>
      <c r="W89" s="2458" t="n"/>
      <c r="X89" s="2458" t="n"/>
      <c r="Y89" s="2458" t="n"/>
      <c r="Z89" s="2458" t="n"/>
      <c r="AA89" s="2458" t="n"/>
      <c r="AB89" s="33" t="n"/>
      <c r="AC89" s="2458" t="n"/>
      <c r="AD89" s="2458" t="n"/>
      <c r="AE89" s="2458" t="n"/>
      <c r="AF89" s="2458" t="n"/>
      <c r="AG89" s="2458" t="n"/>
      <c r="AH89" s="2458" t="n"/>
      <c r="AI89" s="2458" t="n"/>
      <c r="AJ89" s="2458" t="n"/>
      <c r="AK89" s="2458" t="n"/>
      <c r="AL89" s="2458" t="n"/>
      <c r="AM89" s="2458" t="n"/>
      <c r="AN89" s="2458" t="n"/>
      <c r="AO89" s="2458" t="n"/>
      <c r="AP89" s="2458" t="n"/>
      <c r="AQ89" s="2458" t="n"/>
      <c r="AR89" s="2458" t="n"/>
      <c r="AS89" s="2458" t="n"/>
      <c r="AT89" s="2458" t="n"/>
      <c r="AU89" s="2458" t="n"/>
      <c r="AV89" s="2458" t="n"/>
      <c r="AW89" s="2458" t="n"/>
      <c r="AX89" s="2458" t="n"/>
      <c r="AY89" s="2458" t="n"/>
      <c r="AZ89" s="2458" t="n"/>
      <c r="BA89" s="2458" t="n"/>
      <c r="BB89" s="2458" t="n"/>
      <c r="BC89" s="2458" t="n"/>
      <c r="BD89" s="2458" t="n"/>
      <c r="BE89" s="2458" t="n"/>
      <c r="BF89" s="2458" t="n"/>
      <c r="BG89" s="2458" t="n"/>
      <c r="BH89" s="2458" t="n"/>
      <c r="BI89" s="34" t="n"/>
      <c r="BJ89" s="2458" t="n"/>
      <c r="BK89" s="2458" t="n"/>
      <c r="BL89" s="2458" t="n"/>
      <c r="BM89" s="2458" t="n"/>
      <c r="BN89" s="2458" t="n"/>
      <c r="BO89" s="2458" t="n"/>
      <c r="BP89" s="2458" t="n"/>
      <c r="BQ89" s="2458" t="n"/>
      <c r="BR89" s="2458" t="n"/>
      <c r="BS89" s="2458" t="n"/>
      <c r="BT89" s="2458" t="n"/>
      <c r="BU89" s="2458" t="n"/>
      <c r="BV89" s="2458" t="n"/>
      <c r="BW89" s="2458" t="n"/>
      <c r="BX89" s="2458" t="n"/>
      <c r="BY89" s="2458" t="n"/>
      <c r="BZ89" s="2458" t="n"/>
      <c r="CA89" s="2458" t="n"/>
      <c r="CB89" s="2458" t="n"/>
      <c r="CC89" s="2458" t="n"/>
      <c r="CD89" s="2458" t="n"/>
      <c r="CE89" s="2458" t="n"/>
      <c r="CF89" s="2458" t="n"/>
      <c r="CG89" s="2458" t="n"/>
      <c r="CH89" s="2458" t="n"/>
      <c r="CI89" s="2458" t="n"/>
      <c r="CK89" s="2458" t="n"/>
      <c r="CL89" s="2458" t="n"/>
      <c r="CM89" s="2389" t="n"/>
      <c r="CN89" s="2389" t="n"/>
      <c r="CO89" s="2458" t="n"/>
      <c r="CP89" s="2458" t="n"/>
      <c r="CQ89" s="2458" t="n"/>
      <c r="CR89" s="2390" t="n"/>
      <c r="CS89" s="2390" t="n"/>
      <c r="CT89" s="2390" t="n"/>
      <c r="CU89" s="2390" t="n"/>
      <c r="CV89" s="2390" t="n"/>
      <c r="CW89" s="2390" t="n"/>
      <c r="CX89" s="33" t="n"/>
      <c r="CZ89" s="2434" t="n"/>
      <c r="DA89" s="2434" t="n"/>
      <c r="DB89" s="2434" t="n"/>
      <c r="DC89" s="2434" t="n"/>
      <c r="DD89" s="2434" t="n"/>
      <c r="DE89" s="232" t="n"/>
      <c r="DF89" s="232" t="n"/>
      <c r="DG89" s="232" t="n"/>
      <c r="DH89" s="232" t="n"/>
      <c r="DI89" s="2480" t="n"/>
      <c r="DJ89" s="2480" t="n"/>
      <c r="DK89" s="2480" t="n"/>
      <c r="DT89" s="2446" t="n"/>
      <c r="DU89" s="2446" t="n"/>
    </row>
    <row customFormat="1" customHeight="1" ht="25.5" r="90" s="2456">
      <c r="A90" s="2458" t="n"/>
      <c r="B90" s="2458" t="n"/>
      <c r="C90" s="2458" t="n"/>
      <c r="D90" s="2458" t="n"/>
      <c r="E90" s="2458" t="n"/>
      <c r="F90" s="2458" t="n"/>
      <c r="G90" s="2458" t="n"/>
      <c r="H90" s="2458" t="n"/>
      <c r="I90" s="2458" t="n"/>
      <c r="J90" s="2458" t="n"/>
      <c r="K90" s="2458" t="n"/>
      <c r="L90" s="2458" t="n"/>
      <c r="M90" s="2458" t="n"/>
      <c r="N90" s="2458" t="n"/>
      <c r="O90" s="2458" t="n"/>
      <c r="P90" s="2388" t="n"/>
      <c r="Q90" s="2388" t="n"/>
      <c r="R90" s="2388" t="n"/>
      <c r="S90" s="2388" t="n"/>
      <c r="T90" s="2481" t="n"/>
      <c r="U90" s="2458" t="n"/>
      <c r="V90" s="2458" t="n"/>
      <c r="W90" s="2458" t="n"/>
      <c r="X90" s="2458" t="n"/>
      <c r="Y90" s="2458" t="n"/>
      <c r="Z90" s="2458" t="n"/>
      <c r="AA90" s="2458" t="n"/>
      <c r="AB90" s="33" t="n"/>
      <c r="AC90" s="2458" t="n"/>
      <c r="AD90" s="2458" t="n"/>
      <c r="AE90" s="2458" t="n"/>
      <c r="AF90" s="2458" t="n"/>
      <c r="AG90" s="2458" t="n"/>
      <c r="AH90" s="2458" t="n"/>
      <c r="AI90" s="2458" t="n"/>
      <c r="AJ90" s="2458" t="n"/>
      <c r="AK90" s="2458" t="n"/>
      <c r="AL90" s="2458" t="n"/>
      <c r="AM90" s="2458" t="n"/>
      <c r="AN90" s="2458" t="n"/>
      <c r="AO90" s="2458" t="n"/>
      <c r="AP90" s="2458" t="n"/>
      <c r="AQ90" s="2458" t="n"/>
      <c r="AR90" s="2458" t="n"/>
      <c r="AS90" s="2458" t="n"/>
      <c r="AT90" s="2458" t="n"/>
      <c r="AU90" s="2458" t="n"/>
      <c r="AV90" s="2458" t="n"/>
      <c r="AW90" s="2458" t="n"/>
      <c r="AX90" s="2458" t="n"/>
      <c r="AY90" s="2458" t="n"/>
      <c r="AZ90" s="2458" t="n"/>
      <c r="BA90" s="2458" t="n"/>
      <c r="BB90" s="2458" t="n"/>
      <c r="BC90" s="2458" t="n"/>
      <c r="BD90" s="2458" t="n"/>
      <c r="BE90" s="2458" t="n"/>
      <c r="BF90" s="2458" t="n"/>
      <c r="BG90" s="2458" t="n"/>
      <c r="BH90" s="2458" t="n"/>
      <c r="BI90" s="34" t="n"/>
      <c r="BJ90" s="2458" t="n"/>
      <c r="BK90" s="2458" t="n"/>
      <c r="BL90" s="2458" t="n"/>
      <c r="BM90" s="2458" t="n"/>
      <c r="BN90" s="2458" t="n"/>
      <c r="BO90" s="2458" t="n"/>
      <c r="BP90" s="2458" t="n"/>
      <c r="BQ90" s="2458" t="n"/>
      <c r="BR90" s="2458" t="n"/>
      <c r="BS90" s="2458" t="n"/>
      <c r="BT90" s="2458" t="n"/>
      <c r="BU90" s="2458" t="n"/>
      <c r="BV90" s="2458" t="n"/>
      <c r="BW90" s="2458" t="n"/>
      <c r="BX90" s="2458" t="n"/>
      <c r="BY90" s="2458" t="n"/>
      <c r="BZ90" s="2458" t="n"/>
      <c r="CA90" s="2458" t="n"/>
      <c r="CB90" s="2458" t="n"/>
      <c r="CC90" s="2458" t="n"/>
      <c r="CD90" s="2458" t="n"/>
      <c r="CE90" s="2458" t="n"/>
      <c r="CF90" s="2458" t="n"/>
      <c r="CG90" s="2458" t="n"/>
      <c r="CH90" s="2458" t="n"/>
      <c r="CI90" s="2458" t="n"/>
      <c r="CK90" s="2458" t="n"/>
      <c r="CL90" s="2458" t="n"/>
      <c r="CM90" s="2389" t="n"/>
      <c r="CN90" s="2389" t="n"/>
      <c r="CO90" s="2458" t="n"/>
      <c r="CP90" s="2458" t="n"/>
      <c r="CQ90" s="2458" t="n"/>
      <c r="CR90" s="2390" t="n"/>
      <c r="CS90" s="2390" t="n"/>
      <c r="CT90" s="2390" t="n"/>
      <c r="CU90" s="2390" t="n"/>
      <c r="CV90" s="2390" t="n"/>
      <c r="CW90" s="2390" t="n"/>
      <c r="CX90" s="33" t="n"/>
      <c r="CZ90" s="2389" t="n"/>
      <c r="DA90" s="2389" t="n"/>
      <c r="DB90" s="2389" t="n"/>
      <c r="DC90" s="2389" t="n"/>
      <c r="DD90" s="2389" t="n"/>
      <c r="DI90" s="2480" t="n"/>
      <c r="DJ90" s="2480" t="n"/>
      <c r="DK90" s="2480" t="n"/>
      <c r="DT90" s="2446" t="n"/>
      <c r="DU90" s="2446" t="n"/>
    </row>
    <row customFormat="1" customHeight="1" ht="23.25" r="91" s="2481">
      <c r="P91" s="2507" t="n"/>
      <c r="Q91" s="2507" t="n"/>
      <c r="R91" s="2507" t="n"/>
      <c r="S91" s="2507" t="n"/>
      <c r="AB91" s="232" t="n"/>
      <c r="BI91" s="232" t="n"/>
      <c r="CM91" s="2434" t="n"/>
      <c r="CN91" s="2434" t="n"/>
      <c r="CR91" s="2434" t="n"/>
      <c r="CS91" s="2434" t="n"/>
      <c r="CT91" s="2434" t="n"/>
      <c r="CU91" s="2434" t="n"/>
      <c r="CV91" s="2434" t="n"/>
      <c r="CW91" s="2434" t="n"/>
      <c r="CZ91" s="2434" t="n"/>
      <c r="DA91" s="2434" t="n"/>
      <c r="DB91" s="2434" t="n"/>
      <c r="DC91" s="2434" t="n"/>
      <c r="DD91" s="2434" t="n"/>
      <c r="DI91" s="2508" t="n"/>
      <c r="DJ91" s="2508" t="n"/>
      <c r="DK91" s="2508" t="n"/>
      <c r="DT91" s="2446" t="n"/>
      <c r="DU91" s="2446" t="n"/>
    </row>
    <row customFormat="1" customHeight="1" ht="29.25" r="92" s="2481">
      <c r="P92" s="2507" t="n"/>
      <c r="Q92" s="2507" t="n"/>
      <c r="R92" s="2507" t="n"/>
      <c r="S92" s="2507" t="n"/>
      <c r="AB92" s="232" t="n"/>
      <c r="BI92" s="232" t="n"/>
      <c r="CM92" s="2434" t="n"/>
      <c r="CN92" s="2434" t="n"/>
      <c r="CR92" s="2434" t="n"/>
      <c r="CS92" s="2434" t="n"/>
      <c r="CT92" s="2434" t="n"/>
      <c r="CU92" s="2434" t="n"/>
      <c r="CV92" s="2434" t="n"/>
      <c r="CW92" s="2434" t="n"/>
      <c r="CZ92" s="2434" t="n"/>
      <c r="DA92" s="2434" t="n"/>
      <c r="DB92" s="2434" t="n"/>
      <c r="DC92" s="2434" t="n"/>
      <c r="DD92" s="2434" t="n"/>
      <c r="DI92" s="2508" t="n"/>
      <c r="DJ92" s="2508" t="n"/>
      <c r="DK92" s="2508" t="n"/>
      <c r="DT92" s="2446" t="n"/>
      <c r="DU92" s="2446" t="n"/>
    </row>
    <row customFormat="1" customHeight="1" ht="12.75" r="93" s="2481">
      <c r="P93" s="2507" t="n"/>
      <c r="Q93" s="2507" t="n"/>
      <c r="R93" s="2507" t="n"/>
      <c r="S93" s="2507" t="n"/>
      <c r="AB93" s="232" t="n"/>
      <c r="BI93" s="232" t="n"/>
      <c r="CM93" s="2434" t="n"/>
      <c r="CN93" s="2434" t="n"/>
      <c r="CR93" s="2434" t="n"/>
      <c r="CS93" s="2434" t="n"/>
      <c r="CT93" s="2434" t="n"/>
      <c r="CU93" s="2434" t="n"/>
      <c r="CV93" s="2434" t="n"/>
      <c r="CW93" s="2434" t="n"/>
      <c r="CZ93" s="2434" t="n"/>
      <c r="DA93" s="2434" t="n"/>
      <c r="DB93" s="2434" t="n"/>
      <c r="DC93" s="2434" t="n"/>
      <c r="DD93" s="2434" t="n"/>
      <c r="DI93" s="2508" t="n"/>
      <c r="DJ93" s="2508" t="n"/>
      <c r="DK93" s="2508" t="n"/>
      <c r="DT93" s="2446" t="n"/>
      <c r="DU93" s="2446" t="n"/>
    </row>
    <row customFormat="1" customHeight="1" ht="12.75" r="94" s="2481">
      <c r="P94" s="2507" t="n"/>
      <c r="Q94" s="2507" t="n"/>
      <c r="R94" s="2507" t="n"/>
      <c r="S94" s="2507" t="n"/>
      <c r="AB94" s="232" t="n"/>
      <c r="BI94" s="232" t="n"/>
      <c r="CM94" s="2434" t="n"/>
      <c r="CN94" s="2434" t="n"/>
      <c r="CR94" s="2434" t="n"/>
      <c r="CS94" s="2434" t="n"/>
      <c r="CT94" s="2434" t="n"/>
      <c r="CU94" s="2434" t="n"/>
      <c r="CV94" s="2434" t="n"/>
      <c r="CW94" s="2434" t="n"/>
      <c r="CZ94" s="2434" t="n"/>
      <c r="DA94" s="2434" t="n"/>
      <c r="DB94" s="2434" t="n"/>
      <c r="DC94" s="2434" t="n"/>
      <c r="DD94" s="2434" t="n"/>
      <c r="DI94" s="2508" t="n"/>
      <c r="DJ94" s="2508" t="n"/>
      <c r="DK94" s="2508" t="n"/>
      <c r="DT94" s="2446" t="n"/>
      <c r="DU94" s="2446" t="n"/>
    </row>
    <row customFormat="1" customHeight="1" ht="12.75" r="95" s="2481">
      <c r="P95" s="2507" t="n"/>
      <c r="Q95" s="2507" t="n"/>
      <c r="R95" s="2507" t="n"/>
      <c r="S95" s="2507" t="n"/>
      <c r="AB95" s="232" t="n"/>
      <c r="BI95" s="232" t="n"/>
      <c r="CM95" s="2434" t="n"/>
      <c r="CN95" s="2434" t="n"/>
      <c r="CR95" s="2434" t="n"/>
      <c r="CS95" s="2434" t="n"/>
      <c r="CT95" s="2434" t="n"/>
      <c r="CU95" s="2434" t="n"/>
      <c r="CV95" s="2434" t="n"/>
      <c r="CW95" s="2434" t="n"/>
      <c r="CZ95" s="2434" t="n"/>
      <c r="DA95" s="2434" t="n"/>
      <c r="DB95" s="2434" t="n"/>
      <c r="DC95" s="2434" t="n"/>
      <c r="DD95" s="2434" t="n"/>
      <c r="DI95" s="2508" t="n"/>
      <c r="DJ95" s="2508" t="n"/>
      <c r="DK95" s="2508" t="n"/>
      <c r="DT95" s="2446" t="n"/>
      <c r="DU95" s="2446" t="n"/>
    </row>
    <row customFormat="1" customHeight="1" ht="12.75" r="96" s="2481">
      <c r="P96" s="2507" t="n"/>
      <c r="Q96" s="2507" t="n"/>
      <c r="R96" s="2507" t="n"/>
      <c r="S96" s="2507" t="n"/>
      <c r="AB96" s="232" t="n"/>
      <c r="BI96" s="232" t="n"/>
      <c r="CM96" s="2434" t="n"/>
      <c r="CN96" s="2434" t="n"/>
      <c r="CR96" s="2434" t="n"/>
      <c r="CS96" s="2434" t="n"/>
      <c r="CT96" s="2434" t="n"/>
      <c r="CU96" s="2434" t="n"/>
      <c r="CV96" s="2434" t="n"/>
      <c r="CW96" s="2434" t="n"/>
      <c r="CZ96" s="2434" t="n"/>
      <c r="DA96" s="2434" t="n"/>
      <c r="DB96" s="2434" t="n"/>
      <c r="DC96" s="2434" t="n"/>
      <c r="DD96" s="2434" t="n"/>
      <c r="DI96" s="2508" t="n"/>
      <c r="DJ96" s="2508" t="n"/>
      <c r="DK96" s="2508" t="n"/>
      <c r="DT96" s="2446" t="n"/>
      <c r="DU96" s="2446" t="n"/>
    </row>
    <row customFormat="1" customHeight="1" ht="12.75" r="97" s="2481">
      <c r="P97" s="2507" t="n"/>
      <c r="Q97" s="2507" t="n"/>
      <c r="R97" s="2507" t="n"/>
      <c r="S97" s="2507" t="n"/>
      <c r="AB97" s="232" t="n"/>
      <c r="BI97" s="232" t="n"/>
      <c r="CM97" s="2434" t="n"/>
      <c r="CN97" s="2434" t="n"/>
      <c r="CR97" s="2434" t="n"/>
      <c r="CS97" s="2434" t="n"/>
      <c r="CT97" s="2434" t="n"/>
      <c r="CU97" s="2434" t="n"/>
      <c r="CV97" s="2434" t="n"/>
      <c r="CW97" s="2434" t="n"/>
      <c r="CZ97" s="2434" t="n"/>
      <c r="DA97" s="2434" t="n"/>
      <c r="DB97" s="2434" t="n"/>
      <c r="DC97" s="2434" t="n"/>
      <c r="DD97" s="2434" t="n"/>
      <c r="DI97" s="2508" t="n"/>
      <c r="DJ97" s="2508" t="n"/>
      <c r="DK97" s="2508" t="n"/>
      <c r="DT97" s="2446" t="n"/>
      <c r="DU97" s="2446" t="n"/>
    </row>
    <row customFormat="1" customHeight="1" ht="12.75" r="98" s="2481">
      <c r="P98" s="2507" t="n"/>
      <c r="Q98" s="2507" t="n"/>
      <c r="R98" s="2507" t="n"/>
      <c r="S98" s="2507" t="n"/>
      <c r="AB98" s="232" t="n"/>
      <c r="BI98" s="232" t="n"/>
      <c r="CM98" s="2434" t="n"/>
      <c r="CN98" s="2434" t="n"/>
      <c r="CR98" s="2434" t="n"/>
      <c r="CS98" s="2434" t="n"/>
      <c r="CT98" s="2434" t="n"/>
      <c r="CU98" s="2434" t="n"/>
      <c r="CV98" s="2434" t="n"/>
      <c r="CW98" s="2434" t="n"/>
      <c r="CZ98" s="2434" t="n"/>
      <c r="DA98" s="2434" t="n"/>
      <c r="DB98" s="2434" t="n"/>
      <c r="DC98" s="2434" t="n"/>
      <c r="DD98" s="2434" t="n"/>
      <c r="DI98" s="2508" t="n"/>
      <c r="DJ98" s="2508" t="n"/>
      <c r="DK98" s="2508" t="n"/>
      <c r="DT98" s="2446" t="n"/>
      <c r="DU98" s="2446" t="n"/>
    </row>
    <row customFormat="1" customHeight="1" ht="12.75" r="99" s="2481">
      <c r="P99" s="2507" t="n"/>
      <c r="Q99" s="2507" t="n"/>
      <c r="R99" s="2507" t="n"/>
      <c r="S99" s="2507" t="n"/>
      <c r="AB99" s="232" t="n"/>
      <c r="BI99" s="232" t="n"/>
      <c r="CM99" s="2434" t="n"/>
      <c r="CN99" s="2434" t="n"/>
      <c r="CR99" s="2434" t="n"/>
      <c r="CS99" s="2434" t="n"/>
      <c r="CT99" s="2434" t="n"/>
      <c r="CU99" s="2434" t="n"/>
      <c r="CV99" s="2434" t="n"/>
      <c r="CW99" s="2434" t="n"/>
      <c r="CZ99" s="2434" t="n"/>
      <c r="DA99" s="2434" t="n"/>
      <c r="DB99" s="2434" t="n"/>
      <c r="DC99" s="2434" t="n"/>
      <c r="DD99" s="2434" t="n"/>
      <c r="DI99" s="2508" t="n"/>
      <c r="DJ99" s="2508" t="n"/>
      <c r="DK99" s="2508" t="n"/>
      <c r="DT99" s="2446" t="n"/>
      <c r="DU99" s="2446" t="n"/>
    </row>
    <row customFormat="1" customHeight="1" ht="12.75" r="100" s="2481">
      <c r="P100" s="2507" t="n"/>
      <c r="Q100" s="2507" t="n"/>
      <c r="R100" s="2507" t="n"/>
      <c r="S100" s="2507" t="n"/>
      <c r="AB100" s="232" t="n"/>
      <c r="BI100" s="232" t="n"/>
      <c r="CM100" s="2434" t="n"/>
      <c r="CN100" s="2434" t="n"/>
      <c r="CR100" s="2434" t="n"/>
      <c r="CS100" s="2434" t="n"/>
      <c r="CT100" s="2434" t="n"/>
      <c r="CU100" s="2434" t="n"/>
      <c r="CV100" s="2434" t="n"/>
      <c r="CW100" s="2434" t="n"/>
      <c r="CZ100" s="2434" t="n"/>
      <c r="DA100" s="2434" t="n"/>
      <c r="DB100" s="2434" t="n"/>
      <c r="DC100" s="2434" t="n"/>
      <c r="DD100" s="2434" t="n"/>
      <c r="DI100" s="2508" t="n"/>
      <c r="DJ100" s="2508" t="n"/>
      <c r="DK100" s="2508" t="n"/>
      <c r="DT100" s="2446" t="n"/>
      <c r="DU100" s="2446" t="n"/>
    </row>
    <row customHeight="1" ht="12.75" r="101" s="2323">
      <c r="CZ101" s="2389" t="n"/>
      <c r="DA101" s="2389" t="n"/>
      <c r="DB101" s="2389" t="n"/>
      <c r="DC101" s="2389" t="n"/>
      <c r="DD101" s="2389" t="n"/>
      <c r="DT101" s="2446" t="n"/>
      <c r="DU101" s="2446" t="n"/>
    </row>
    <row customHeight="1" ht="12.75" r="102" s="2323">
      <c r="CZ102" s="2389" t="n"/>
      <c r="DA102" s="2389" t="n"/>
      <c r="DB102" s="2389" t="n"/>
      <c r="DC102" s="2389" t="n"/>
      <c r="DD102" s="2389" t="n"/>
      <c r="DT102" s="2446" t="n"/>
      <c r="DU102" s="2446" t="n"/>
    </row>
    <row customFormat="1" customHeight="1" ht="12.75" r="103" s="2456">
      <c r="A103" s="2458" t="n"/>
      <c r="B103" s="2458" t="n"/>
      <c r="C103" s="2458" t="n"/>
      <c r="D103" s="2458" t="n"/>
      <c r="E103" s="2458" t="n"/>
      <c r="F103" s="2458" t="n"/>
      <c r="G103" s="2458" t="n"/>
      <c r="H103" s="2458" t="n"/>
      <c r="I103" s="2458" t="n"/>
      <c r="J103" s="2458" t="n"/>
      <c r="K103" s="2458" t="n"/>
      <c r="L103" s="2458" t="n"/>
      <c r="M103" s="2458" t="n"/>
      <c r="N103" s="2458" t="n"/>
      <c r="O103" s="2458" t="n"/>
      <c r="P103" s="2388" t="n"/>
      <c r="Q103" s="2388" t="n"/>
      <c r="R103" s="2388" t="n"/>
      <c r="S103" s="2388" t="n"/>
      <c r="T103" s="2481" t="n"/>
      <c r="U103" s="2458" t="n"/>
      <c r="V103" s="2458" t="n"/>
      <c r="W103" s="2458" t="n"/>
      <c r="X103" s="2458" t="n"/>
      <c r="Y103" s="2458" t="n"/>
      <c r="Z103" s="2458" t="n"/>
      <c r="AA103" s="2458" t="n"/>
      <c r="AB103" s="33" t="n"/>
      <c r="AC103" s="2458" t="n"/>
      <c r="AD103" s="2458" t="n"/>
      <c r="AE103" s="2458" t="n"/>
      <c r="AF103" s="2458" t="n"/>
      <c r="AG103" s="2458" t="n"/>
      <c r="AH103" s="2458" t="n"/>
      <c r="AI103" s="2458" t="n"/>
      <c r="AJ103" s="2458" t="n"/>
      <c r="AK103" s="2458" t="n"/>
      <c r="AL103" s="2458" t="n"/>
      <c r="AM103" s="2458" t="n"/>
      <c r="AN103" s="2458" t="n"/>
      <c r="AO103" s="2458" t="n"/>
      <c r="AP103" s="2458" t="n"/>
      <c r="AQ103" s="2458" t="n"/>
      <c r="AR103" s="2458" t="n"/>
      <c r="AS103" s="2458" t="n"/>
      <c r="AT103" s="2458" t="n"/>
      <c r="AU103" s="2458" t="n"/>
      <c r="AV103" s="2458" t="n"/>
      <c r="AW103" s="2458" t="n"/>
      <c r="AX103" s="2458" t="n"/>
      <c r="AY103" s="2458" t="n"/>
      <c r="AZ103" s="2458" t="n"/>
      <c r="BA103" s="2458" t="n"/>
      <c r="BB103" s="2458" t="n"/>
      <c r="BC103" s="2458" t="n"/>
      <c r="BD103" s="2458" t="n"/>
      <c r="BE103" s="2458" t="n"/>
      <c r="BF103" s="2458" t="n"/>
      <c r="BG103" s="2458" t="n"/>
      <c r="BH103" s="2458" t="n"/>
      <c r="BI103" s="34" t="n"/>
      <c r="BJ103" s="2458" t="n"/>
      <c r="BK103" s="2458" t="n"/>
      <c r="BL103" s="2458" t="n"/>
      <c r="BM103" s="2458" t="n"/>
      <c r="BN103" s="2458" t="n"/>
      <c r="BO103" s="2458" t="n"/>
      <c r="BP103" s="2458" t="n"/>
      <c r="BQ103" s="2458" t="n"/>
      <c r="BR103" s="2458" t="n"/>
      <c r="BS103" s="2458" t="n"/>
      <c r="BT103" s="2458" t="n"/>
      <c r="BU103" s="2458" t="n"/>
      <c r="BV103" s="2458" t="n"/>
      <c r="BW103" s="2458" t="n"/>
      <c r="BX103" s="2458" t="n"/>
      <c r="BY103" s="2458" t="n"/>
      <c r="BZ103" s="2458" t="n"/>
      <c r="CA103" s="2458" t="n"/>
      <c r="CB103" s="2458" t="n"/>
      <c r="CC103" s="2458" t="n"/>
      <c r="CD103" s="2458" t="n"/>
      <c r="CE103" s="2458" t="n"/>
      <c r="CF103" s="2458" t="n"/>
      <c r="CG103" s="2458" t="n"/>
      <c r="CH103" s="2458" t="n"/>
      <c r="CI103" s="2458" t="n"/>
      <c r="CK103" s="2458" t="n"/>
      <c r="CL103" s="2458" t="n"/>
      <c r="CM103" s="2389" t="n"/>
      <c r="CN103" s="2389" t="n"/>
      <c r="CO103" s="2458" t="n"/>
      <c r="CP103" s="2458" t="n"/>
      <c r="CQ103" s="2458" t="n"/>
      <c r="CR103" s="2390" t="n"/>
      <c r="CS103" s="2390" t="n"/>
      <c r="CT103" s="2390" t="n"/>
      <c r="CU103" s="2390" t="n"/>
      <c r="CV103" s="2390" t="n"/>
      <c r="CW103" s="2390" t="n"/>
      <c r="CX103" s="34" t="n"/>
      <c r="CY103" s="2458" t="n"/>
      <c r="CZ103" s="2390" t="n"/>
      <c r="DA103" s="2390" t="n"/>
      <c r="DB103" s="2390" t="n"/>
      <c r="DC103" s="2390" t="n"/>
      <c r="DD103" s="2390" t="n"/>
      <c r="DI103" s="2480" t="n"/>
      <c r="DJ103" s="2480" t="n"/>
      <c r="DK103" s="2480" t="n"/>
      <c r="DT103" s="2446" t="n"/>
      <c r="DU103" s="2446" t="n"/>
    </row>
    <row customFormat="1" customHeight="1" ht="12.75" r="104" s="2458">
      <c r="P104" s="2388" t="n"/>
      <c r="Q104" s="2388" t="n"/>
      <c r="R104" s="2388" t="n"/>
      <c r="S104" s="2388" t="n"/>
      <c r="T104" s="2481" t="n"/>
      <c r="AB104" s="33" t="n"/>
      <c r="BI104" s="34" t="n"/>
      <c r="CJ104" s="2456" t="n"/>
      <c r="CM104" s="2389" t="n"/>
      <c r="CN104" s="2389" t="n"/>
      <c r="CR104" s="2390" t="n"/>
      <c r="CS104" s="2390" t="n"/>
      <c r="CT104" s="2390" t="n"/>
      <c r="CU104" s="2390" t="n"/>
      <c r="CV104" s="2390" t="n"/>
      <c r="CW104" s="2390" t="n"/>
      <c r="CX104" s="34" t="n"/>
      <c r="CZ104" s="2390" t="n"/>
      <c r="DA104" s="2390" t="n"/>
      <c r="DB104" s="2390" t="n"/>
      <c r="DC104" s="2390" t="n"/>
      <c r="DD104" s="2390" t="n"/>
      <c r="DE104" s="2456" t="n"/>
      <c r="DF104" s="2456" t="n"/>
      <c r="DG104" s="2456" t="n"/>
      <c r="DH104" s="2456" t="n"/>
      <c r="DI104" s="2509" t="n"/>
      <c r="DJ104" s="2509" t="n"/>
      <c r="DK104" s="2509" t="n"/>
      <c r="DT104" s="2446" t="n"/>
      <c r="DU104" s="2446" t="n"/>
    </row>
    <row customFormat="1" customHeight="1" ht="12.75" r="105" s="2458">
      <c r="P105" s="2388" t="n"/>
      <c r="Q105" s="2388" t="n"/>
      <c r="R105" s="2388" t="n"/>
      <c r="S105" s="2388" t="n"/>
      <c r="T105" s="2481" t="n"/>
      <c r="AB105" s="33" t="n"/>
      <c r="BI105" s="34" t="n"/>
      <c r="CJ105" s="2456" t="n"/>
      <c r="CM105" s="2389" t="n"/>
      <c r="CN105" s="2389" t="n"/>
      <c r="CR105" s="2390" t="n"/>
      <c r="CS105" s="2390" t="n"/>
      <c r="CT105" s="2390" t="n"/>
      <c r="CU105" s="2390" t="n"/>
      <c r="CV105" s="2390" t="n"/>
      <c r="CW105" s="2390" t="n"/>
      <c r="CX105" s="34" t="n"/>
      <c r="CZ105" s="2390" t="n"/>
      <c r="DA105" s="2390" t="n"/>
      <c r="DB105" s="2390" t="n"/>
      <c r="DC105" s="2390" t="n"/>
      <c r="DD105" s="2390" t="n"/>
      <c r="DE105" s="2456" t="n"/>
      <c r="DF105" s="2456" t="n"/>
      <c r="DG105" s="2456" t="n"/>
      <c r="DH105" s="2456" t="n"/>
      <c r="DI105" s="2509" t="n"/>
      <c r="DJ105" s="2509" t="n"/>
      <c r="DK105" s="2509" t="n"/>
      <c r="DT105" s="2446" t="n"/>
      <c r="DU105" s="2446" t="n"/>
    </row>
    <row customFormat="1" customHeight="1" ht="12.75" r="106" s="2458">
      <c r="P106" s="2388" t="n"/>
      <c r="Q106" s="2388" t="n"/>
      <c r="R106" s="2388" t="n"/>
      <c r="S106" s="2388" t="n"/>
      <c r="T106" s="2481" t="n"/>
      <c r="AB106" s="33" t="n"/>
      <c r="BI106" s="34" t="n"/>
      <c r="CJ106" s="2456" t="n"/>
      <c r="CM106" s="2389" t="n"/>
      <c r="CN106" s="2389" t="n"/>
      <c r="CR106" s="2390" t="n"/>
      <c r="CS106" s="2390" t="n"/>
      <c r="CT106" s="2390" t="n"/>
      <c r="CU106" s="2390" t="n"/>
      <c r="CV106" s="2390" t="n"/>
      <c r="CW106" s="2390" t="n"/>
      <c r="CX106" s="34" t="n"/>
      <c r="CZ106" s="2390" t="n"/>
      <c r="DA106" s="2390" t="n"/>
      <c r="DB106" s="2390" t="n"/>
      <c r="DC106" s="2390" t="n"/>
      <c r="DD106" s="2390" t="n"/>
      <c r="DE106" s="2456" t="n"/>
      <c r="DF106" s="2456" t="n"/>
      <c r="DG106" s="2456" t="n"/>
      <c r="DH106" s="2456" t="n"/>
      <c r="DI106" s="2509" t="n"/>
      <c r="DJ106" s="2509" t="n"/>
      <c r="DK106" s="2509" t="n"/>
      <c r="DT106" s="2446" t="n"/>
      <c r="DU106" s="2446" t="n"/>
    </row>
    <row customFormat="1" customHeight="1" ht="12.75" r="107" s="2458">
      <c r="P107" s="2388" t="n"/>
      <c r="Q107" s="2388" t="n"/>
      <c r="R107" s="2388" t="n"/>
      <c r="S107" s="2388" t="n"/>
      <c r="T107" s="2481" t="n"/>
      <c r="AB107" s="33" t="n"/>
      <c r="BI107" s="34" t="n"/>
      <c r="CJ107" s="2456" t="n"/>
      <c r="CM107" s="2389" t="n"/>
      <c r="CN107" s="2389" t="n"/>
      <c r="CR107" s="2390" t="n"/>
      <c r="CS107" s="2390" t="n"/>
      <c r="CT107" s="2390" t="n"/>
      <c r="CU107" s="2390" t="n"/>
      <c r="CV107" s="2390" t="n"/>
      <c r="CW107" s="2390" t="n"/>
      <c r="CX107" s="34" t="n"/>
      <c r="CZ107" s="2390" t="n"/>
      <c r="DA107" s="2390" t="n"/>
      <c r="DB107" s="2390" t="n"/>
      <c r="DC107" s="2390" t="n"/>
      <c r="DD107" s="2390" t="n"/>
      <c r="DE107" s="2456" t="n"/>
      <c r="DF107" s="2456" t="n"/>
      <c r="DG107" s="2456" t="n"/>
      <c r="DH107" s="2456" t="n"/>
      <c r="DI107" s="2509" t="n"/>
      <c r="DJ107" s="2509" t="n"/>
      <c r="DK107" s="2509" t="n"/>
      <c r="DT107" s="2446" t="n"/>
      <c r="DU107" s="2446" t="n"/>
    </row>
    <row customFormat="1" r="108" s="2458">
      <c r="P108" s="2388" t="n"/>
      <c r="Q108" s="2388" t="n"/>
      <c r="R108" s="2388" t="n"/>
      <c r="S108" s="2388" t="n"/>
      <c r="T108" s="2481" t="n"/>
      <c r="AB108" s="33" t="n"/>
      <c r="BI108" s="34" t="n"/>
      <c r="CJ108" s="2456" t="n"/>
      <c r="CM108" s="2389" t="n"/>
      <c r="CN108" s="2389" t="n"/>
      <c r="CR108" s="2390" t="n"/>
      <c r="CS108" s="2390" t="n"/>
      <c r="CT108" s="2390" t="n"/>
      <c r="CU108" s="2390" t="n"/>
      <c r="CV108" s="2390" t="n"/>
      <c r="CW108" s="2390" t="n"/>
      <c r="CX108" s="34" t="n"/>
      <c r="CZ108" s="2390" t="n"/>
      <c r="DA108" s="2390" t="n"/>
      <c r="DB108" s="2390" t="n"/>
      <c r="DC108" s="2390" t="n"/>
      <c r="DD108" s="2390" t="n"/>
      <c r="DE108" s="2456" t="n"/>
      <c r="DF108" s="2456" t="n"/>
      <c r="DG108" s="2456" t="n"/>
      <c r="DH108" s="2456" t="n"/>
      <c r="DI108" s="2509" t="n"/>
      <c r="DJ108" s="2509" t="n"/>
      <c r="DK108" s="2509" t="n"/>
      <c r="DT108" s="2446" t="n"/>
      <c r="DU108" s="2446" t="n"/>
    </row>
    <row customFormat="1" r="109" s="2458">
      <c r="P109" s="2388" t="n"/>
      <c r="Q109" s="2388" t="n"/>
      <c r="R109" s="2388" t="n"/>
      <c r="S109" s="2388" t="n"/>
      <c r="T109" s="2481" t="n"/>
      <c r="AB109" s="33" t="n"/>
      <c r="BI109" s="34" t="n"/>
      <c r="CJ109" s="2456" t="n"/>
      <c r="CM109" s="2389" t="n"/>
      <c r="CN109" s="2389" t="n"/>
      <c r="CR109" s="2390" t="n"/>
      <c r="CS109" s="2390" t="n"/>
      <c r="CT109" s="2390" t="n"/>
      <c r="CU109" s="2390" t="n"/>
      <c r="CV109" s="2390" t="n"/>
      <c r="CW109" s="2390" t="n"/>
      <c r="CX109" s="34" t="n"/>
      <c r="CZ109" s="2390" t="n"/>
      <c r="DA109" s="2390" t="n"/>
      <c r="DB109" s="2390" t="n"/>
      <c r="DC109" s="2390" t="n"/>
      <c r="DD109" s="2390" t="n"/>
      <c r="DE109" s="2456" t="n"/>
      <c r="DF109" s="2456" t="n"/>
      <c r="DG109" s="2456" t="n"/>
      <c r="DH109" s="2456" t="n"/>
      <c r="DI109" s="2509" t="n"/>
      <c r="DJ109" s="2509" t="n"/>
      <c r="DK109" s="2509" t="n"/>
      <c r="DT109" s="2446" t="n"/>
      <c r="DU109" s="2446" t="n"/>
    </row>
    <row customFormat="1" r="110" s="2458">
      <c r="P110" s="2388" t="n"/>
      <c r="Q110" s="2388" t="n"/>
      <c r="R110" s="2388" t="n"/>
      <c r="S110" s="2388" t="n"/>
      <c r="T110" s="2481" t="n"/>
      <c r="AB110" s="33" t="n"/>
      <c r="BI110" s="34" t="n"/>
      <c r="CJ110" s="2456" t="n"/>
      <c r="CM110" s="2389" t="n"/>
      <c r="CN110" s="2389" t="n"/>
      <c r="CR110" s="2390" t="n"/>
      <c r="CS110" s="2390" t="n"/>
      <c r="CT110" s="2390" t="n"/>
      <c r="CU110" s="2390" t="n"/>
      <c r="CV110" s="2390" t="n"/>
      <c r="CW110" s="2390" t="n"/>
      <c r="CX110" s="34" t="n"/>
      <c r="CZ110" s="2390" t="n"/>
      <c r="DA110" s="2390" t="n"/>
      <c r="DB110" s="2390" t="n"/>
      <c r="DC110" s="2390" t="n"/>
      <c r="DD110" s="2390" t="n"/>
      <c r="DE110" s="2456" t="n"/>
      <c r="DF110" s="2456" t="n"/>
      <c r="DG110" s="2456" t="n"/>
      <c r="DH110" s="2456" t="n"/>
      <c r="DI110" s="2509" t="n"/>
      <c r="DJ110" s="2509" t="n"/>
      <c r="DK110" s="2509" t="n"/>
      <c r="DT110" s="2446" t="n"/>
      <c r="DU110" s="2446" t="n"/>
    </row>
    <row customFormat="1" r="111" s="2458">
      <c r="P111" s="2388" t="n"/>
      <c r="Q111" s="2388" t="n"/>
      <c r="R111" s="2388" t="n"/>
      <c r="S111" s="2388" t="n"/>
      <c r="T111" s="2481" t="n"/>
      <c r="AB111" s="33" t="n"/>
      <c r="BI111" s="34" t="n"/>
      <c r="CJ111" s="2456" t="n"/>
      <c r="CM111" s="2389" t="n"/>
      <c r="CN111" s="2389" t="n"/>
      <c r="CR111" s="2390" t="n"/>
      <c r="CS111" s="2390" t="n"/>
      <c r="CT111" s="2390" t="n"/>
      <c r="CU111" s="2390" t="n"/>
      <c r="CV111" s="2390" t="n"/>
      <c r="CW111" s="2390" t="n"/>
      <c r="CX111" s="34" t="n"/>
      <c r="CZ111" s="2390" t="n"/>
      <c r="DA111" s="2390" t="n"/>
      <c r="DB111" s="2390" t="n"/>
      <c r="DC111" s="2390" t="n"/>
      <c r="DD111" s="2390" t="n"/>
      <c r="DE111" s="2456" t="n"/>
      <c r="DF111" s="2456" t="n"/>
      <c r="DG111" s="2456" t="n"/>
      <c r="DH111" s="2456" t="n"/>
      <c r="DI111" s="2509" t="n"/>
      <c r="DJ111" s="2509" t="n"/>
      <c r="DK111" s="2509" t="n"/>
      <c r="DT111" s="2446" t="n"/>
      <c r="DU111" s="2446" t="n"/>
    </row>
    <row customFormat="1" r="112" s="2458">
      <c r="P112" s="2388" t="n"/>
      <c r="Q112" s="2388" t="n"/>
      <c r="R112" s="2388" t="n"/>
      <c r="S112" s="2388" t="n"/>
      <c r="T112" s="2481" t="n"/>
      <c r="AB112" s="33" t="n"/>
      <c r="BI112" s="34" t="n"/>
      <c r="CJ112" s="2456" t="n"/>
      <c r="CM112" s="2389" t="n"/>
      <c r="CN112" s="2389" t="n"/>
      <c r="CR112" s="2390" t="n"/>
      <c r="CS112" s="2390" t="n"/>
      <c r="CT112" s="2390" t="n"/>
      <c r="CU112" s="2390" t="n"/>
      <c r="CV112" s="2390" t="n"/>
      <c r="CW112" s="2390" t="n"/>
      <c r="CX112" s="34" t="n"/>
      <c r="CZ112" s="2390" t="n"/>
      <c r="DA112" s="2390" t="n"/>
      <c r="DB112" s="2390" t="n"/>
      <c r="DC112" s="2390" t="n"/>
      <c r="DD112" s="2390" t="n"/>
      <c r="DE112" s="2456" t="n"/>
      <c r="DF112" s="2456" t="n"/>
      <c r="DG112" s="2456" t="n"/>
      <c r="DH112" s="2456" t="n"/>
      <c r="DI112" s="2509" t="n"/>
      <c r="DJ112" s="2509" t="n"/>
      <c r="DK112" s="2509" t="n"/>
      <c r="DT112" s="2446" t="n"/>
      <c r="DU112" s="2446" t="n"/>
    </row>
    <row customFormat="1" r="113" s="2458">
      <c r="P113" s="2388" t="n"/>
      <c r="Q113" s="2388" t="n"/>
      <c r="R113" s="2388" t="n"/>
      <c r="S113" s="2388" t="n"/>
      <c r="T113" s="2481" t="n"/>
      <c r="AB113" s="33" t="n"/>
      <c r="BI113" s="34" t="n"/>
      <c r="CJ113" s="2456" t="n"/>
      <c r="CM113" s="2389" t="n"/>
      <c r="CN113" s="2389" t="n"/>
      <c r="CR113" s="2390" t="n"/>
      <c r="CS113" s="2390" t="n"/>
      <c r="CT113" s="2390" t="n"/>
      <c r="CU113" s="2390" t="n"/>
      <c r="CV113" s="2390" t="n"/>
      <c r="CW113" s="2390" t="n"/>
      <c r="CX113" s="34" t="n"/>
      <c r="CZ113" s="2390" t="n"/>
      <c r="DA113" s="2390" t="n"/>
      <c r="DB113" s="2390" t="n"/>
      <c r="DC113" s="2390" t="n"/>
      <c r="DD113" s="2390" t="n"/>
      <c r="DE113" s="2456" t="n"/>
      <c r="DF113" s="2456" t="n"/>
      <c r="DG113" s="2456" t="n"/>
      <c r="DH113" s="2456" t="n"/>
      <c r="DI113" s="2509" t="n"/>
      <c r="DJ113" s="2509" t="n"/>
      <c r="DK113" s="2509" t="n"/>
      <c r="DT113" s="2446" t="n"/>
      <c r="DU113" s="2446" t="n"/>
    </row>
    <row customFormat="1" r="114" s="2458">
      <c r="P114" s="2388" t="n"/>
      <c r="Q114" s="2388" t="n"/>
      <c r="R114" s="2388" t="n"/>
      <c r="S114" s="2388" t="n"/>
      <c r="T114" s="2481" t="n"/>
      <c r="AB114" s="33" t="n"/>
      <c r="BI114" s="34" t="n"/>
      <c r="CJ114" s="2456" t="n"/>
      <c r="CM114" s="2389" t="n"/>
      <c r="CN114" s="2389" t="n"/>
      <c r="CR114" s="2390" t="n"/>
      <c r="CS114" s="2390" t="n"/>
      <c r="CT114" s="2390" t="n"/>
      <c r="CU114" s="2390" t="n"/>
      <c r="CV114" s="2390" t="n"/>
      <c r="CW114" s="2390" t="n"/>
      <c r="CX114" s="34" t="n"/>
      <c r="CZ114" s="2390" t="n"/>
      <c r="DA114" s="2390" t="n"/>
      <c r="DB114" s="2390" t="n"/>
      <c r="DC114" s="2390" t="n"/>
      <c r="DD114" s="2390" t="n"/>
      <c r="DE114" s="2456" t="n"/>
      <c r="DF114" s="2456" t="n"/>
      <c r="DG114" s="2456" t="n"/>
      <c r="DH114" s="2456" t="n"/>
      <c r="DI114" s="2509" t="n"/>
      <c r="DJ114" s="2509" t="n"/>
      <c r="DK114" s="2509" t="n"/>
      <c r="DT114" s="2446" t="n"/>
      <c r="DU114" s="2446" t="n"/>
    </row>
    <row customFormat="1" r="115" s="2458">
      <c r="P115" s="2388" t="n"/>
      <c r="Q115" s="2388" t="n"/>
      <c r="R115" s="2388" t="n"/>
      <c r="S115" s="2388" t="n"/>
      <c r="T115" s="2481" t="n"/>
      <c r="AB115" s="33" t="n"/>
      <c r="BI115" s="34" t="n"/>
      <c r="CJ115" s="2456" t="n"/>
      <c r="CM115" s="2389" t="n"/>
      <c r="CN115" s="2389" t="n"/>
      <c r="CR115" s="2390" t="n"/>
      <c r="CS115" s="2390" t="n"/>
      <c r="CT115" s="2390" t="n"/>
      <c r="CU115" s="2390" t="n"/>
      <c r="CV115" s="2390" t="n"/>
      <c r="CW115" s="2390" t="n"/>
      <c r="CX115" s="34" t="n"/>
      <c r="CZ115" s="2390" t="n"/>
      <c r="DA115" s="2390" t="n"/>
      <c r="DB115" s="2390" t="n"/>
      <c r="DC115" s="2390" t="n"/>
      <c r="DD115" s="2390" t="n"/>
      <c r="DE115" s="2456" t="n"/>
      <c r="DF115" s="2456" t="n"/>
      <c r="DG115" s="2456" t="n"/>
      <c r="DH115" s="2456" t="n"/>
      <c r="DI115" s="2509" t="n"/>
      <c r="DJ115" s="2509" t="n"/>
      <c r="DK115" s="2509" t="n"/>
      <c r="DT115" s="2446" t="n"/>
      <c r="DU115" s="2446" t="n"/>
    </row>
    <row customFormat="1" r="116" s="2458">
      <c r="P116" s="2388" t="n"/>
      <c r="Q116" s="2388" t="n"/>
      <c r="R116" s="2388" t="n"/>
      <c r="S116" s="2388" t="n"/>
      <c r="T116" s="2481" t="n"/>
      <c r="AB116" s="33" t="n"/>
      <c r="BI116" s="34" t="n"/>
      <c r="CJ116" s="2456" t="n"/>
      <c r="CM116" s="2389" t="n"/>
      <c r="CN116" s="2389" t="n"/>
      <c r="CR116" s="2390" t="n"/>
      <c r="CS116" s="2390" t="n"/>
      <c r="CT116" s="2390" t="n"/>
      <c r="CU116" s="2390" t="n"/>
      <c r="CV116" s="2390" t="n"/>
      <c r="CW116" s="2390" t="n"/>
      <c r="CX116" s="34" t="n"/>
      <c r="CZ116" s="2390" t="n"/>
      <c r="DA116" s="2390" t="n"/>
      <c r="DB116" s="2390" t="n"/>
      <c r="DC116" s="2390" t="n"/>
      <c r="DD116" s="2390" t="n"/>
      <c r="DE116" s="2456" t="n"/>
      <c r="DF116" s="2456" t="n"/>
      <c r="DG116" s="2456" t="n"/>
      <c r="DH116" s="2456" t="n"/>
      <c r="DI116" s="2509" t="n"/>
      <c r="DJ116" s="2509" t="n"/>
      <c r="DK116" s="2509" t="n"/>
      <c r="DT116" s="2446" t="n"/>
      <c r="DU116" s="2446" t="n"/>
    </row>
    <row customFormat="1" r="117" s="2458">
      <c r="P117" s="2388" t="n"/>
      <c r="Q117" s="2388" t="n"/>
      <c r="R117" s="2388" t="n"/>
      <c r="S117" s="2388" t="n"/>
      <c r="T117" s="2481" t="n"/>
      <c r="AB117" s="33" t="n"/>
      <c r="BI117" s="34" t="n"/>
      <c r="CJ117" s="2456" t="n"/>
      <c r="CM117" s="2389" t="n"/>
      <c r="CN117" s="2389" t="n"/>
      <c r="CR117" s="2390" t="n"/>
      <c r="CS117" s="2390" t="n"/>
      <c r="CT117" s="2390" t="n"/>
      <c r="CU117" s="2390" t="n"/>
      <c r="CV117" s="2390" t="n"/>
      <c r="CW117" s="2390" t="n"/>
      <c r="CX117" s="34" t="n"/>
      <c r="CZ117" s="2390" t="n"/>
      <c r="DA117" s="2390" t="n"/>
      <c r="DB117" s="2390" t="n"/>
      <c r="DC117" s="2390" t="n"/>
      <c r="DD117" s="2390" t="n"/>
      <c r="DE117" s="2456" t="n"/>
      <c r="DF117" s="2456" t="n"/>
      <c r="DG117" s="2456" t="n"/>
      <c r="DH117" s="2456" t="n"/>
      <c r="DI117" s="2509" t="n"/>
      <c r="DJ117" s="2509" t="n"/>
      <c r="DK117" s="2509" t="n"/>
      <c r="DT117" s="2446" t="n"/>
      <c r="DU117" s="2446" t="n"/>
    </row>
    <row customFormat="1" r="118" s="2458">
      <c r="P118" s="2388" t="n"/>
      <c r="Q118" s="2388" t="n"/>
      <c r="R118" s="2388" t="n"/>
      <c r="S118" s="2388" t="n"/>
      <c r="T118" s="2481" t="n"/>
      <c r="AB118" s="33" t="n"/>
      <c r="BI118" s="34" t="n"/>
      <c r="CJ118" s="2456" t="n"/>
      <c r="CM118" s="2389" t="n"/>
      <c r="CN118" s="2389" t="n"/>
      <c r="CR118" s="2390" t="n"/>
      <c r="CS118" s="2390" t="n"/>
      <c r="CT118" s="2390" t="n"/>
      <c r="CU118" s="2390" t="n"/>
      <c r="CV118" s="2390" t="n"/>
      <c r="CW118" s="2390" t="n"/>
      <c r="CX118" s="34" t="n"/>
      <c r="CZ118" s="2390" t="n"/>
      <c r="DA118" s="2390" t="n"/>
      <c r="DB118" s="2390" t="n"/>
      <c r="DC118" s="2390" t="n"/>
      <c r="DD118" s="2390" t="n"/>
      <c r="DE118" s="2456" t="n"/>
      <c r="DF118" s="2456" t="n"/>
      <c r="DG118" s="2456" t="n"/>
      <c r="DH118" s="2456" t="n"/>
      <c r="DI118" s="2509" t="n"/>
      <c r="DJ118" s="2509" t="n"/>
      <c r="DK118" s="2509" t="n"/>
      <c r="DT118" s="2446" t="n"/>
      <c r="DU118" s="2446" t="n"/>
    </row>
    <row customFormat="1" r="119" s="2458">
      <c r="P119" s="2388" t="n"/>
      <c r="Q119" s="2388" t="n"/>
      <c r="R119" s="2388" t="n"/>
      <c r="S119" s="2388" t="n"/>
      <c r="T119" s="2481" t="n"/>
      <c r="AB119" s="33" t="n"/>
      <c r="BI119" s="34" t="n"/>
      <c r="CJ119" s="2456" t="n"/>
      <c r="CM119" s="2389" t="n"/>
      <c r="CN119" s="2389" t="n"/>
      <c r="CR119" s="2390" t="n"/>
      <c r="CS119" s="2390" t="n"/>
      <c r="CT119" s="2390" t="n"/>
      <c r="CU119" s="2390" t="n"/>
      <c r="CV119" s="2390" t="n"/>
      <c r="CW119" s="2390" t="n"/>
      <c r="CX119" s="34" t="n"/>
      <c r="CZ119" s="2390" t="n"/>
      <c r="DA119" s="2390" t="n"/>
      <c r="DB119" s="2390" t="n"/>
      <c r="DC119" s="2390" t="n"/>
      <c r="DD119" s="2390" t="n"/>
      <c r="DE119" s="2456" t="n"/>
      <c r="DF119" s="2456" t="n"/>
      <c r="DG119" s="2456" t="n"/>
      <c r="DH119" s="2456" t="n"/>
      <c r="DI119" s="2509" t="n"/>
      <c r="DJ119" s="2509" t="n"/>
      <c r="DK119" s="2509" t="n"/>
      <c r="DT119" s="2446" t="n"/>
      <c r="DU119" s="2446" t="n"/>
    </row>
    <row customFormat="1" r="120" s="2458">
      <c r="P120" s="2388" t="n"/>
      <c r="Q120" s="2388" t="n"/>
      <c r="R120" s="2388" t="n"/>
      <c r="S120" s="2388" t="n"/>
      <c r="T120" s="2481" t="n"/>
      <c r="AB120" s="33" t="n"/>
      <c r="BI120" s="34" t="n"/>
      <c r="CJ120" s="2456" t="n"/>
      <c r="CM120" s="2389" t="n"/>
      <c r="CN120" s="2389" t="n"/>
      <c r="CR120" s="2390" t="n"/>
      <c r="CS120" s="2390" t="n"/>
      <c r="CT120" s="2390" t="n"/>
      <c r="CU120" s="2390" t="n"/>
      <c r="CV120" s="2390" t="n"/>
      <c r="CW120" s="2390" t="n"/>
      <c r="CX120" s="34" t="n"/>
      <c r="CZ120" s="2390" t="n"/>
      <c r="DA120" s="2390" t="n"/>
      <c r="DB120" s="2390" t="n"/>
      <c r="DC120" s="2390" t="n"/>
      <c r="DD120" s="2390" t="n"/>
      <c r="DE120" s="2456" t="n"/>
      <c r="DF120" s="2456" t="n"/>
      <c r="DG120" s="2456" t="n"/>
      <c r="DH120" s="2456" t="n"/>
      <c r="DI120" s="2509" t="n"/>
      <c r="DJ120" s="2509" t="n"/>
      <c r="DK120" s="2509" t="n"/>
      <c r="DT120" s="2446" t="n"/>
      <c r="DU120" s="2446" t="n"/>
    </row>
    <row customFormat="1" r="121" s="2458">
      <c r="P121" s="2388" t="n"/>
      <c r="Q121" s="2388" t="n"/>
      <c r="R121" s="2388" t="n"/>
      <c r="S121" s="2388" t="n"/>
      <c r="T121" s="2481" t="n"/>
      <c r="AB121" s="33" t="n"/>
      <c r="BI121" s="34" t="n"/>
      <c r="CJ121" s="2456" t="n"/>
      <c r="CM121" s="2389" t="n"/>
      <c r="CN121" s="2389" t="n"/>
      <c r="CR121" s="2390" t="n"/>
      <c r="CS121" s="2390" t="n"/>
      <c r="CT121" s="2390" t="n"/>
      <c r="CU121" s="2390" t="n"/>
      <c r="CV121" s="2390" t="n"/>
      <c r="CW121" s="2390" t="n"/>
      <c r="CX121" s="34" t="n"/>
      <c r="CZ121" s="2390" t="n"/>
      <c r="DA121" s="2390" t="n"/>
      <c r="DB121" s="2390" t="n"/>
      <c r="DC121" s="2390" t="n"/>
      <c r="DD121" s="2390" t="n"/>
      <c r="DE121" s="2456" t="n"/>
      <c r="DF121" s="2456" t="n"/>
      <c r="DG121" s="2456" t="n"/>
      <c r="DH121" s="2456" t="n"/>
      <c r="DI121" s="2509" t="n"/>
      <c r="DJ121" s="2509" t="n"/>
      <c r="DK121" s="2509" t="n"/>
      <c r="DT121" s="2446" t="n"/>
      <c r="DU121" s="2446" t="n"/>
    </row>
    <row customFormat="1" r="122" s="2458">
      <c r="P122" s="2388" t="n"/>
      <c r="Q122" s="2388" t="n"/>
      <c r="R122" s="2388" t="n"/>
      <c r="S122" s="2388" t="n"/>
      <c r="T122" s="2481" t="n"/>
      <c r="AB122" s="33" t="n"/>
      <c r="BI122" s="34" t="n"/>
      <c r="CJ122" s="2456" t="n"/>
      <c r="CM122" s="2389" t="n"/>
      <c r="CN122" s="2389" t="n"/>
      <c r="CR122" s="2390" t="n"/>
      <c r="CS122" s="2390" t="n"/>
      <c r="CT122" s="2390" t="n"/>
      <c r="CU122" s="2390" t="n"/>
      <c r="CV122" s="2390" t="n"/>
      <c r="CW122" s="2390" t="n"/>
      <c r="CX122" s="34" t="n"/>
      <c r="CZ122" s="2390" t="n"/>
      <c r="DA122" s="2390" t="n"/>
      <c r="DB122" s="2390" t="n"/>
      <c r="DC122" s="2390" t="n"/>
      <c r="DD122" s="2390" t="n"/>
      <c r="DE122" s="2456" t="n"/>
      <c r="DF122" s="2456" t="n"/>
      <c r="DG122" s="2456" t="n"/>
      <c r="DH122" s="2456" t="n"/>
      <c r="DI122" s="2509" t="n"/>
      <c r="DJ122" s="2509" t="n"/>
      <c r="DK122" s="2509" t="n"/>
      <c r="DT122" s="2446" t="n"/>
      <c r="DU122" s="2446" t="n"/>
    </row>
    <row customFormat="1" r="123" s="2458">
      <c r="P123" s="2388" t="n"/>
      <c r="Q123" s="2388" t="n"/>
      <c r="R123" s="2388" t="n"/>
      <c r="S123" s="2388" t="n"/>
      <c r="T123" s="2481" t="n"/>
      <c r="AB123" s="33" t="n"/>
      <c r="BI123" s="34" t="n"/>
      <c r="CJ123" s="2456" t="n"/>
      <c r="CM123" s="2389" t="n"/>
      <c r="CN123" s="2389" t="n"/>
      <c r="CR123" s="2390" t="n"/>
      <c r="CS123" s="2390" t="n"/>
      <c r="CT123" s="2390" t="n"/>
      <c r="CU123" s="2390" t="n"/>
      <c r="CV123" s="2390" t="n"/>
      <c r="CW123" s="2390" t="n"/>
      <c r="CX123" s="34" t="n"/>
      <c r="CZ123" s="2390" t="n"/>
      <c r="DA123" s="2390" t="n"/>
      <c r="DB123" s="2390" t="n"/>
      <c r="DC123" s="2390" t="n"/>
      <c r="DD123" s="2390" t="n"/>
      <c r="DE123" s="2456" t="n"/>
      <c r="DF123" s="2456" t="n"/>
      <c r="DG123" s="2456" t="n"/>
      <c r="DH123" s="2456" t="n"/>
      <c r="DI123" s="2509" t="n"/>
      <c r="DJ123" s="2509" t="n"/>
      <c r="DK123" s="2509" t="n"/>
      <c r="DT123" s="2446" t="n"/>
      <c r="DU123" s="2446" t="n"/>
    </row>
    <row customFormat="1" r="124" s="2458">
      <c r="P124" s="2388" t="n"/>
      <c r="Q124" s="2388" t="n"/>
      <c r="R124" s="2388" t="n"/>
      <c r="S124" s="2388" t="n"/>
      <c r="T124" s="2481" t="n"/>
      <c r="AB124" s="33" t="n"/>
      <c r="BI124" s="34" t="n"/>
      <c r="CJ124" s="2456" t="n"/>
      <c r="CM124" s="2389" t="n"/>
      <c r="CN124" s="2389" t="n"/>
      <c r="CR124" s="2390" t="n"/>
      <c r="CS124" s="2390" t="n"/>
      <c r="CT124" s="2390" t="n"/>
      <c r="CU124" s="2390" t="n"/>
      <c r="CV124" s="2390" t="n"/>
      <c r="CW124" s="2390" t="n"/>
      <c r="CX124" s="34" t="n"/>
      <c r="CZ124" s="2390" t="n"/>
      <c r="DA124" s="2390" t="n"/>
      <c r="DB124" s="2390" t="n"/>
      <c r="DC124" s="2390" t="n"/>
      <c r="DD124" s="2390" t="n"/>
      <c r="DE124" s="2456" t="n"/>
      <c r="DF124" s="2456" t="n"/>
      <c r="DG124" s="2456" t="n"/>
      <c r="DH124" s="2456" t="n"/>
      <c r="DI124" s="2509" t="n"/>
      <c r="DJ124" s="2509" t="n"/>
      <c r="DK124" s="2509" t="n"/>
      <c r="DT124" s="2446" t="n"/>
      <c r="DU124" s="2446" t="n"/>
    </row>
    <row customFormat="1" r="125" s="2458">
      <c r="P125" s="2388" t="n"/>
      <c r="Q125" s="2388" t="n"/>
      <c r="R125" s="2388" t="n"/>
      <c r="S125" s="2388" t="n"/>
      <c r="T125" s="2481" t="n"/>
      <c r="AB125" s="33" t="n"/>
      <c r="BI125" s="34" t="n"/>
      <c r="CJ125" s="2456" t="n"/>
      <c r="CM125" s="2389" t="n"/>
      <c r="CN125" s="2389" t="n"/>
      <c r="CR125" s="2390" t="n"/>
      <c r="CS125" s="2390" t="n"/>
      <c r="CT125" s="2390" t="n"/>
      <c r="CU125" s="2390" t="n"/>
      <c r="CV125" s="2390" t="n"/>
      <c r="CW125" s="2390" t="n"/>
      <c r="CX125" s="34" t="n"/>
      <c r="CZ125" s="2390" t="n"/>
      <c r="DA125" s="2390" t="n"/>
      <c r="DB125" s="2390" t="n"/>
      <c r="DC125" s="2390" t="n"/>
      <c r="DD125" s="2390" t="n"/>
      <c r="DE125" s="2456" t="n"/>
      <c r="DF125" s="2456" t="n"/>
      <c r="DG125" s="2456" t="n"/>
      <c r="DH125" s="2456" t="n"/>
      <c r="DI125" s="2509" t="n"/>
      <c r="DJ125" s="2509" t="n"/>
      <c r="DK125" s="2509" t="n"/>
      <c r="DT125" s="2446" t="n"/>
      <c r="DU125" s="2446" t="n"/>
    </row>
    <row customFormat="1" r="126" s="2458">
      <c r="P126" s="2388" t="n"/>
      <c r="Q126" s="2388" t="n"/>
      <c r="R126" s="2388" t="n"/>
      <c r="S126" s="2388" t="n"/>
      <c r="T126" s="2481" t="n"/>
      <c r="AB126" s="33" t="n"/>
      <c r="BI126" s="34" t="n"/>
      <c r="CJ126" s="2456" t="n"/>
      <c r="CM126" s="2389" t="n"/>
      <c r="CN126" s="2389" t="n"/>
      <c r="CR126" s="2390" t="n"/>
      <c r="CS126" s="2390" t="n"/>
      <c r="CT126" s="2390" t="n"/>
      <c r="CU126" s="2390" t="n"/>
      <c r="CV126" s="2390" t="n"/>
      <c r="CW126" s="2390" t="n"/>
      <c r="CX126" s="34" t="n"/>
      <c r="CZ126" s="2390" t="n"/>
      <c r="DA126" s="2390" t="n"/>
      <c r="DB126" s="2390" t="n"/>
      <c r="DC126" s="2390" t="n"/>
      <c r="DD126" s="2390" t="n"/>
      <c r="DE126" s="2456" t="n"/>
      <c r="DF126" s="2456" t="n"/>
      <c r="DG126" s="2456" t="n"/>
      <c r="DH126" s="2456" t="n"/>
      <c r="DI126" s="2509" t="n"/>
      <c r="DJ126" s="2509" t="n"/>
      <c r="DK126" s="2509" t="n"/>
      <c r="DT126" s="2446" t="n"/>
      <c r="DU126" s="2446" t="n"/>
    </row>
    <row customFormat="1" r="127" s="2458">
      <c r="P127" s="2388" t="n"/>
      <c r="Q127" s="2388" t="n"/>
      <c r="R127" s="2388" t="n"/>
      <c r="S127" s="2388" t="n"/>
      <c r="T127" s="2481" t="n"/>
      <c r="AB127" s="33" t="n"/>
      <c r="BI127" s="34" t="n"/>
      <c r="CJ127" s="2456" t="n"/>
      <c r="CM127" s="2389" t="n"/>
      <c r="CN127" s="2389" t="n"/>
      <c r="CR127" s="2390" t="n"/>
      <c r="CS127" s="2390" t="n"/>
      <c r="CT127" s="2390" t="n"/>
      <c r="CU127" s="2390" t="n"/>
      <c r="CV127" s="2390" t="n"/>
      <c r="CW127" s="2390" t="n"/>
      <c r="CX127" s="34" t="n"/>
      <c r="CZ127" s="2390" t="n"/>
      <c r="DA127" s="2390" t="n"/>
      <c r="DB127" s="2390" t="n"/>
      <c r="DC127" s="2390" t="n"/>
      <c r="DD127" s="2390" t="n"/>
      <c r="DE127" s="2456" t="n"/>
      <c r="DF127" s="2456" t="n"/>
      <c r="DG127" s="2456" t="n"/>
      <c r="DH127" s="2456" t="n"/>
      <c r="DI127" s="2509" t="n"/>
      <c r="DJ127" s="2509" t="n"/>
      <c r="DK127" s="2509" t="n"/>
      <c r="DT127" s="2446" t="n"/>
      <c r="DU127" s="2446" t="n"/>
    </row>
    <row customFormat="1" r="128" s="2458">
      <c r="P128" s="2388" t="n"/>
      <c r="Q128" s="2388" t="n"/>
      <c r="R128" s="2388" t="n"/>
      <c r="S128" s="2388" t="n"/>
      <c r="T128" s="2481" t="n"/>
      <c r="AB128" s="33" t="n"/>
      <c r="BI128" s="34" t="n"/>
      <c r="CJ128" s="2456" t="n"/>
      <c r="CM128" s="2389" t="n"/>
      <c r="CN128" s="2389" t="n"/>
      <c r="CR128" s="2390" t="n"/>
      <c r="CS128" s="2390" t="n"/>
      <c r="CT128" s="2390" t="n"/>
      <c r="CU128" s="2390" t="n"/>
      <c r="CV128" s="2390" t="n"/>
      <c r="CW128" s="2390" t="n"/>
      <c r="CX128" s="34" t="n"/>
      <c r="CZ128" s="2390" t="n"/>
      <c r="DA128" s="2390" t="n"/>
      <c r="DB128" s="2390" t="n"/>
      <c r="DC128" s="2390" t="n"/>
      <c r="DD128" s="2390" t="n"/>
      <c r="DE128" s="2456" t="n"/>
      <c r="DF128" s="2456" t="n"/>
      <c r="DG128" s="2456" t="n"/>
      <c r="DH128" s="2456" t="n"/>
      <c r="DI128" s="2509" t="n"/>
      <c r="DJ128" s="2509" t="n"/>
      <c r="DK128" s="2509" t="n"/>
      <c r="DT128" s="2446" t="n"/>
      <c r="DU128" s="2446" t="n"/>
    </row>
    <row customFormat="1" r="129" s="2458">
      <c r="P129" s="2388" t="n"/>
      <c r="Q129" s="2388" t="n"/>
      <c r="R129" s="2388" t="n"/>
      <c r="S129" s="2388" t="n"/>
      <c r="T129" s="2481" t="n"/>
      <c r="AB129" s="33" t="n"/>
      <c r="BI129" s="34" t="n"/>
      <c r="CJ129" s="2456" t="n"/>
      <c r="CM129" s="2389" t="n"/>
      <c r="CN129" s="2389" t="n"/>
      <c r="CR129" s="2390" t="n"/>
      <c r="CS129" s="2390" t="n"/>
      <c r="CT129" s="2390" t="n"/>
      <c r="CU129" s="2390" t="n"/>
      <c r="CV129" s="2390" t="n"/>
      <c r="CW129" s="2390" t="n"/>
      <c r="CX129" s="34" t="n"/>
      <c r="CZ129" s="2390" t="n"/>
      <c r="DA129" s="2390" t="n"/>
      <c r="DB129" s="2390" t="n"/>
      <c r="DC129" s="2390" t="n"/>
      <c r="DD129" s="2390" t="n"/>
      <c r="DE129" s="2456" t="n"/>
      <c r="DF129" s="2456" t="n"/>
      <c r="DG129" s="2456" t="n"/>
      <c r="DH129" s="2456" t="n"/>
      <c r="DI129" s="2509" t="n"/>
      <c r="DJ129" s="2509" t="n"/>
      <c r="DK129" s="2509" t="n"/>
      <c r="DT129" s="2446" t="n"/>
      <c r="DU129" s="2446" t="n"/>
    </row>
    <row customFormat="1" r="130" s="2458">
      <c r="P130" s="2388" t="n"/>
      <c r="Q130" s="2388" t="n"/>
      <c r="R130" s="2388" t="n"/>
      <c r="S130" s="2388" t="n"/>
      <c r="T130" s="2481" t="n"/>
      <c r="AB130" s="33" t="n"/>
      <c r="BI130" s="34" t="n"/>
      <c r="CJ130" s="2456" t="n"/>
      <c r="CM130" s="2389" t="n"/>
      <c r="CN130" s="2389" t="n"/>
      <c r="CR130" s="2390" t="n"/>
      <c r="CS130" s="2390" t="n"/>
      <c r="CT130" s="2390" t="n"/>
      <c r="CU130" s="2390" t="n"/>
      <c r="CV130" s="2390" t="n"/>
      <c r="CW130" s="2390" t="n"/>
      <c r="CX130" s="34" t="n"/>
      <c r="CZ130" s="2390" t="n"/>
      <c r="DA130" s="2390" t="n"/>
      <c r="DB130" s="2390" t="n"/>
      <c r="DC130" s="2390" t="n"/>
      <c r="DD130" s="2390" t="n"/>
      <c r="DE130" s="2456" t="n"/>
      <c r="DF130" s="2456" t="n"/>
      <c r="DG130" s="2456" t="n"/>
      <c r="DH130" s="2456" t="n"/>
      <c r="DI130" s="2509" t="n"/>
      <c r="DJ130" s="2509" t="n"/>
      <c r="DK130" s="2509" t="n"/>
      <c r="DT130" s="2446" t="n"/>
      <c r="DU130" s="2446" t="n"/>
    </row>
    <row customFormat="1" r="131" s="2458">
      <c r="P131" s="2388" t="n"/>
      <c r="Q131" s="2388" t="n"/>
      <c r="R131" s="2388" t="n"/>
      <c r="S131" s="2388" t="n"/>
      <c r="T131" s="2481" t="n"/>
      <c r="AB131" s="33" t="n"/>
      <c r="BI131" s="34" t="n"/>
      <c r="CJ131" s="2456" t="n"/>
      <c r="CM131" s="2389" t="n"/>
      <c r="CN131" s="2389" t="n"/>
      <c r="CR131" s="2390" t="n"/>
      <c r="CS131" s="2390" t="n"/>
      <c r="CT131" s="2390" t="n"/>
      <c r="CU131" s="2390" t="n"/>
      <c r="CV131" s="2390" t="n"/>
      <c r="CW131" s="2390" t="n"/>
      <c r="CX131" s="34" t="n"/>
      <c r="CZ131" s="2390" t="n"/>
      <c r="DA131" s="2390" t="n"/>
      <c r="DB131" s="2390" t="n"/>
      <c r="DC131" s="2390" t="n"/>
      <c r="DD131" s="2390" t="n"/>
      <c r="DE131" s="2456" t="n"/>
      <c r="DF131" s="2456" t="n"/>
      <c r="DG131" s="2456" t="n"/>
      <c r="DH131" s="2456" t="n"/>
      <c r="DI131" s="2509" t="n"/>
      <c r="DJ131" s="2509" t="n"/>
      <c r="DK131" s="2509" t="n"/>
      <c r="DT131" s="2446" t="n"/>
      <c r="DU131" s="2446" t="n"/>
    </row>
    <row customFormat="1" r="132" s="2458">
      <c r="P132" s="2388" t="n"/>
      <c r="Q132" s="2388" t="n"/>
      <c r="R132" s="2388" t="n"/>
      <c r="S132" s="2388" t="n"/>
      <c r="T132" s="2481" t="n"/>
      <c r="AB132" s="33" t="n"/>
      <c r="BI132" s="34" t="n"/>
      <c r="CJ132" s="2456" t="n"/>
      <c r="CM132" s="2389" t="n"/>
      <c r="CN132" s="2389" t="n"/>
      <c r="CR132" s="2390" t="n"/>
      <c r="CS132" s="2390" t="n"/>
      <c r="CT132" s="2390" t="n"/>
      <c r="CU132" s="2390" t="n"/>
      <c r="CV132" s="2390" t="n"/>
      <c r="CW132" s="2390" t="n"/>
      <c r="CX132" s="34" t="n"/>
      <c r="CZ132" s="2390" t="n"/>
      <c r="DA132" s="2390" t="n"/>
      <c r="DB132" s="2390" t="n"/>
      <c r="DC132" s="2390" t="n"/>
      <c r="DD132" s="2390" t="n"/>
      <c r="DE132" s="2456" t="n"/>
      <c r="DF132" s="2456" t="n"/>
      <c r="DG132" s="2456" t="n"/>
      <c r="DH132" s="2456" t="n"/>
      <c r="DI132" s="2509" t="n"/>
      <c r="DJ132" s="2509" t="n"/>
      <c r="DK132" s="2509" t="n"/>
      <c r="DT132" s="2446" t="n"/>
      <c r="DU132" s="2446" t="n"/>
    </row>
    <row r="133">
      <c r="CR133" s="2390" t="n"/>
      <c r="CS133" s="2390" t="n"/>
      <c r="CT133" s="2390" t="n"/>
      <c r="CU133" s="2390" t="n"/>
      <c r="CV133" s="2390" t="n"/>
      <c r="DT133" s="2446" t="n"/>
      <c r="DU133" s="2446" t="n"/>
    </row>
    <row r="134">
      <c r="CR134" s="2390" t="n"/>
      <c r="CS134" s="2390" t="n"/>
      <c r="CT134" s="2390" t="n"/>
      <c r="CU134" s="2390" t="n"/>
      <c r="CV134" s="2390" t="n"/>
      <c r="DT134" s="2446" t="n"/>
      <c r="DU134" s="2446" t="n"/>
    </row>
    <row r="135">
      <c r="CR135" s="2390" t="n"/>
      <c r="CS135" s="2390" t="n"/>
      <c r="CT135" s="2390" t="n"/>
      <c r="CU135" s="2390" t="n"/>
      <c r="CV135" s="2390" t="n"/>
      <c r="DT135" s="2446" t="n"/>
      <c r="DU135" s="2446" t="n"/>
    </row>
    <row r="136">
      <c r="CR136" s="2390" t="n"/>
      <c r="CS136" s="2390" t="n"/>
      <c r="CT136" s="2390" t="n"/>
      <c r="CU136" s="2390" t="n"/>
      <c r="CV136" s="2390" t="n"/>
      <c r="DT136" s="2446" t="n"/>
      <c r="DU136" s="2446" t="n"/>
    </row>
    <row r="137">
      <c r="CR137" s="2390" t="n"/>
      <c r="CS137" s="2390" t="n"/>
      <c r="CT137" s="2390" t="n"/>
      <c r="CU137" s="2390" t="n"/>
      <c r="CV137" s="2390" t="n"/>
      <c r="DT137" s="2446" t="n"/>
      <c r="DU137" s="2446" t="n"/>
    </row>
    <row r="138">
      <c r="CR138" s="2390" t="n"/>
      <c r="CS138" s="2390" t="n"/>
      <c r="CT138" s="2390" t="n"/>
      <c r="CU138" s="2390" t="n"/>
      <c r="CV138" s="2390" t="n"/>
      <c r="DT138" s="2446" t="n"/>
      <c r="DU138" s="2446" t="n"/>
    </row>
    <row r="139">
      <c r="DT139" s="2446" t="n"/>
      <c r="DU139" s="2446" t="n"/>
    </row>
    <row r="140">
      <c r="DT140" s="2446" t="n"/>
      <c r="DU140" s="2446" t="n"/>
    </row>
    <row r="141">
      <c r="DT141" s="2446" t="n"/>
      <c r="DU141" s="2446" t="n"/>
    </row>
    <row r="142">
      <c r="DT142" s="2446" t="n"/>
      <c r="DU142" s="2446" t="n"/>
    </row>
    <row r="143">
      <c r="DT143" s="2446" t="n"/>
      <c r="DU143" s="2446" t="n"/>
    </row>
    <row r="144">
      <c r="DT144" s="2446" t="n"/>
      <c r="DU144" s="2446" t="n"/>
    </row>
    <row r="145">
      <c r="DT145" s="2446" t="n"/>
      <c r="DU145" s="2446" t="n"/>
    </row>
    <row r="146">
      <c r="DT146" s="2446" t="n"/>
      <c r="DU146" s="2446" t="n"/>
    </row>
    <row r="147">
      <c r="DT147" s="2446" t="n"/>
      <c r="DU147" s="2446" t="n"/>
    </row>
    <row r="148">
      <c r="DT148" s="2446" t="n"/>
      <c r="DU148" s="2446" t="n"/>
    </row>
    <row r="149">
      <c r="DT149" s="2446" t="n"/>
      <c r="DU149" s="2446" t="n"/>
    </row>
    <row r="150">
      <c r="DT150" s="2446" t="n"/>
      <c r="DU150" s="2446" t="n"/>
    </row>
    <row r="151">
      <c r="DT151" s="2446" t="n"/>
      <c r="DU151" s="2446" t="n"/>
    </row>
    <row r="152">
      <c r="DT152" s="2446" t="n"/>
      <c r="DU152" s="2446" t="n"/>
    </row>
    <row r="153">
      <c r="DT153" s="2446" t="n"/>
      <c r="DU153" s="2446" t="n"/>
    </row>
    <row r="154">
      <c r="DT154" s="2446" t="n"/>
      <c r="DU154" s="2446" t="n"/>
    </row>
    <row r="155">
      <c r="DT155" s="2446" t="n"/>
      <c r="DU155" s="2446" t="n"/>
    </row>
    <row r="156">
      <c r="DT156" s="2446" t="n"/>
      <c r="DU156" s="2446" t="n"/>
    </row>
    <row r="157">
      <c r="DT157" s="2446" t="n"/>
      <c r="DU157" s="2446" t="n"/>
    </row>
    <row r="158">
      <c r="DT158" s="2446" t="n"/>
      <c r="DU158" s="2446" t="n"/>
    </row>
    <row r="159">
      <c r="DT159" s="2446" t="n"/>
      <c r="DU159" s="2446" t="n"/>
    </row>
    <row r="160">
      <c r="DT160" s="2446" t="n"/>
      <c r="DU160" s="2446" t="n"/>
    </row>
    <row r="161">
      <c r="DT161" s="2446" t="n"/>
      <c r="DU161" s="2446" t="n"/>
    </row>
    <row r="162">
      <c r="DT162" s="2446" t="n"/>
      <c r="DU162" s="2446" t="n"/>
    </row>
    <row r="163">
      <c r="DT163" s="2446" t="n"/>
      <c r="DU163" s="2446" t="n"/>
    </row>
    <row r="164">
      <c r="DT164" s="2446" t="n"/>
      <c r="DU164" s="2446" t="n"/>
    </row>
    <row r="165">
      <c r="DT165" s="2446" t="n"/>
      <c r="DU165" s="2446" t="n"/>
    </row>
    <row r="166">
      <c r="DT166" s="2446" t="n"/>
      <c r="DU166" s="2446" t="n"/>
    </row>
    <row r="167">
      <c r="DT167" s="2446" t="n"/>
      <c r="DU167" s="2446" t="n"/>
    </row>
    <row r="168">
      <c r="DT168" s="2446" t="n"/>
      <c r="DU168" s="2446" t="n"/>
    </row>
    <row r="169">
      <c r="DT169" s="2446" t="n"/>
      <c r="DU169" s="2446" t="n"/>
    </row>
    <row r="170">
      <c r="DT170" s="2446" t="n"/>
      <c r="DU170" s="2446" t="n"/>
    </row>
    <row r="171">
      <c r="DT171" s="2446" t="n"/>
      <c r="DU171" s="2446" t="n"/>
    </row>
    <row r="172">
      <c r="DT172" s="2446" t="n"/>
      <c r="DU172" s="2446" t="n"/>
    </row>
    <row r="173">
      <c r="DT173" s="2446" t="n"/>
      <c r="DU173" s="2446" t="n"/>
    </row>
    <row r="174">
      <c r="DT174" s="2446" t="n"/>
      <c r="DU174" s="2446" t="n"/>
    </row>
    <row r="175">
      <c r="DT175" s="2446" t="n"/>
      <c r="DU175" s="2446" t="n"/>
    </row>
    <row r="176">
      <c r="DT176" s="2446" t="n"/>
      <c r="DU176" s="2446" t="n"/>
    </row>
    <row r="177">
      <c r="DT177" s="2446" t="n"/>
      <c r="DU177" s="2446" t="n"/>
    </row>
    <row r="178">
      <c r="DT178" s="2446" t="n"/>
      <c r="DU178" s="2446" t="n"/>
    </row>
    <row r="179">
      <c r="DT179" s="2446" t="n"/>
      <c r="DU179" s="2446" t="n"/>
    </row>
    <row r="180">
      <c r="DT180" s="2446" t="n"/>
      <c r="DU180" s="2446" t="n"/>
    </row>
    <row r="181">
      <c r="DT181" s="2446" t="n"/>
      <c r="DU181" s="2446" t="n"/>
    </row>
    <row r="182">
      <c r="DT182" s="2446" t="n"/>
      <c r="DU182" s="2446" t="n"/>
    </row>
    <row r="183">
      <c r="DT183" s="2446" t="n"/>
      <c r="DU183" s="2446" t="n"/>
    </row>
    <row r="184">
      <c r="DQ184" s="2510" t="n"/>
      <c r="DT184" s="2446" t="n"/>
      <c r="DU184" s="2446" t="n"/>
    </row>
    <row r="185">
      <c r="DT185" s="2446" t="n"/>
      <c r="DU185" s="2446" t="n"/>
    </row>
    <row r="186">
      <c r="DT186" s="2446" t="n"/>
      <c r="DU186" s="2446" t="n"/>
    </row>
    <row r="187">
      <c r="DT187" s="2446" t="n"/>
      <c r="DU187" s="2446" t="n"/>
    </row>
    <row r="188">
      <c r="DT188" s="2446" t="n"/>
      <c r="DU188" s="2446" t="n"/>
    </row>
    <row r="189">
      <c r="DT189" s="2446" t="n"/>
      <c r="DU189" s="2446" t="n"/>
    </row>
    <row r="190">
      <c r="DT190" s="2" t="n"/>
      <c r="DU190" s="2" t="n"/>
    </row>
    <row r="191">
      <c r="DT191" s="2" t="n"/>
      <c r="DU191" s="2" t="n"/>
    </row>
    <row r="306">
      <c r="DT306" s="2458" t="n"/>
      <c r="DU306" s="2458" t="n"/>
    </row>
    <row r="307">
      <c r="DT307" s="2458" t="n"/>
      <c r="DU307" s="2458" t="n"/>
    </row>
    <row r="308">
      <c r="DT308" s="2458" t="n"/>
      <c r="DU308" s="2458" t="n"/>
    </row>
    <row r="309">
      <c r="DT309" s="2458" t="n"/>
      <c r="DU309" s="2458" t="n"/>
    </row>
    <row r="310">
      <c r="DT310" s="2458" t="n"/>
      <c r="DU310" s="2458" t="n"/>
    </row>
    <row r="311">
      <c r="DT311" s="2458" t="n"/>
      <c r="DU311" s="2458" t="n"/>
    </row>
    <row r="312">
      <c r="DT312" s="2458" t="n"/>
      <c r="DU312" s="2458" t="n"/>
    </row>
    <row r="313">
      <c r="DT313" s="2458" t="n"/>
      <c r="DU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D7" xSplit="2" ySplit="6"/>
      <selection activeCell="B1" sqref="B1"/>
      <selection activeCell="DB1" pane="topRight" sqref="DB1"/>
      <selection activeCell="B30" pane="bottomLeft" sqref="B30"/>
      <selection activeCell="C1" pane="bottomRight" sqref="C1:C1048576"/>
    </sheetView>
  </sheetViews>
  <sheetFormatPr baseColWidth="10" defaultColWidth="11.5" defaultRowHeight="13" outlineLevelRow="1"/>
  <cols>
    <col customWidth="1" max="1" min="1" style="268" width="1.1640625"/>
    <col customWidth="1" max="2" min="2" style="2323" width="48.6640625"/>
    <col customWidth="1" hidden="1" max="3" min="3" style="2323" width="10.1640625"/>
    <col customWidth="1" hidden="1" max="4" min="4" style="2323" width="8.83203125"/>
    <col customWidth="1" hidden="1" max="5" min="5" style="2323" width="11"/>
    <col customWidth="1" hidden="1" max="6" min="6" style="2323" width="9.6640625"/>
    <col customWidth="1" hidden="1" max="7" min="7" style="2323" width="11"/>
    <col customWidth="1" hidden="1" max="8" min="8" style="2323" width="7.83203125"/>
    <col customWidth="1" hidden="1" max="9" min="9" style="2323" width="0.1640625"/>
    <col customWidth="1" hidden="1" max="10" min="10" style="2323" width="10.6640625"/>
    <col customWidth="1" hidden="1" max="11" min="11" style="2323" width="11"/>
    <col customWidth="1" hidden="1" max="12" min="12" style="2323" width="9.6640625"/>
    <col customWidth="1" hidden="1" max="13" min="13" style="2323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323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323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323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max="55" min="55" style="34" width="10.6640625"/>
    <col customWidth="1" max="56" min="56" style="34" width="12.5"/>
    <col customWidth="1" max="57" min="57" style="34" width="12.33203125"/>
    <col customWidth="1" max="58" min="58" style="34" width="10.5"/>
    <col customWidth="1" max="59" min="59" style="34" width="10.1640625"/>
    <col customWidth="1" max="60" min="60" style="34" width="12.33203125"/>
    <col customWidth="1" max="61" min="61" style="34" width="8.6640625"/>
    <col customWidth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323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323" width="13"/>
    <col customWidth="1" hidden="1" max="84" min="83" style="34" width="9.33203125"/>
    <col customWidth="1" hidden="1" max="84" min="84" style="2323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323" width="13"/>
    <col customWidth="1" hidden="1" max="91" min="91" style="2323" width="13"/>
    <col customWidth="1" hidden="1" max="92" min="92" style="2323" width="13"/>
    <col customWidth="1" hidden="1" max="93" min="93" style="2323" width="13"/>
    <col customWidth="1" hidden="1" max="94" min="94" style="34" width="9.33203125"/>
    <col customWidth="1" hidden="1" max="95" min="95" style="35" width="0.1640625"/>
    <col customWidth="1" max="96" min="96" style="2511" width="12"/>
    <col customWidth="1" max="98" min="97" style="2390" width="12.1640625"/>
    <col customWidth="1" max="99" min="99" style="2390" width="11.6640625"/>
    <col customWidth="1" max="100" min="100" style="2390" width="11"/>
    <col customWidth="1" max="101" min="101" style="2390" width="12.1640625"/>
    <col customWidth="1" max="102" min="102" style="33" width="7.5"/>
    <col customWidth="1" max="103" min="103" style="35" width="0.5"/>
    <col customWidth="1" max="104" min="104" style="2390" width="12.1640625"/>
    <col customWidth="1" hidden="1" max="105" min="105" style="2390" width="14"/>
    <col customWidth="1" max="106" min="106" style="2390" width="13.6640625"/>
    <col customWidth="1" hidden="1" max="107" min="107" style="2390" width="12.1640625"/>
    <col customWidth="1" max="108" min="108" style="2390" width="11.6640625"/>
    <col customWidth="1" max="109" min="109" style="33" width="10.5"/>
    <col customWidth="1" hidden="1" max="110" min="110" style="33" width="12"/>
    <col customWidth="1" max="111" min="111" style="270" width="16"/>
    <col customWidth="1" hidden="1" max="112" min="112" style="270" width="14.6640625"/>
    <col customWidth="1" max="113" min="113" style="271" width="10.6640625"/>
    <col customWidth="1" hidden="1" max="119" min="114" style="271" width="10.6640625"/>
    <col customWidth="1" hidden="1" max="120" min="120" style="270" width="19.33203125"/>
    <col customWidth="1" hidden="1" max="121" min="121" style="2512" width="17.5"/>
    <col customWidth="1" hidden="1" max="122" min="122" style="268" width="11.5"/>
    <col customWidth="1" hidden="1" max="123" min="123" style="273" width="11.5"/>
    <col customWidth="1" hidden="1" max="127" min="124" style="268" width="11.5"/>
    <col customWidth="1" hidden="1" max="128" min="128" style="2323" width="17.5"/>
    <col customWidth="1" hidden="1" max="130" min="129" style="2323" width="8.6640625"/>
    <col customWidth="1" hidden="1" max="131" min="131" style="268" width="11.5"/>
    <col customWidth="1" max="132" min="132" style="268" width="18.6640625"/>
    <col customWidth="1" max="1024" min="133" style="268" width="11.5"/>
  </cols>
  <sheetData>
    <row customFormat="1" r="1" s="2513">
      <c r="B1" s="2458" t="n"/>
      <c r="C1" s="2458" t="n"/>
      <c r="D1" s="2458" t="n"/>
      <c r="E1" s="2458" t="n"/>
      <c r="F1" s="2458" t="n"/>
      <c r="G1" s="2458" t="n"/>
      <c r="H1" s="2458" t="n"/>
      <c r="I1" s="2514" t="n"/>
      <c r="J1" s="2514" t="n">
        <v>6444110418</v>
      </c>
      <c r="K1" s="2514" t="n"/>
      <c r="L1" s="2514" t="n"/>
      <c r="M1" s="2514" t="n"/>
      <c r="N1" s="276" t="n"/>
      <c r="O1" s="276" t="n"/>
      <c r="P1" s="277" t="n"/>
      <c r="Q1" s="276" t="n"/>
      <c r="R1" s="276" t="n"/>
      <c r="S1" s="276" t="n"/>
      <c r="T1" s="276" t="n"/>
      <c r="U1" s="276" t="n"/>
      <c r="V1" s="276" t="n"/>
      <c r="W1" s="276" t="n"/>
      <c r="X1" s="276" t="n"/>
      <c r="Y1" s="2515">
        <f>Y7/W7</f>
        <v/>
      </c>
      <c r="Z1" s="2515">
        <f>Z7/X7</f>
        <v/>
      </c>
      <c r="AA1" s="276" t="n"/>
      <c r="AB1" s="276" t="n"/>
      <c r="AC1" s="276" t="n"/>
      <c r="AD1" s="2516" t="n"/>
      <c r="AE1" s="276" t="n"/>
      <c r="AF1" s="276" t="n"/>
      <c r="AG1" s="276" t="n"/>
      <c r="AH1" s="276" t="n"/>
      <c r="AI1" s="276" t="n"/>
      <c r="AJ1" s="276" t="n"/>
      <c r="AK1" s="276" t="n"/>
      <c r="AL1" s="276" t="n"/>
      <c r="AM1" s="276" t="n"/>
      <c r="AN1" s="276" t="n"/>
      <c r="AO1" s="276" t="n"/>
      <c r="AP1" s="276" t="n"/>
      <c r="AQ1" s="276" t="n"/>
      <c r="AR1" s="276" t="n"/>
      <c r="AS1" s="276" t="n"/>
      <c r="AT1" s="276" t="n"/>
      <c r="AU1" s="276" t="n">
        <v>-20648636</v>
      </c>
      <c r="AV1" s="276" t="n"/>
      <c r="AW1" s="276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38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38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517" t="n"/>
      <c r="CR1" s="2511">
        <f>65151.9-CR7</f>
        <v/>
      </c>
      <c r="CS1" s="2518" t="n"/>
      <c r="CT1" s="2390" t="n"/>
      <c r="CU1" s="2390" t="n"/>
      <c r="CV1" s="2390" t="n"/>
      <c r="CW1" s="2390" t="n"/>
      <c r="CX1" s="33" t="n"/>
      <c r="CY1" s="2456" t="n"/>
      <c r="CZ1" s="2390" t="n"/>
      <c r="DA1" s="2390" t="n"/>
      <c r="DB1" s="2390" t="n"/>
      <c r="DC1" s="2390" t="n"/>
      <c r="DD1" s="2484" t="n"/>
      <c r="DE1" s="33" t="n"/>
      <c r="DF1" s="2456" t="n"/>
      <c r="DG1" s="2519" t="n"/>
      <c r="DH1" s="2519" t="n"/>
      <c r="DI1" s="2520" t="n"/>
      <c r="DJ1" s="2520" t="n"/>
      <c r="DK1" s="2520" t="n"/>
      <c r="DL1" s="2520" t="n"/>
      <c r="DM1" s="2520" t="n"/>
      <c r="DN1" s="2520" t="n"/>
      <c r="DO1" s="2520" t="n"/>
      <c r="DP1" s="284" t="n">
        <v>0</v>
      </c>
      <c r="DQ1" s="2512" t="n"/>
      <c r="DS1" s="2521" t="n"/>
      <c r="DX1" s="34" t="n"/>
      <c r="DY1" s="34" t="n"/>
      <c r="DZ1" s="34" t="n"/>
    </row>
    <row customHeight="1" ht="29" r="2" s="2323">
      <c r="A2" s="286" t="inlineStr">
        <is>
          <t xml:space="preserve">Opex Consolidés </t>
        </is>
      </c>
      <c r="B2" s="287" t="n"/>
      <c r="E2" s="2522" t="n"/>
      <c r="I2" s="2523" t="n"/>
      <c r="J2" s="2523" t="n">
        <v>419560633</v>
      </c>
      <c r="K2" s="2523" t="n">
        <v>0</v>
      </c>
      <c r="L2" s="2523" t="n"/>
      <c r="M2" s="2523" t="n"/>
      <c r="N2" s="290" t="n"/>
      <c r="O2" s="290" t="n"/>
      <c r="P2" s="291" t="n">
        <v>21468044</v>
      </c>
      <c r="Q2" s="290" t="n"/>
      <c r="R2" s="290" t="n"/>
      <c r="S2" s="290" t="n"/>
      <c r="T2" s="290" t="n"/>
      <c r="U2" s="290" t="n"/>
      <c r="V2" s="290" t="n"/>
      <c r="W2" s="2524" t="n">
        <v>839.687354796545</v>
      </c>
      <c r="X2" s="2524" t="n">
        <v>0</v>
      </c>
      <c r="Y2" s="290" t="n"/>
      <c r="Z2" s="290" t="n"/>
      <c r="AA2" s="290" t="n"/>
      <c r="AB2" s="290" t="n"/>
      <c r="AC2" s="290" t="n"/>
      <c r="AD2" s="290" t="n">
        <v>0</v>
      </c>
      <c r="AE2" s="290" t="n">
        <v>0</v>
      </c>
      <c r="AF2" s="293" t="inlineStr">
        <is>
          <t>2024
Réel</t>
        </is>
      </c>
      <c r="AG2" s="290" t="n"/>
      <c r="AH2" s="290" t="n"/>
      <c r="AI2" s="290" t="n"/>
      <c r="AJ2" s="290" t="n"/>
      <c r="AK2" s="290" t="n"/>
      <c r="AL2" s="290" t="n"/>
      <c r="AM2" s="290" t="n"/>
      <c r="AN2" s="290" t="n"/>
      <c r="AO2" s="2524" t="n">
        <v>0</v>
      </c>
      <c r="AP2" s="290" t="n"/>
      <c r="AQ2" s="290" t="n"/>
      <c r="AR2" s="290" t="n"/>
      <c r="AS2" s="290" t="n"/>
      <c r="AT2" s="290" t="n"/>
      <c r="AU2" s="290" t="n">
        <v>0</v>
      </c>
      <c r="AV2" s="290" t="n"/>
      <c r="AW2" s="290" t="n"/>
      <c r="AX2" s="294" t="n"/>
      <c r="AY2" s="294" t="n"/>
      <c r="AZ2" s="294" t="n"/>
      <c r="BA2" s="294" t="n"/>
      <c r="BB2" s="294" t="n"/>
      <c r="BC2" s="294" t="n"/>
      <c r="BD2" s="294" t="n"/>
      <c r="BE2" s="294" t="n"/>
      <c r="BF2" s="294" t="n"/>
      <c r="BG2" s="294" t="n"/>
      <c r="BH2" s="294" t="n"/>
      <c r="BI2" s="294" t="n"/>
      <c r="BJ2" s="294" t="n"/>
      <c r="BK2" s="2525" t="n"/>
      <c r="BL2" s="2525" t="n"/>
      <c r="BM2" s="2525" t="n"/>
      <c r="BN2" s="2526" t="n">
        <v>0</v>
      </c>
      <c r="BO2" s="2525" t="n"/>
      <c r="BP2" s="2525" t="n">
        <v>0</v>
      </c>
      <c r="BQ2" s="2525" t="n"/>
      <c r="BR2" s="2525" t="n"/>
      <c r="BS2" s="294" t="n"/>
      <c r="BT2" s="294" t="n"/>
      <c r="BU2" s="294" t="n"/>
      <c r="BV2" s="294" t="n"/>
      <c r="BW2" s="294" t="n"/>
      <c r="BX2" s="294" t="n"/>
      <c r="BY2" s="294" t="n"/>
      <c r="BZ2" s="294" t="n"/>
      <c r="CA2" s="294" t="n"/>
      <c r="CB2" s="294" t="n"/>
      <c r="CC2" s="2525" t="n"/>
      <c r="CD2" s="294" t="n"/>
      <c r="CE2" s="294" t="n"/>
      <c r="CF2" s="294" t="n"/>
      <c r="CG2" s="294" t="n"/>
      <c r="CH2" s="294" t="n"/>
      <c r="CI2" s="294" t="n"/>
      <c r="CJ2" s="2527" t="n"/>
      <c r="CK2" s="294" t="n"/>
      <c r="CL2" s="294" t="n"/>
      <c r="CM2" s="294" t="n"/>
      <c r="CN2" s="294" t="n"/>
      <c r="CO2" s="294" t="n"/>
      <c r="CP2" s="294" t="n"/>
      <c r="CQ2" s="2528" t="n"/>
      <c r="CR2" s="2529">
        <f>CS7+'P&amp;L conso'!CS25</f>
        <v/>
      </c>
      <c r="CS2" s="2530" t="n"/>
      <c r="CT2" s="2531">
        <f>CT7+'P&amp;L conso'!CT25</f>
        <v/>
      </c>
      <c r="CU2" s="2532" t="n"/>
      <c r="CV2" s="2533" t="n"/>
      <c r="CW2" s="2533" t="n"/>
      <c r="CX2" s="304" t="n"/>
      <c r="CY2" s="2534" t="n"/>
      <c r="CZ2" s="2535" t="n"/>
      <c r="DA2" s="2536" t="n"/>
      <c r="DB2" s="2484" t="n"/>
      <c r="DC2" s="2484" t="n"/>
      <c r="DD2" s="2484" t="n"/>
      <c r="DE2" s="2534" t="n"/>
      <c r="DF2" s="308" t="n"/>
      <c r="DG2" s="309" t="n"/>
      <c r="DH2" s="2534" t="n"/>
      <c r="DP2" s="310" t="n">
        <v>10167534</v>
      </c>
      <c r="DQ2" s="2512" t="n">
        <v>0</v>
      </c>
      <c r="DR2" s="268" t="n">
        <v>0</v>
      </c>
      <c r="DU2" s="268" t="n">
        <v>0</v>
      </c>
    </row>
    <row r="3">
      <c r="C3" s="311" t="n"/>
      <c r="D3" s="2537" t="n"/>
      <c r="E3" s="2538" t="n">
        <v>0</v>
      </c>
      <c r="F3" s="314" t="n"/>
      <c r="G3" s="2537" t="n">
        <v>0</v>
      </c>
      <c r="H3" s="314" t="n"/>
      <c r="I3" s="315" t="n"/>
      <c r="J3" s="316" t="n"/>
      <c r="K3" s="317" t="n"/>
      <c r="L3" s="317" t="n"/>
      <c r="M3" s="317" t="n"/>
      <c r="N3" s="318" t="n"/>
      <c r="O3" s="319" t="n"/>
      <c r="P3" s="320" t="n"/>
      <c r="Q3" s="321" t="n"/>
      <c r="R3" s="321" t="n"/>
      <c r="S3" s="321" t="n"/>
      <c r="T3" s="318" t="n"/>
      <c r="U3" s="322" t="n"/>
      <c r="V3" s="2539" t="n"/>
      <c r="W3" s="2540" t="n"/>
      <c r="X3" s="2540" t="n"/>
      <c r="Y3" s="317" t="n"/>
      <c r="Z3" s="317" t="n"/>
      <c r="AA3" s="317" t="n"/>
      <c r="AB3" s="317" t="n"/>
      <c r="AC3" s="315" t="n"/>
      <c r="AD3" s="2541" t="n"/>
      <c r="AE3" s="2542" t="n"/>
      <c r="AF3" s="2542" t="n"/>
      <c r="AG3" s="314" t="n"/>
      <c r="AH3" s="314" t="n"/>
      <c r="AI3" s="314" t="n"/>
      <c r="AJ3" s="314" t="n"/>
      <c r="AK3" s="315" t="n"/>
      <c r="AL3" s="2543" t="n"/>
      <c r="AM3" s="2544" t="n"/>
      <c r="AN3" s="2544" t="n"/>
      <c r="AO3" s="2544" t="n"/>
      <c r="AP3" s="2544" t="n"/>
      <c r="AQ3" s="2544" t="n"/>
      <c r="AR3" s="2544" t="n"/>
      <c r="AS3" s="329" t="n"/>
      <c r="AT3" s="2545" t="n"/>
      <c r="AU3" s="2543" t="n"/>
      <c r="AV3" s="2544" t="n"/>
      <c r="AW3" s="2544" t="n"/>
      <c r="AX3" s="2544" t="n"/>
      <c r="AY3" s="2544" t="n"/>
      <c r="AZ3" s="2544" t="n"/>
      <c r="BA3" s="318" t="n"/>
      <c r="BB3" s="331" t="n"/>
      <c r="BC3" s="2543" t="n"/>
      <c r="BD3" s="2544" t="n"/>
      <c r="BE3" s="2544" t="n"/>
      <c r="BF3" s="2544" t="n"/>
      <c r="BG3" s="2544" t="n"/>
      <c r="BH3" s="2544" t="n"/>
      <c r="BI3" s="318" t="n"/>
      <c r="BJ3" s="2546" t="n"/>
      <c r="BK3" s="2541" t="n"/>
      <c r="BL3" s="2542" t="n"/>
      <c r="BM3" s="2542" t="n"/>
      <c r="BN3" s="2542" t="n"/>
      <c r="BO3" s="314" t="n"/>
      <c r="BP3" s="314" t="n"/>
      <c r="BQ3" s="314" t="n"/>
      <c r="BR3" s="314" t="n"/>
      <c r="BS3" s="2546" t="n"/>
      <c r="BT3" s="2543" t="n"/>
      <c r="BU3" s="2544" t="n"/>
      <c r="BV3" s="2544" t="n"/>
      <c r="BW3" s="2544" t="n"/>
      <c r="BX3" s="2544" t="n"/>
      <c r="BY3" s="2544" t="n"/>
      <c r="BZ3" s="318" t="n"/>
      <c r="CA3" s="2547" t="n"/>
      <c r="CB3" s="2541" t="n"/>
      <c r="CC3" s="2542" t="n"/>
      <c r="CD3" s="2542" t="n"/>
      <c r="CE3" s="314" t="n"/>
      <c r="CF3" s="314" t="n"/>
      <c r="CG3" s="314" t="n"/>
      <c r="CH3" s="334" t="n"/>
      <c r="CI3" s="2547" t="n"/>
      <c r="CJ3" s="2541" t="n"/>
      <c r="CK3" s="2542" t="n"/>
      <c r="CL3" s="2542" t="n"/>
      <c r="CM3" s="314" t="n"/>
      <c r="CN3" s="314" t="n"/>
      <c r="CO3" s="314" t="n"/>
      <c r="CP3" s="314" t="n"/>
      <c r="CQ3" s="335" t="n"/>
      <c r="CY3" s="336" t="n"/>
      <c r="CZ3" s="2548" t="n">
        <v>0</v>
      </c>
      <c r="DA3" s="2538" t="n"/>
      <c r="DB3" s="2538" t="n"/>
      <c r="DC3" s="2538" t="n"/>
      <c r="DD3" s="2538" t="n"/>
      <c r="DE3" s="321" t="n"/>
      <c r="DF3" s="321" t="n"/>
      <c r="DG3" s="2549" t="n"/>
      <c r="DH3" s="321" t="n"/>
      <c r="DP3" s="339" t="n"/>
      <c r="DQ3" s="2512" t="n">
        <v>295188041</v>
      </c>
    </row>
    <row customFormat="1" customHeight="1" ht="18" r="4" s="340">
      <c r="B4" s="341" t="n"/>
      <c r="C4" s="342" t="n"/>
      <c r="D4" s="2332" t="n">
        <v>45658</v>
      </c>
      <c r="E4" s="2550" t="n"/>
      <c r="F4" s="2550" t="n"/>
      <c r="G4" s="2550" t="n"/>
      <c r="H4" s="2550" t="n"/>
      <c r="I4" s="2367" t="n"/>
      <c r="J4" s="2336" t="n">
        <v>45689</v>
      </c>
      <c r="K4" s="2550" t="n"/>
      <c r="L4" s="2550" t="n"/>
      <c r="M4" s="2550" t="n"/>
      <c r="N4" s="2551" t="n"/>
      <c r="O4" s="346" t="n"/>
      <c r="P4" s="2336" t="n">
        <v>45717</v>
      </c>
      <c r="Q4" s="2550" t="n"/>
      <c r="R4" s="2550" t="n"/>
      <c r="S4" s="2550" t="n"/>
      <c r="T4" s="2551" t="n"/>
      <c r="U4" s="346" t="n"/>
      <c r="V4" s="2337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35" t="n">
        <v>45809</v>
      </c>
      <c r="AM4" s="2550" t="n"/>
      <c r="AN4" s="2550" t="n"/>
      <c r="AO4" s="2550" t="n"/>
      <c r="AP4" s="2550" t="n"/>
      <c r="AQ4" s="2550" t="n"/>
      <c r="AR4" s="2550" t="n"/>
      <c r="AS4" s="2552" t="n"/>
      <c r="AT4" s="2553" t="n"/>
      <c r="AU4" s="2336" t="n">
        <v>45839</v>
      </c>
      <c r="AV4" s="2550" t="n"/>
      <c r="AW4" s="2550" t="n"/>
      <c r="AX4" s="2550" t="n"/>
      <c r="AY4" s="2550" t="n"/>
      <c r="AZ4" s="2550" t="n"/>
      <c r="BA4" s="2551" t="n"/>
      <c r="BB4" s="349" t="n"/>
      <c r="BC4" s="2336" t="n">
        <v>45870</v>
      </c>
      <c r="BD4" s="2550" t="n"/>
      <c r="BE4" s="2550" t="n"/>
      <c r="BF4" s="2550" t="n"/>
      <c r="BG4" s="2550" t="n"/>
      <c r="BH4" s="2550" t="n"/>
      <c r="BI4" s="2551" t="n"/>
      <c r="BJ4" s="2554" t="n"/>
      <c r="BK4" s="2332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554" t="n"/>
      <c r="BT4" s="2336" t="n">
        <v>45931</v>
      </c>
      <c r="BU4" s="2550" t="n"/>
      <c r="BV4" s="2550" t="n"/>
      <c r="BW4" s="2550" t="n"/>
      <c r="BX4" s="2550" t="n"/>
      <c r="BY4" s="2550" t="n"/>
      <c r="BZ4" s="2551" t="n"/>
      <c r="CA4" s="2555" t="n"/>
      <c r="CB4" s="2332" t="n">
        <v>45962</v>
      </c>
      <c r="CC4" s="2550" t="n"/>
      <c r="CD4" s="2550" t="n"/>
      <c r="CE4" s="2550" t="n"/>
      <c r="CF4" s="2550" t="n"/>
      <c r="CG4" s="2550" t="n"/>
      <c r="CH4" s="2550" t="n"/>
      <c r="CI4" s="2555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2339" t="n"/>
      <c r="CR4" s="2556" t="inlineStr">
        <is>
          <t>CUMUL</t>
        </is>
      </c>
      <c r="CY4" s="352" t="n"/>
      <c r="CZ4" s="2334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  <c r="DI4" s="353" t="n"/>
      <c r="DJ4" s="353" t="n"/>
      <c r="DK4" s="353" t="n"/>
      <c r="DL4" s="353" t="n"/>
      <c r="DM4" s="353" t="n"/>
      <c r="DN4" s="353" t="n"/>
      <c r="DO4" s="353" t="n"/>
      <c r="DQ4" s="2558" t="n"/>
      <c r="DS4" s="353" t="n"/>
      <c r="DX4" s="2348" t="n"/>
      <c r="DY4" s="2348" t="n"/>
      <c r="DZ4" s="2348" t="n"/>
    </row>
    <row customFormat="1" customHeight="1" ht="30" r="5" s="355">
      <c r="B5" s="73" t="inlineStr">
        <is>
          <t>(En Millions ML)</t>
        </is>
      </c>
      <c r="C5" s="356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Y5" s="77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358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358" t="n"/>
      <c r="DO5" s="358" t="n"/>
      <c r="DP5" s="2560" t="inlineStr">
        <is>
          <t>2025
Réel</t>
        </is>
      </c>
      <c r="DQ5" s="2561" t="n"/>
      <c r="DS5" s="362" t="n"/>
      <c r="DX5" s="79" t="n"/>
      <c r="DY5" s="79" t="n"/>
      <c r="DZ5" s="79" t="n"/>
    </row>
    <row r="6">
      <c r="C6" s="91" t="n"/>
      <c r="D6" s="2518" t="n"/>
      <c r="E6" s="2562" t="n"/>
      <c r="F6" s="2390" t="n"/>
      <c r="G6" s="35" t="n"/>
      <c r="H6" s="35" t="n"/>
      <c r="I6" s="335" t="n"/>
      <c r="J6" s="2511" t="n"/>
      <c r="K6" s="2511" t="n"/>
      <c r="L6" s="2511" t="n"/>
      <c r="M6" s="2511" t="n"/>
      <c r="N6" s="33" t="n"/>
      <c r="O6" s="319" t="n"/>
      <c r="P6" s="2511" t="n"/>
      <c r="Q6" s="2511" t="n"/>
      <c r="R6" s="2511" t="n"/>
      <c r="S6" s="2511" t="n"/>
      <c r="T6" s="33" t="n"/>
      <c r="U6" s="2563" t="n"/>
      <c r="V6" s="2564" t="n"/>
      <c r="W6" s="2562" t="n"/>
      <c r="X6" s="2562" t="n"/>
      <c r="Y6" s="2390" t="n"/>
      <c r="Z6" s="2390" t="n"/>
      <c r="AA6" s="35" t="n"/>
      <c r="AB6" s="35" t="n"/>
      <c r="AC6" s="335" t="n"/>
      <c r="AD6" s="2518" t="n"/>
      <c r="AE6" s="2562" t="n"/>
      <c r="AF6" s="2562" t="n"/>
      <c r="AG6" s="2390" t="n"/>
      <c r="AH6" s="2390" t="n"/>
      <c r="AI6" s="35" t="n"/>
      <c r="AJ6" s="35" t="n"/>
      <c r="AK6" s="335" t="n"/>
      <c r="AL6" s="2511" t="n"/>
      <c r="AM6" s="2511" t="n"/>
      <c r="AN6" s="2511" t="n"/>
      <c r="AO6" s="2565" t="n"/>
      <c r="AP6" s="2511" t="n"/>
      <c r="AQ6" s="2511" t="n"/>
      <c r="AR6" s="2511" t="n"/>
      <c r="AS6" s="33" t="n"/>
      <c r="AT6" s="2566" t="n"/>
      <c r="AU6" s="2511" t="n"/>
      <c r="AV6" s="2511" t="n"/>
      <c r="AW6" s="2511" t="n"/>
      <c r="AX6" s="2511" t="n"/>
      <c r="AY6" s="2511" t="n"/>
      <c r="AZ6" s="2511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511" t="n"/>
      <c r="BM6" s="2511" t="n"/>
      <c r="BN6" s="2511" t="n"/>
      <c r="BO6" s="2511" t="n"/>
      <c r="BP6" s="2511" t="n"/>
      <c r="BQ6" s="2511" t="n"/>
      <c r="BR6" s="33" t="n"/>
      <c r="BS6" s="2563" t="n"/>
      <c r="BT6" s="2511" t="n"/>
      <c r="BU6" s="2511" t="n"/>
      <c r="BV6" s="2511" t="n"/>
      <c r="BW6" s="2511" t="n"/>
      <c r="BX6" s="2511" t="n"/>
      <c r="BY6" s="2511" t="n"/>
      <c r="BZ6" s="33" t="n"/>
      <c r="CA6" s="2555" t="n"/>
      <c r="CB6" s="2511" t="n"/>
      <c r="CC6" s="2511" t="n"/>
      <c r="CD6" s="2491" t="n"/>
      <c r="CE6" s="2511" t="n"/>
      <c r="CF6" s="2511" t="n"/>
      <c r="CG6" s="2511" t="n"/>
      <c r="CH6" s="33" t="n"/>
      <c r="CI6" s="2555" t="n"/>
      <c r="CJ6" s="2518" t="n"/>
      <c r="CK6" s="2562" t="n"/>
      <c r="CL6" s="2565" t="n"/>
      <c r="CM6" s="2390" t="n"/>
      <c r="CN6" s="2390" t="n"/>
      <c r="CO6" s="35" t="n"/>
      <c r="CP6" s="35" t="n"/>
      <c r="CQ6" s="335" t="n"/>
      <c r="CY6" s="368" t="n"/>
      <c r="CZ6" s="2567" t="n"/>
      <c r="DF6" s="35" t="n"/>
      <c r="DG6" s="370" t="n"/>
      <c r="DH6" s="370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  <c r="DP6" s="2568" t="n"/>
    </row>
    <row customHeight="1" ht="27" r="7" s="2323">
      <c r="B7" s="2569" t="inlineStr">
        <is>
          <t>Total Opex</t>
        </is>
      </c>
      <c r="C7" s="373" t="inlineStr">
        <is>
          <t>Opex1</t>
        </is>
      </c>
      <c r="D7" s="2570" t="n">
        <v>5023.394484075</v>
      </c>
      <c r="E7" s="2571" t="n">
        <v>5752.86344891911</v>
      </c>
      <c r="F7" s="2571" t="n">
        <v>-729.4689648441099</v>
      </c>
      <c r="G7" s="2571" t="n">
        <v>5774.065482075001</v>
      </c>
      <c r="H7" s="376" t="n">
        <v>-0.1300073579578171</v>
      </c>
      <c r="I7" s="377" t="n"/>
      <c r="J7" s="2570" t="n">
        <v>5233.516525075</v>
      </c>
      <c r="K7" s="2571" t="n">
        <v>5412.00786171306</v>
      </c>
      <c r="L7" s="2571" t="n">
        <v>-178.4913366380606</v>
      </c>
      <c r="M7" s="2571" t="n">
        <v>5467.910927075</v>
      </c>
      <c r="N7" s="376" t="n">
        <v>-0.04286726779680505</v>
      </c>
      <c r="O7" s="378" t="n"/>
      <c r="P7" s="2570" t="n">
        <v>5306.235359975</v>
      </c>
      <c r="Q7" s="2571" t="n">
        <v>5658.80417499767</v>
      </c>
      <c r="R7" s="2571" t="n">
        <v>-352.5688150226697</v>
      </c>
      <c r="S7" s="2571" t="n">
        <v>5318.92359085</v>
      </c>
      <c r="T7" s="376" t="n">
        <v>-0.00238548846552844</v>
      </c>
      <c r="U7" s="2572" t="n"/>
      <c r="V7" s="2570" t="n">
        <v>5421.900753075</v>
      </c>
      <c r="W7" s="2571" t="n">
        <v>5772.02058558573</v>
      </c>
      <c r="X7" s="2571" t="n">
        <v>5383.44802198019</v>
      </c>
      <c r="Y7" s="2571" t="n">
        <v>-350.1198325107307</v>
      </c>
      <c r="Z7" s="2571" t="n">
        <v>38.45273109480968</v>
      </c>
      <c r="AA7" s="2571" t="n">
        <v>5458.771567429886</v>
      </c>
      <c r="AB7" s="376" t="n">
        <v>-0.006754416062192181</v>
      </c>
      <c r="AC7" s="378" t="n"/>
      <c r="AD7" s="2570" t="n">
        <v>5302.17632917501</v>
      </c>
      <c r="AE7" s="2571" t="n">
        <v>5682.37297718745</v>
      </c>
      <c r="AF7" s="2571" t="n">
        <v>5325.10973875247</v>
      </c>
      <c r="AG7" s="2571" t="n">
        <v>-380.1966480124393</v>
      </c>
      <c r="AH7" s="2571" t="n">
        <v>-22.93340957745932</v>
      </c>
      <c r="AI7" s="2571" t="n">
        <v>5565.853685124416</v>
      </c>
      <c r="AJ7" s="376" t="n">
        <v>-0.04737410842367695</v>
      </c>
      <c r="AK7" s="378" t="n"/>
      <c r="AL7" s="2570" t="n">
        <v>5691.37619997499</v>
      </c>
      <c r="AM7" s="2571" t="n">
        <v>5580.68593349929</v>
      </c>
      <c r="AN7" s="2571" t="n">
        <v>5242.04841957356</v>
      </c>
      <c r="AO7" s="2571" t="n">
        <v>5159.04564739409</v>
      </c>
      <c r="AP7" s="2571" t="n">
        <v>110.6902664757008</v>
      </c>
      <c r="AQ7" s="2571" t="n">
        <v>449.3277804014306</v>
      </c>
      <c r="AR7" s="2571" t="n">
        <v>5075.040964304643</v>
      </c>
      <c r="AS7" s="376" t="n">
        <v>0.1214443863616763</v>
      </c>
      <c r="AT7" s="2573" t="n"/>
      <c r="AU7" s="2570" t="n">
        <v>7029.233772075</v>
      </c>
      <c r="AV7" s="2571" t="n">
        <v>5830.10769204496</v>
      </c>
      <c r="AW7" s="2571" t="n">
        <v>5506.589572502161</v>
      </c>
      <c r="AX7" s="2571" t="n">
        <v>1199.126080030041</v>
      </c>
      <c r="AY7" s="2571" t="n">
        <v>1522.644199572839</v>
      </c>
      <c r="AZ7" s="2571" t="n">
        <v>5235.802691075</v>
      </c>
      <c r="BA7" s="2574" t="n">
        <v>0.3425322126934041</v>
      </c>
      <c r="BB7" s="378" t="n"/>
      <c r="BC7" s="2570" t="n">
        <v>5387.817532666666</v>
      </c>
      <c r="BD7" s="2571" t="n">
        <v>5690.609107324488</v>
      </c>
      <c r="BE7" s="2571" t="n">
        <v>5375.25904556707</v>
      </c>
      <c r="BF7" s="2571" t="n">
        <v>-302.7915746578219</v>
      </c>
      <c r="BG7" s="2571" t="n">
        <v>12.55848709959628</v>
      </c>
      <c r="BH7" s="2571" t="n">
        <v>0</v>
      </c>
      <c r="BI7" s="2574" t="n"/>
      <c r="BJ7" s="2575" t="n"/>
      <c r="BK7" s="2570" t="n"/>
      <c r="BL7" s="2571" t="n"/>
      <c r="BM7" s="2571" t="n"/>
      <c r="BN7" s="2571" t="n"/>
      <c r="BO7" s="2571" t="n"/>
      <c r="BP7" s="2571" t="n"/>
      <c r="BQ7" s="2571" t="n"/>
      <c r="BR7" s="2574" t="n"/>
      <c r="BS7" s="2575" t="n"/>
      <c r="BT7" s="2570" t="n"/>
      <c r="BU7" s="2571" t="n"/>
      <c r="BV7" s="2571" t="n"/>
      <c r="BW7" s="2571" t="n"/>
      <c r="BX7" s="2571" t="n"/>
      <c r="BY7" s="2571" t="n"/>
      <c r="BZ7" s="2574" t="n"/>
      <c r="CA7" s="2555" t="n"/>
      <c r="CB7" s="2570" t="n"/>
      <c r="CC7" s="2571" t="n"/>
      <c r="CD7" s="2570" t="n"/>
      <c r="CE7" s="2571" t="n"/>
      <c r="CF7" s="2571" t="n"/>
      <c r="CG7" s="2571" t="n"/>
      <c r="CH7" s="2574" t="n"/>
      <c r="CI7" s="2555" t="n"/>
      <c r="CJ7" s="2570" t="n"/>
      <c r="CK7" s="2571" t="n"/>
      <c r="CL7" s="2570" t="n"/>
      <c r="CM7" s="2571" t="n"/>
      <c r="CN7" s="2571" t="n"/>
      <c r="CO7" s="2571" t="n"/>
      <c r="CP7" s="2574" t="n"/>
      <c r="CQ7" s="378" t="n"/>
      <c r="CR7" s="2576" t="n">
        <v>44395.65095609167</v>
      </c>
      <c r="CS7" s="2571" t="n">
        <v>45379.47178127176</v>
      </c>
      <c r="CT7" s="2577" t="n">
        <v>36952.85867127126</v>
      </c>
      <c r="CU7" s="2571" t="n">
        <v>-983.8208251800825</v>
      </c>
      <c r="CV7" s="2571" t="n">
        <v>7442.792284820418</v>
      </c>
      <c r="CW7" s="2571" t="n">
        <v>37896.36890793395</v>
      </c>
      <c r="CX7" s="376">
        <f>IFERROR(CR7/CW7-1, "-")</f>
        <v/>
      </c>
      <c r="CY7" s="385" t="n"/>
      <c r="CZ7" s="2578" t="n">
        <v>67535.53071410336</v>
      </c>
      <c r="DA7" s="2571" t="n"/>
      <c r="DB7" s="2571" t="n">
        <v>63688.8275058798</v>
      </c>
      <c r="DC7" s="2571" t="n"/>
      <c r="DD7" s="2571" t="n"/>
      <c r="DE7" s="376">
        <f>+CZ7/DD7-1</f>
        <v/>
      </c>
      <c r="DF7" s="376">
        <f>+DA7/DD7-1</f>
        <v/>
      </c>
      <c r="DG7" s="387">
        <f>+DB7/DD7-1</f>
        <v/>
      </c>
      <c r="DH7" s="387">
        <f>+DC7/DD7-1</f>
        <v/>
      </c>
      <c r="DI7" s="257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579" t="n"/>
      <c r="DO7" s="2579" t="n"/>
      <c r="DP7" s="2580">
        <f>SUM(DP9,DP40,DP57,DP113,DP167,DP184,DP201)</f>
        <v/>
      </c>
      <c r="DQ7" s="2581">
        <f>-CR7+DP7/10^6</f>
        <v/>
      </c>
      <c r="DR7" s="2427">
        <f>SUM(E7,K7,Q7,W7,AE7,AM7,AV7,BD7,BL7,BU7,CC7,CK7)-CS7</f>
        <v/>
      </c>
      <c r="DS7" s="2427">
        <f>SUM(D7,J7,P7,V7,AD7,AL7,AU7,BC7,,BN7,BV7,CD7,CL7)-CT7</f>
        <v/>
      </c>
      <c r="DT7" s="2582" t="n"/>
      <c r="DU7" s="392" t="n">
        <v>6509.755730075</v>
      </c>
      <c r="DV7" s="2583">
        <f>DU7-CJ7</f>
        <v/>
      </c>
      <c r="EB7" s="2584" t="n"/>
    </row>
    <row customHeight="1" ht="4.5" r="8" s="2323">
      <c r="B8" s="395" t="n"/>
      <c r="C8" s="373" t="inlineStr">
        <is>
          <t>Opex2</t>
        </is>
      </c>
      <c r="D8" s="2507" t="n"/>
      <c r="E8" s="2434" t="n"/>
      <c r="F8" s="2434" t="n"/>
      <c r="G8" s="2585" t="n"/>
      <c r="H8" s="232" t="n"/>
      <c r="I8" s="397" t="n"/>
      <c r="J8" s="2507" t="n"/>
      <c r="K8" s="2434" t="n"/>
      <c r="L8" s="2434" t="n"/>
      <c r="M8" s="2585" t="n"/>
      <c r="N8" s="232" t="n"/>
      <c r="O8" s="397" t="n"/>
      <c r="P8" s="2507" t="n"/>
      <c r="Q8" s="2434" t="n"/>
      <c r="R8" s="2434" t="n"/>
      <c r="S8" s="2585" t="n"/>
      <c r="T8" s="232" t="n"/>
      <c r="U8" s="2586" t="n"/>
      <c r="V8" s="2507" t="n"/>
      <c r="W8" s="2434" t="n"/>
      <c r="X8" s="2434" t="n"/>
      <c r="Y8" s="2434" t="n"/>
      <c r="Z8" s="2434" t="n"/>
      <c r="AA8" s="2585" t="n"/>
      <c r="AB8" s="232" t="n"/>
      <c r="AC8" s="397" t="n"/>
      <c r="AD8" s="2507" t="n"/>
      <c r="AE8" s="2434" t="n"/>
      <c r="AF8" s="2434" t="n"/>
      <c r="AG8" s="2434" t="n"/>
      <c r="AH8" s="2434" t="n"/>
      <c r="AI8" s="2585" t="n"/>
      <c r="AJ8" s="232" t="n"/>
      <c r="AK8" s="397" t="n"/>
      <c r="AL8" s="2507" t="n"/>
      <c r="AM8" s="2434" t="n"/>
      <c r="AN8" s="2434" t="n"/>
      <c r="AO8" s="2434" t="n"/>
      <c r="AP8" s="2434" t="n"/>
      <c r="AQ8" s="2434" t="n"/>
      <c r="AR8" s="2585" t="n"/>
      <c r="AS8" s="232" t="n"/>
      <c r="AT8" s="2587" t="n"/>
      <c r="AU8" s="2507" t="n"/>
      <c r="AV8" s="2434" t="n"/>
      <c r="AW8" s="2434" t="n"/>
      <c r="AX8" s="2434" t="n"/>
      <c r="AY8" s="2434" t="n"/>
      <c r="AZ8" s="2585" t="n"/>
      <c r="BA8" s="232" t="n"/>
      <c r="BB8" s="397" t="n"/>
      <c r="BC8" s="2507" t="n"/>
      <c r="BD8" s="2434" t="n"/>
      <c r="BE8" s="2434" t="n"/>
      <c r="BF8" s="2434" t="n"/>
      <c r="BG8" s="2434" t="n"/>
      <c r="BH8" s="2585" t="n"/>
      <c r="BI8" s="232" t="n"/>
      <c r="BJ8" s="2586" t="n"/>
      <c r="BK8" s="2507" t="n"/>
      <c r="BL8" s="2434" t="n"/>
      <c r="BM8" s="2434" t="n"/>
      <c r="BN8" s="2434" t="n"/>
      <c r="BO8" s="2434" t="n"/>
      <c r="BP8" s="2434" t="n"/>
      <c r="BQ8" s="2585" t="n"/>
      <c r="BR8" s="232" t="n"/>
      <c r="BS8" s="2586" t="n"/>
      <c r="BT8" s="2507" t="n"/>
      <c r="BU8" s="2434" t="n"/>
      <c r="BV8" s="2434" t="n"/>
      <c r="BW8" s="2434" t="n"/>
      <c r="BX8" s="2434" t="n"/>
      <c r="BY8" s="2585" t="n"/>
      <c r="BZ8" s="232" t="n"/>
      <c r="CA8" s="2555" t="n"/>
      <c r="CB8" s="2507" t="n"/>
      <c r="CC8" s="2434" t="n"/>
      <c r="CD8" s="2434" t="n"/>
      <c r="CE8" s="2434" t="n"/>
      <c r="CF8" s="2434" t="n"/>
      <c r="CG8" s="2585" t="n"/>
      <c r="CH8" s="232" t="n"/>
      <c r="CI8" s="2555" t="n"/>
      <c r="CJ8" s="2507" t="n"/>
      <c r="CK8" s="2434" t="n"/>
      <c r="CL8" s="2434" t="n"/>
      <c r="CM8" s="2434" t="n"/>
      <c r="CN8" s="2434" t="n"/>
      <c r="CO8" s="2585" t="n"/>
      <c r="CP8" s="232" t="n"/>
      <c r="CQ8" s="397" t="n"/>
      <c r="CR8" s="2507" t="n"/>
      <c r="CS8" s="2434" t="n"/>
      <c r="CT8" s="2434" t="n"/>
      <c r="CU8" s="2434" t="n"/>
      <c r="CV8" s="2434" t="n"/>
      <c r="CW8" s="2434" t="n"/>
      <c r="CX8" s="232">
        <f>IFERROR(CR8/CW8-1,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402" t="n"/>
      <c r="DH8" s="402" t="n"/>
      <c r="DI8" s="257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579" t="n"/>
      <c r="DO8" s="2579" t="n"/>
      <c r="DP8" s="2589" t="n"/>
      <c r="DQ8" s="2581">
        <f>-CR8+DP8/10^6</f>
        <v/>
      </c>
      <c r="DR8" s="2427">
        <f>SUM(E8,K8,Q8,W8,AE8,AM8,AV8,BD8,BL8,BU8,CC8,CK8)-CS8</f>
        <v/>
      </c>
      <c r="DS8" s="2427">
        <f>SUM(D8,J8,P8,V8,AD8,AL8,AU8,BC8,,BN8,BV8,CD8,CL8)-CT8</f>
        <v/>
      </c>
      <c r="DT8" s="2582" t="n"/>
      <c r="DU8" s="392" t="n"/>
      <c r="DV8" s="2583">
        <f>DU8-CJ8</f>
        <v/>
      </c>
      <c r="DX8" s="2571">
        <f>CS8-CZ8</f>
        <v/>
      </c>
      <c r="DY8" s="2571">
        <f>CT8-DC8</f>
        <v/>
      </c>
      <c r="DZ8" s="2571">
        <f>CW8-DD8</f>
        <v/>
      </c>
      <c r="EB8" s="2584" t="n"/>
    </row>
    <row customHeight="1" ht="22.5" r="9" s="2323">
      <c r="B9" s="2590" t="inlineStr">
        <is>
          <t>Personnel</t>
        </is>
      </c>
      <c r="C9" s="373" t="inlineStr">
        <is>
          <t>Opex3</t>
        </is>
      </c>
      <c r="D9" s="2570" t="n">
        <v>418.501158075</v>
      </c>
      <c r="E9" s="2571" t="n">
        <v>437.225870871359</v>
      </c>
      <c r="F9" s="2571" t="n">
        <v>-18.72471279635903</v>
      </c>
      <c r="G9" s="2571" t="n">
        <v>463.1434270750001</v>
      </c>
      <c r="H9" s="376" t="n">
        <v>-0.09638972808475343</v>
      </c>
      <c r="I9" s="377" t="n"/>
      <c r="J9" s="2570" t="n">
        <v>427.183341075</v>
      </c>
      <c r="K9" s="2571" t="n">
        <v>437.225870871359</v>
      </c>
      <c r="L9" s="2571" t="n">
        <v>-10.04252979635902</v>
      </c>
      <c r="M9" s="2571" t="n">
        <v>414.549236075</v>
      </c>
      <c r="N9" s="376" t="n">
        <v>0.03047672966333548</v>
      </c>
      <c r="O9" s="378" t="n"/>
      <c r="P9" s="2570" t="n">
        <v>451.708267975</v>
      </c>
      <c r="Q9" s="2571" t="n">
        <v>437.225870871359</v>
      </c>
      <c r="R9" s="2571" t="n">
        <v>14.48239710364101</v>
      </c>
      <c r="S9" s="2571" t="n">
        <v>412.274440075</v>
      </c>
      <c r="T9" s="376" t="n">
        <v>0.09564946081262349</v>
      </c>
      <c r="U9" s="2572" t="n"/>
      <c r="V9" s="2570" t="n">
        <v>425.004654075</v>
      </c>
      <c r="W9" s="2571" t="n">
        <v>452.225870871359</v>
      </c>
      <c r="X9" s="2571" t="n">
        <v>452.225870871359</v>
      </c>
      <c r="Y9" s="2571" t="n">
        <v>-27.22121679635899</v>
      </c>
      <c r="Z9" s="2571" t="n">
        <v>-27.22121679635899</v>
      </c>
      <c r="AA9" s="2571" t="n">
        <v>409.950781075</v>
      </c>
      <c r="AB9" s="376" t="n">
        <v>0.03672117165022781</v>
      </c>
      <c r="AC9" s="378" t="n"/>
      <c r="AD9" s="2570" t="n">
        <v>403.891401175</v>
      </c>
      <c r="AE9" s="2571" t="n">
        <v>437.225870871359</v>
      </c>
      <c r="AF9" s="2571" t="n">
        <v>437.225870871359</v>
      </c>
      <c r="AG9" s="2571" t="n">
        <v>-33.33446969635901</v>
      </c>
      <c r="AH9" s="2571" t="n">
        <v>-33.33446969635901</v>
      </c>
      <c r="AI9" s="2571" t="n">
        <v>422.146860075</v>
      </c>
      <c r="AJ9" s="376" t="n">
        <v>-0.043244331834558</v>
      </c>
      <c r="AK9" s="378" t="n"/>
      <c r="AL9" s="2570" t="n">
        <v>401.690382975</v>
      </c>
      <c r="AM9" s="2571" t="n">
        <v>437.225870871359</v>
      </c>
      <c r="AN9" s="2571" t="n">
        <v>437.225870871359</v>
      </c>
      <c r="AO9" s="2571" t="n">
        <v>437.225870871359</v>
      </c>
      <c r="AP9" s="2571" t="n">
        <v>-35.53548789635903</v>
      </c>
      <c r="AQ9" s="2571" t="n">
        <v>-35.53548789635903</v>
      </c>
      <c r="AR9" s="2571" t="n">
        <v>439.562191075</v>
      </c>
      <c r="AS9" s="376" t="n">
        <v>-0.08615802011401419</v>
      </c>
      <c r="AT9" s="2573" t="n"/>
      <c r="AU9" s="2570" t="n">
        <v>462.034828075</v>
      </c>
      <c r="AV9" s="2571" t="n">
        <v>452.225870871359</v>
      </c>
      <c r="AW9" s="2571" t="n">
        <v>462.225870871359</v>
      </c>
      <c r="AX9" s="2571" t="n">
        <v>9.808957203641</v>
      </c>
      <c r="AY9" s="2571" t="n">
        <v>-0.1910427963589996</v>
      </c>
      <c r="AZ9" s="2571" t="n">
        <v>408.798715075</v>
      </c>
      <c r="BA9" s="376" t="n">
        <v>0.1302257346631657</v>
      </c>
      <c r="BB9" s="378" t="n"/>
      <c r="BC9" s="2570" t="n">
        <v>403.233168</v>
      </c>
      <c r="BD9" s="2571" t="n">
        <v>437.2258708713586</v>
      </c>
      <c r="BE9" s="2571" t="n">
        <v>426.225870871359</v>
      </c>
      <c r="BF9" s="2571" t="n">
        <v>-33.99270287135863</v>
      </c>
      <c r="BG9" s="2571" t="n">
        <v>-22.99270287135903</v>
      </c>
      <c r="BH9" s="2571" t="n">
        <v>0</v>
      </c>
      <c r="BI9" s="376" t="n"/>
      <c r="BJ9" s="2575" t="n"/>
      <c r="BK9" s="2570" t="n"/>
      <c r="BL9" s="2571" t="n"/>
      <c r="BM9" s="2571" t="n"/>
      <c r="BN9" s="2571" t="n"/>
      <c r="BO9" s="2571" t="n"/>
      <c r="BP9" s="2571" t="n"/>
      <c r="BQ9" s="2571" t="n"/>
      <c r="BR9" s="376" t="n"/>
      <c r="BS9" s="2575" t="n"/>
      <c r="BT9" s="2570" t="n"/>
      <c r="BU9" s="2571" t="n"/>
      <c r="BV9" s="2571" t="n"/>
      <c r="BW9" s="2571" t="n"/>
      <c r="BX9" s="2571" t="n"/>
      <c r="BY9" s="2571" t="n"/>
      <c r="BZ9" s="376" t="n"/>
      <c r="CA9" s="2555" t="n"/>
      <c r="CB9" s="2570" t="n"/>
      <c r="CC9" s="2571" t="n"/>
      <c r="CD9" s="2571" t="n"/>
      <c r="CE9" s="2571" t="n"/>
      <c r="CF9" s="2571" t="n"/>
      <c r="CG9" s="2571" t="n"/>
      <c r="CH9" s="2574" t="n"/>
      <c r="CI9" s="2555" t="n"/>
      <c r="CJ9" s="2570" t="n"/>
      <c r="CK9" s="2571" t="n"/>
      <c r="CL9" s="2571" t="n"/>
      <c r="CM9" s="2571" t="n"/>
      <c r="CN9" s="2571" t="n"/>
      <c r="CO9" s="2571" t="n"/>
      <c r="CP9" s="2574" t="n"/>
      <c r="CQ9" s="378" t="n"/>
      <c r="CR9" s="2576" t="n">
        <v>3393.247201425</v>
      </c>
      <c r="CS9" s="2571" t="n">
        <v>3527.806966970871</v>
      </c>
      <c r="CT9" s="2571" t="n">
        <v>3025.740564117717</v>
      </c>
      <c r="CU9" s="2571" t="n">
        <v>-134.5597655458714</v>
      </c>
      <c r="CV9" s="2571" t="n">
        <v>367.5066373072823</v>
      </c>
      <c r="CW9" s="2571" t="n">
        <v>2970.425650525</v>
      </c>
      <c r="CX9" s="376">
        <f>IFERROR(CR9/CW9-1, "-")</f>
        <v/>
      </c>
      <c r="CY9" s="385" t="n"/>
      <c r="CZ9" s="2578" t="n">
        <v>5306.520450456303</v>
      </c>
      <c r="DA9" s="2571" t="n"/>
      <c r="DB9" s="2571" t="n">
        <v>5291.67991837451</v>
      </c>
      <c r="DC9" s="2571" t="n"/>
      <c r="DD9" s="2571" t="n"/>
      <c r="DE9" s="376">
        <f>+CZ9/DD9-1</f>
        <v/>
      </c>
      <c r="DF9" s="376">
        <f>+DA9/DD9-1</f>
        <v/>
      </c>
      <c r="DG9" s="387">
        <f>+DB9/DD9-1</f>
        <v/>
      </c>
      <c r="DH9" s="387">
        <f>+DC9/DD9-1</f>
        <v/>
      </c>
      <c r="DI9" s="257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579" t="n"/>
      <c r="DO9" s="2579" t="n"/>
      <c r="DP9" s="2580">
        <f>SUM(DP10:DP38)</f>
        <v/>
      </c>
      <c r="DQ9" s="2581">
        <f>-CR9+DP9/10^6</f>
        <v/>
      </c>
      <c r="DR9" s="2427">
        <f>SUM(E9,K9,Q9,W9,AE9,AM9,AV9,BD9,BL9,BU9,CC9,CK9)-CS9</f>
        <v/>
      </c>
      <c r="DS9" s="2427">
        <f>SUM(D9,J9,P9,V9,AD9,AL9,AU9,BC9,,BN9,BV9,CD9,CL9)-CT9</f>
        <v/>
      </c>
      <c r="DT9" s="2582" t="n"/>
      <c r="DU9" s="392" t="n">
        <v>438.171528075</v>
      </c>
      <c r="DV9" s="2583">
        <f>DU9-CJ9</f>
        <v/>
      </c>
      <c r="DX9" s="2571">
        <f>(CS9-CZ9)*10^6</f>
        <v/>
      </c>
      <c r="DY9" s="2571">
        <f>(CT9-DC9)*10^6</f>
        <v/>
      </c>
      <c r="DZ9" s="2571">
        <f>(CW9-DD9)*10^6</f>
        <v/>
      </c>
      <c r="EB9" s="2584" t="n"/>
    </row>
    <row customFormat="1" customHeight="1" ht="18.75" outlineLevel="1" r="10" s="416">
      <c r="A10" s="268" t="n"/>
      <c r="B10" s="405" t="inlineStr">
        <is>
          <t>TAXES SUR APPOINTEMENTS ET SAL</t>
        </is>
      </c>
      <c r="C10" s="406" t="inlineStr">
        <is>
          <t>Opex4</t>
        </is>
      </c>
      <c r="D10" s="2591" t="n"/>
      <c r="E10" s="2592" t="n"/>
      <c r="F10" s="2592" t="n">
        <v>0</v>
      </c>
      <c r="G10" s="2592" t="n"/>
      <c r="H10" s="409" t="n"/>
      <c r="I10" s="397" t="n"/>
      <c r="J10" s="2591" t="n"/>
      <c r="K10" s="2592" t="n"/>
      <c r="L10" s="2592" t="n">
        <v>0</v>
      </c>
      <c r="M10" s="2592" t="n"/>
      <c r="N10" s="409" t="n"/>
      <c r="O10" s="410" t="n"/>
      <c r="P10" s="2591" t="n"/>
      <c r="Q10" s="2592" t="n"/>
      <c r="R10" s="2592" t="n">
        <v>0</v>
      </c>
      <c r="S10" s="2592" t="n"/>
      <c r="T10" s="409" t="n"/>
      <c r="U10" s="2586" t="n"/>
      <c r="V10" s="2591" t="n"/>
      <c r="W10" s="2592" t="n"/>
      <c r="X10" s="2592" t="n"/>
      <c r="Y10" s="2592" t="n">
        <v>0</v>
      </c>
      <c r="Z10" s="2592" t="n">
        <v>0</v>
      </c>
      <c r="AA10" s="2592" t="n"/>
      <c r="AB10" s="409" t="n"/>
      <c r="AC10" s="410" t="n"/>
      <c r="AD10" s="2591" t="n"/>
      <c r="AE10" s="2592" t="n"/>
      <c r="AF10" s="2592" t="n"/>
      <c r="AG10" s="2592" t="n">
        <v>0</v>
      </c>
      <c r="AH10" s="2592" t="n">
        <v>0</v>
      </c>
      <c r="AI10" s="2592" t="n"/>
      <c r="AJ10" s="409" t="n"/>
      <c r="AK10" s="410" t="n"/>
      <c r="AL10" s="2591" t="n"/>
      <c r="AM10" s="2592" t="n"/>
      <c r="AN10" s="2592" t="n"/>
      <c r="AO10" s="2592" t="n"/>
      <c r="AP10" s="2592" t="n">
        <v>0</v>
      </c>
      <c r="AQ10" s="2592" t="n">
        <v>0</v>
      </c>
      <c r="AR10" s="2592" t="n"/>
      <c r="AS10" s="409" t="n"/>
      <c r="AT10" s="2587" t="n"/>
      <c r="AU10" s="2591" t="n"/>
      <c r="AV10" s="2592" t="n"/>
      <c r="AW10" s="2592" t="n"/>
      <c r="AX10" s="2592" t="n">
        <v>0</v>
      </c>
      <c r="AY10" s="2592" t="n">
        <v>0</v>
      </c>
      <c r="AZ10" s="2592" t="n"/>
      <c r="BA10" s="409" t="n"/>
      <c r="BB10" s="410" t="n"/>
      <c r="BC10" s="2591" t="n"/>
      <c r="BD10" s="2592" t="n"/>
      <c r="BE10" s="2592" t="n"/>
      <c r="BF10" s="2592" t="n">
        <v>0</v>
      </c>
      <c r="BG10" s="2592" t="n">
        <v>0</v>
      </c>
      <c r="BH10" s="2592" t="n"/>
      <c r="BI10" s="409" t="n"/>
      <c r="BJ10" s="2593" t="n"/>
      <c r="BK10" s="2591" t="n"/>
      <c r="BL10" s="2592" t="n"/>
      <c r="BM10" s="2592" t="n"/>
      <c r="BN10" s="2592" t="n"/>
      <c r="BO10" s="2592" t="n"/>
      <c r="BP10" s="2592" t="n"/>
      <c r="BQ10" s="2592" t="n"/>
      <c r="BR10" s="409" t="n"/>
      <c r="BS10" s="2593" t="n"/>
      <c r="BT10" s="2591" t="n"/>
      <c r="BU10" s="2592" t="n"/>
      <c r="BV10" s="2592" t="n"/>
      <c r="BW10" s="2592" t="n"/>
      <c r="BX10" s="2592" t="n"/>
      <c r="BY10" s="2592" t="n"/>
      <c r="BZ10" s="409" t="n"/>
      <c r="CA10" s="2555" t="n"/>
      <c r="CB10" s="2591" t="n"/>
      <c r="CC10" s="2592" t="n"/>
      <c r="CD10" s="2592" t="n"/>
      <c r="CE10" s="2592" t="n"/>
      <c r="CF10" s="2592" t="n"/>
      <c r="CG10" s="2592" t="n"/>
      <c r="CH10" s="409" t="n"/>
      <c r="CI10" s="2555" t="n"/>
      <c r="CJ10" s="2591" t="n"/>
      <c r="CK10" s="2592" t="n"/>
      <c r="CL10" s="2592" t="n"/>
      <c r="CM10" s="2592" t="n"/>
      <c r="CN10" s="2592" t="n"/>
      <c r="CO10" s="2592" t="n"/>
      <c r="CP10" s="409" t="n"/>
      <c r="CQ10" s="410" t="n"/>
      <c r="CR10" s="2591" t="n">
        <v>0</v>
      </c>
      <c r="CS10" s="2592" t="n">
        <v>0</v>
      </c>
      <c r="CT10" s="2592" t="n">
        <v>0</v>
      </c>
      <c r="CU10" s="2592" t="n">
        <v>0</v>
      </c>
      <c r="CV10" s="2592" t="n">
        <v>0</v>
      </c>
      <c r="CW10" s="2592" t="n">
        <v>0</v>
      </c>
      <c r="CX10" s="409">
        <f>IFERROR(CR10/CW10-1, "-")</f>
        <v/>
      </c>
      <c r="CY10" s="400" t="n"/>
      <c r="CZ10" s="2594" t="n">
        <v>0</v>
      </c>
      <c r="DA10" s="2592" t="n">
        <v>0</v>
      </c>
      <c r="DB10" s="2592" t="n"/>
      <c r="DC10" s="2592" t="n"/>
      <c r="DD10" s="2592" t="n">
        <v>0</v>
      </c>
      <c r="DE10" s="409" t="n"/>
      <c r="DF10" s="409" t="n"/>
      <c r="DG10" s="413" t="n"/>
      <c r="DH10" s="413" t="n"/>
      <c r="DI10" s="257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579" t="n"/>
      <c r="DO10" s="2579" t="n"/>
      <c r="DP10" s="2595" t="n"/>
      <c r="DQ10" s="2581">
        <f>-CR10+DP10/10^6</f>
        <v/>
      </c>
      <c r="DR10" s="2427">
        <f>SUM(E10,K10,Q10,W10,AE10,AM10,AV10,BD10,BL10,BU10,CC10,CK10)-CS10</f>
        <v/>
      </c>
      <c r="DS10" s="2427">
        <f>SUM(D10,J10,P10,V10,AD10,AL10,AU10,BC10,,BN10,BV10,CD10,CL10)-CT10</f>
        <v/>
      </c>
      <c r="DT10" s="2582" t="n"/>
      <c r="DU10" s="415" t="n"/>
      <c r="DV10" s="2583">
        <f>DU10-CJ10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  <c r="EB10" s="2584" t="n"/>
    </row>
    <row customFormat="1" customHeight="1" ht="19.5" outlineLevel="1" r="11" s="416">
      <c r="A11" s="268" t="n"/>
      <c r="B11" s="405" t="inlineStr">
        <is>
          <t>APPOINTEMENTS, SALAIRES PERSON</t>
        </is>
      </c>
      <c r="C11" s="406" t="inlineStr">
        <is>
          <t>Opex5</t>
        </is>
      </c>
      <c r="D11" s="2591" t="n">
        <v>226.870833075</v>
      </c>
      <c r="E11" s="2592" t="n">
        <v>271.84300448674</v>
      </c>
      <c r="F11" s="2592" t="n">
        <v>-44.97217141174002</v>
      </c>
      <c r="G11" s="2592" t="n">
        <v>243.826772075</v>
      </c>
      <c r="H11" s="409" t="n">
        <v>-0.06954092389323197</v>
      </c>
      <c r="I11" s="397" t="n"/>
      <c r="J11" s="2591" t="n">
        <v>276.099574075</v>
      </c>
      <c r="K11" s="2592" t="n">
        <v>271.84300448674</v>
      </c>
      <c r="L11" s="2592" t="n">
        <v>4.256569588259993</v>
      </c>
      <c r="M11" s="2592" t="n">
        <v>250.527012075</v>
      </c>
      <c r="N11" s="409" t="n">
        <v>0.1020750688246916</v>
      </c>
      <c r="O11" s="410" t="n"/>
      <c r="P11" s="2591" t="n">
        <v>256.557060075</v>
      </c>
      <c r="Q11" s="2592" t="n">
        <v>271.84300448674</v>
      </c>
      <c r="R11" s="2592" t="n">
        <v>-15.28594441174005</v>
      </c>
      <c r="S11" s="2592" t="n">
        <v>251.328956075</v>
      </c>
      <c r="T11" s="409" t="n">
        <v>0.02080183708891803</v>
      </c>
      <c r="U11" s="2586" t="n"/>
      <c r="V11" s="2591" t="n">
        <v>254.564366075</v>
      </c>
      <c r="W11" s="2592" t="n">
        <v>271.84300448674</v>
      </c>
      <c r="X11" s="2592" t="n">
        <v>271.84300448674</v>
      </c>
      <c r="Y11" s="2592" t="n">
        <v>-17.27863841174002</v>
      </c>
      <c r="Z11" s="2592" t="n">
        <v>-17.27863841174002</v>
      </c>
      <c r="AA11" s="2592" t="n">
        <v>255.075076075</v>
      </c>
      <c r="AB11" s="409" t="n">
        <v>-0.002002194835569959</v>
      </c>
      <c r="AC11" s="410" t="n"/>
      <c r="AD11" s="2591" t="n">
        <v>256.073455075</v>
      </c>
      <c r="AE11" s="2592" t="n">
        <v>271.84300448674</v>
      </c>
      <c r="AF11" s="2592" t="n">
        <v>271.84300448674</v>
      </c>
      <c r="AG11" s="2592" t="n">
        <v>-15.76954941174</v>
      </c>
      <c r="AH11" s="2592" t="n">
        <v>-15.76954941174</v>
      </c>
      <c r="AI11" s="2592" t="n">
        <v>254.422553075</v>
      </c>
      <c r="AJ11" s="409" t="n">
        <v>0.00648881940711199</v>
      </c>
      <c r="AK11" s="410" t="n"/>
      <c r="AL11" s="2591" t="n">
        <v>247.791993975</v>
      </c>
      <c r="AM11" s="2592" t="n">
        <v>271.84300448674</v>
      </c>
      <c r="AN11" s="2592" t="n">
        <v>271.84300448674</v>
      </c>
      <c r="AO11" s="2592" t="n">
        <v>271.84300448674</v>
      </c>
      <c r="AP11" s="2592" t="n">
        <v>-24.05101051173997</v>
      </c>
      <c r="AQ11" s="2592" t="n">
        <v>-24.05101051173997</v>
      </c>
      <c r="AR11" s="2592" t="n">
        <v>279.848014075</v>
      </c>
      <c r="AS11" s="409" t="n">
        <v>-0.11454796349353</v>
      </c>
      <c r="AT11" s="2587" t="n"/>
      <c r="AU11" s="2591" t="n">
        <v>283.355648075</v>
      </c>
      <c r="AV11" s="2592" t="n">
        <v>271.84300448674</v>
      </c>
      <c r="AW11" s="2592" t="n">
        <v>281.44300448674</v>
      </c>
      <c r="AX11" s="2592" t="n">
        <v>11.51264358826</v>
      </c>
      <c r="AY11" s="2592" t="n">
        <v>1.912643588259982</v>
      </c>
      <c r="AZ11" s="2592" t="n">
        <v>256.689515075</v>
      </c>
      <c r="BA11" s="409" t="n">
        <v>0.1038847768760973</v>
      </c>
      <c r="BB11" s="410" t="n"/>
      <c r="BC11" s="2591" t="n">
        <v>274.540482</v>
      </c>
      <c r="BD11" s="2592" t="n">
        <v>271.8430044867396</v>
      </c>
      <c r="BE11" s="2592" t="n">
        <v>281.44300448674</v>
      </c>
      <c r="BF11" s="2592" t="n">
        <v>2.697477513260367</v>
      </c>
      <c r="BG11" s="2592" t="n">
        <v>-6.902522486739997</v>
      </c>
      <c r="BH11" s="2592" t="n">
        <v>257.863293075</v>
      </c>
      <c r="BI11" s="409" t="n">
        <v>0.06467453636431064</v>
      </c>
      <c r="BJ11" s="2593" t="n"/>
      <c r="BK11" s="2591" t="n"/>
      <c r="BL11" s="2592" t="n"/>
      <c r="BM11" s="2592" t="n"/>
      <c r="BN11" s="2592" t="n"/>
      <c r="BO11" s="2592" t="n"/>
      <c r="BP11" s="2592" t="n"/>
      <c r="BQ11" s="2592" t="n"/>
      <c r="BR11" s="409" t="n"/>
      <c r="BS11" s="2593" t="n"/>
      <c r="BT11" s="2591" t="n"/>
      <c r="BU11" s="2592" t="n"/>
      <c r="BV11" s="2592" t="n"/>
      <c r="BW11" s="2592" t="n"/>
      <c r="BX11" s="2592" t="n"/>
      <c r="BY11" s="2592" t="n"/>
      <c r="BZ11" s="409" t="n"/>
      <c r="CA11" s="2555" t="n"/>
      <c r="CB11" s="2596" t="n"/>
      <c r="CC11" s="2592" t="n"/>
      <c r="CD11" s="2592" t="n"/>
      <c r="CE11" s="2592" t="n"/>
      <c r="CF11" s="2592" t="n"/>
      <c r="CG11" s="2592" t="n"/>
      <c r="CH11" s="409" t="n"/>
      <c r="CI11" s="2555" t="n"/>
      <c r="CJ11" s="2596" t="n"/>
      <c r="CK11" s="2592" t="n"/>
      <c r="CL11" s="2592" t="n"/>
      <c r="CM11" s="2592" t="n"/>
      <c r="CN11" s="2592" t="n"/>
      <c r="CO11" s="2592" t="n"/>
      <c r="CP11" s="409" t="n"/>
      <c r="CQ11" s="410" t="n"/>
      <c r="CR11" s="2591" t="n">
        <v>2075.853412425</v>
      </c>
      <c r="CS11" s="2592" t="n">
        <v>2174.74403589392</v>
      </c>
      <c r="CT11" s="2592" t="n">
        <v>1823.45129734848</v>
      </c>
      <c r="CU11" s="2592" t="n">
        <v>-98.89062346891978</v>
      </c>
      <c r="CV11" s="2592" t="n">
        <v>252.40211507652</v>
      </c>
      <c r="CW11" s="2592" t="n">
        <v>1791.717898525</v>
      </c>
      <c r="CX11" s="409">
        <f>IFERROR(CR11/CW11-1, "-")</f>
        <v/>
      </c>
      <c r="CY11" s="400" t="n"/>
      <c r="CZ11" s="2594" t="n">
        <v>3262.116053840875</v>
      </c>
      <c r="DA11" s="2592" t="n">
        <v>3206.11450760566</v>
      </c>
      <c r="DB11" s="2592" t="n">
        <v>3325.83490178218</v>
      </c>
      <c r="DC11" s="2592" t="n"/>
      <c r="DD11" s="2592" t="n">
        <v>3047.1451479</v>
      </c>
      <c r="DE11" s="409">
        <f>+CZ11/DD11-1</f>
        <v/>
      </c>
      <c r="DF11" s="409">
        <f>+DA11/DD11-1</f>
        <v/>
      </c>
      <c r="DG11" s="413">
        <f>+DB11/DD11-1</f>
        <v/>
      </c>
      <c r="DH11" s="413">
        <f>+DC11/DD11-1</f>
        <v/>
      </c>
      <c r="DI11" s="257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579" t="n"/>
      <c r="DO11" s="2579" t="n"/>
      <c r="DP11" s="2595">
        <f>#VALUE!</f>
        <v/>
      </c>
      <c r="DQ11" s="2581">
        <f>-CR11+DP11/10^6</f>
        <v/>
      </c>
      <c r="DR11" s="2427">
        <f>SUM(E11,K11,Q11,W11,AE11,AM11,AV11,BD11,BL11,BU11,CC11,CK11)-CS11</f>
        <v/>
      </c>
      <c r="DS11" s="2427">
        <f>SUM(D11,J11,P11,V11,AD11,AL11,AU11,BC11,,BN11,BV11,CD11,CL11)-CT11</f>
        <v/>
      </c>
      <c r="DT11" s="2582">
        <f>DQ11/11</f>
        <v/>
      </c>
      <c r="DU11" s="415" t="n">
        <v>262.723759075</v>
      </c>
      <c r="DV11" s="2583">
        <f>DU11-CJ11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  <c r="EB11" s="2584" t="n"/>
    </row>
    <row customFormat="1" customHeight="1" ht="19.5" outlineLevel="1" r="12" s="416">
      <c r="A12" s="268" t="n"/>
      <c r="B12" s="405" t="inlineStr">
        <is>
          <t>CONGES PAYES PERSONNEL NATIONA</t>
        </is>
      </c>
      <c r="C12" s="406" t="inlineStr">
        <is>
          <t>Opex6</t>
        </is>
      </c>
      <c r="D12" s="2591" t="n">
        <v>49.304441</v>
      </c>
      <c r="E12" s="2592" t="n"/>
      <c r="F12" s="2592" t="n">
        <v>49.304441</v>
      </c>
      <c r="G12" s="2592" t="n">
        <v>52.490243</v>
      </c>
      <c r="H12" s="409" t="n">
        <v>-0.06069322254804577</v>
      </c>
      <c r="I12" s="397" t="n"/>
      <c r="J12" s="2591" t="n">
        <v>13.921259</v>
      </c>
      <c r="K12" s="2592" t="n"/>
      <c r="L12" s="2592" t="n">
        <v>13.921259</v>
      </c>
      <c r="M12" s="2592" t="n">
        <v>19.639126</v>
      </c>
      <c r="N12" s="409" t="n">
        <v>-0.2911467139627294</v>
      </c>
      <c r="O12" s="410" t="n"/>
      <c r="P12" s="2591" t="n">
        <v>6.139638</v>
      </c>
      <c r="Q12" s="2592" t="n"/>
      <c r="R12" s="2592" t="n">
        <v>6.139638</v>
      </c>
      <c r="S12" s="2592" t="n">
        <v>27.372416</v>
      </c>
      <c r="T12" s="409" t="n">
        <v>-0.7756998140025345</v>
      </c>
      <c r="U12" s="2586" t="n"/>
      <c r="V12" s="2591" t="n">
        <v>17.04329</v>
      </c>
      <c r="W12" s="2592" t="n"/>
      <c r="X12" s="2592" t="n"/>
      <c r="Y12" s="2592" t="n">
        <v>17.04329</v>
      </c>
      <c r="Z12" s="2592" t="n">
        <v>17.04329</v>
      </c>
      <c r="AA12" s="2592" t="n">
        <v>12.074878</v>
      </c>
      <c r="AB12" s="409" t="n">
        <v>0.4114668487747868</v>
      </c>
      <c r="AC12" s="410" t="n"/>
      <c r="AD12" s="2591" t="n">
        <v>14.646434</v>
      </c>
      <c r="AE12" s="2592" t="n"/>
      <c r="AF12" s="2592" t="n"/>
      <c r="AG12" s="2592" t="n">
        <v>14.646434</v>
      </c>
      <c r="AH12" s="2592" t="n">
        <v>14.646434</v>
      </c>
      <c r="AI12" s="2592" t="n">
        <v>16.600311</v>
      </c>
      <c r="AJ12" s="409" t="n">
        <v>-0.1177012286095123</v>
      </c>
      <c r="AK12" s="410" t="n"/>
      <c r="AL12" s="2591" t="n">
        <v>13.385284</v>
      </c>
      <c r="AM12" s="2592" t="n"/>
      <c r="AN12" s="2592" t="n"/>
      <c r="AO12" s="2592" t="n"/>
      <c r="AP12" s="2592" t="n">
        <v>13.385284</v>
      </c>
      <c r="AQ12" s="2592" t="n">
        <v>13.385284</v>
      </c>
      <c r="AR12" s="2592" t="n">
        <v>1.43148</v>
      </c>
      <c r="AS12" s="409" t="n">
        <v>8.350660854500237</v>
      </c>
      <c r="AT12" s="2587" t="n"/>
      <c r="AU12" s="2591" t="n">
        <v>7.776662</v>
      </c>
      <c r="AV12" s="2592" t="n"/>
      <c r="AW12" s="2592" t="n"/>
      <c r="AX12" s="2592" t="n">
        <v>7.776662</v>
      </c>
      <c r="AY12" s="2592" t="n">
        <v>7.776662</v>
      </c>
      <c r="AZ12" s="2592" t="n">
        <v>-2.716525</v>
      </c>
      <c r="BA12" s="409" t="n">
        <v>-3.862724252491695</v>
      </c>
      <c r="BB12" s="410" t="n"/>
      <c r="BC12" s="2591" t="n">
        <v>-15.203013</v>
      </c>
      <c r="BD12" s="2592" t="n"/>
      <c r="BE12" s="2592" t="n"/>
      <c r="BF12" s="2592" t="n">
        <v>-15.203013</v>
      </c>
      <c r="BG12" s="2592" t="n">
        <v>-15.203013</v>
      </c>
      <c r="BH12" s="2592" t="n">
        <v>-8.738342000000001</v>
      </c>
      <c r="BI12" s="409" t="n">
        <v>0.739805217053761</v>
      </c>
      <c r="BJ12" s="2593" t="n"/>
      <c r="BK12" s="2591" t="n"/>
      <c r="BL12" s="2592" t="n"/>
      <c r="BM12" s="2592" t="n"/>
      <c r="BN12" s="2592" t="n"/>
      <c r="BO12" s="2592" t="n"/>
      <c r="BP12" s="2592" t="n"/>
      <c r="BQ12" s="2592" t="n"/>
      <c r="BR12" s="409" t="n"/>
      <c r="BS12" s="2593" t="n"/>
      <c r="BT12" s="2591" t="n"/>
      <c r="BU12" s="2592" t="n"/>
      <c r="BV12" s="2592" t="n"/>
      <c r="BW12" s="2592" t="n"/>
      <c r="BX12" s="2592" t="n"/>
      <c r="BY12" s="2592" t="n"/>
      <c r="BZ12" s="409" t="n"/>
      <c r="CA12" s="2555" t="n"/>
      <c r="CB12" s="2591" t="n"/>
      <c r="CC12" s="2592" t="n"/>
      <c r="CD12" s="2592" t="n"/>
      <c r="CE12" s="2592" t="n"/>
      <c r="CF12" s="2592" t="n"/>
      <c r="CG12" s="2592" t="n"/>
      <c r="CH12" s="409" t="n"/>
      <c r="CI12" s="2555" t="n"/>
      <c r="CJ12" s="2591" t="n"/>
      <c r="CK12" s="2592" t="n"/>
      <c r="CL12" s="2592" t="n"/>
      <c r="CM12" s="2592" t="n"/>
      <c r="CN12" s="2592" t="n"/>
      <c r="CO12" s="2592" t="n"/>
      <c r="CP12" s="409" t="n"/>
      <c r="CQ12" s="410" t="n"/>
      <c r="CR12" s="2591" t="n">
        <v>107.013995</v>
      </c>
      <c r="CS12" s="2592" t="n">
        <v>0</v>
      </c>
      <c r="CT12" s="2592" t="n">
        <v>101.055062</v>
      </c>
      <c r="CU12" s="2592" t="n">
        <v>107.013995</v>
      </c>
      <c r="CV12" s="2592" t="n">
        <v>5.958933000000002</v>
      </c>
      <c r="CW12" s="2592" t="n">
        <v>126.891929</v>
      </c>
      <c r="CX12" s="409">
        <f>IFERROR(CR12/CW12-1, "-")</f>
        <v/>
      </c>
      <c r="CY12" s="400" t="n"/>
      <c r="CZ12" s="2594" t="n">
        <v>0</v>
      </c>
      <c r="DA12" s="2592" t="n">
        <v>69.36533799999999</v>
      </c>
      <c r="DB12" s="2592" t="n"/>
      <c r="DC12" s="2592" t="n"/>
      <c r="DD12" s="2592" t="n">
        <v>110.741838</v>
      </c>
      <c r="DE12" s="409">
        <f>+CZ12/DD12-1</f>
        <v/>
      </c>
      <c r="DF12" s="409">
        <f>+DA12/DD12-1</f>
        <v/>
      </c>
      <c r="DG12" s="413">
        <f>+DB12/DD12-1</f>
        <v/>
      </c>
      <c r="DH12" s="413">
        <f>+DC12/DD12-1</f>
        <v/>
      </c>
      <c r="DI12" s="257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579" t="n"/>
      <c r="DO12" s="2579" t="n"/>
      <c r="DP12" s="2595">
        <f>#VALUE!</f>
        <v/>
      </c>
      <c r="DQ12" s="2581">
        <f>-CR12+DP12/10^6</f>
        <v/>
      </c>
      <c r="DR12" s="2427">
        <f>SUM(E12,K12,Q12,W12,AE12,AM12,AV12,BD12,BL12,BU12,CC12,CK12)-CS12</f>
        <v/>
      </c>
      <c r="DS12" s="2427">
        <f>SUM(D12,J12,P12,V12,AD12,AL12,AU12,BC12,,BN12,BV12,CD12,CL12)-CT12</f>
        <v/>
      </c>
      <c r="DT12" s="2582" t="n"/>
      <c r="DU12" s="415" t="n">
        <v>-31.251393</v>
      </c>
      <c r="DV12" s="2583">
        <f>DU12-CJ12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  <c r="EB12" s="2584" t="n"/>
    </row>
    <row customFormat="1" customHeight="1" ht="19.5" outlineLevel="1" r="13" s="416">
      <c r="A13" s="268" t="n"/>
      <c r="B13" s="405" t="inlineStr">
        <is>
          <t>CHARGES SOCIALES S/ REMUNERATI</t>
        </is>
      </c>
      <c r="C13" s="406" t="inlineStr">
        <is>
          <t>Opex7</t>
        </is>
      </c>
      <c r="D13" s="2591" t="n">
        <v>67.453394</v>
      </c>
      <c r="E13" s="2592" t="n">
        <v>70.1543355999315</v>
      </c>
      <c r="F13" s="2592" t="n">
        <v>-2.700941599931497</v>
      </c>
      <c r="G13" s="2592" t="n">
        <v>76.944862</v>
      </c>
      <c r="H13" s="409" t="n">
        <v>-0.123354149364775</v>
      </c>
      <c r="I13" s="397" t="n"/>
      <c r="J13" s="2591" t="n">
        <v>70.409587</v>
      </c>
      <c r="K13" s="2592" t="n">
        <v>70.1543355999315</v>
      </c>
      <c r="L13" s="2592" t="n">
        <v>0.2552514000685022</v>
      </c>
      <c r="M13" s="2592" t="n">
        <v>70.194999</v>
      </c>
      <c r="N13" s="409" t="n">
        <v>0.003057026897315129</v>
      </c>
      <c r="O13" s="410" t="n"/>
      <c r="P13" s="2591" t="n">
        <v>68.244258</v>
      </c>
      <c r="Q13" s="2592" t="n">
        <v>70.1543355999315</v>
      </c>
      <c r="R13" s="2592" t="n">
        <v>-1.910077599931498</v>
      </c>
      <c r="S13" s="2592" t="n">
        <v>62.751017</v>
      </c>
      <c r="T13" s="409" t="n">
        <v>0.08754027046286761</v>
      </c>
      <c r="U13" s="2586" t="n"/>
      <c r="V13" s="2591" t="n">
        <v>66.503683</v>
      </c>
      <c r="W13" s="2592" t="n">
        <v>70.1543355999315</v>
      </c>
      <c r="X13" s="2592" t="n">
        <v>70.1543355999315</v>
      </c>
      <c r="Y13" s="2592" t="n">
        <v>-3.650652599931504</v>
      </c>
      <c r="Z13" s="2592" t="n">
        <v>-3.650652599931504</v>
      </c>
      <c r="AA13" s="2592" t="n">
        <v>63.971797</v>
      </c>
      <c r="AB13" s="409" t="n">
        <v>0.03957815973185808</v>
      </c>
      <c r="AC13" s="410" t="n"/>
      <c r="AD13" s="2591" t="n">
        <v>67.13586599999999</v>
      </c>
      <c r="AE13" s="2592" t="n">
        <v>70.1543355999315</v>
      </c>
      <c r="AF13" s="2592" t="n">
        <v>70.1543355999315</v>
      </c>
      <c r="AG13" s="2592" t="n">
        <v>-3.018469599931507</v>
      </c>
      <c r="AH13" s="2592" t="n">
        <v>-3.018469599931507</v>
      </c>
      <c r="AI13" s="2592" t="n">
        <v>67.709261</v>
      </c>
      <c r="AJ13" s="409" t="n">
        <v>-0.008468487050833473</v>
      </c>
      <c r="AK13" s="410" t="n"/>
      <c r="AL13" s="2591" t="n">
        <v>61.542375</v>
      </c>
      <c r="AM13" s="2592" t="n">
        <v>70.1543355999315</v>
      </c>
      <c r="AN13" s="2592" t="n">
        <v>70.1543355999315</v>
      </c>
      <c r="AO13" s="2592" t="n">
        <v>70.1543355999315</v>
      </c>
      <c r="AP13" s="2592" t="n">
        <v>-8.6119605999315</v>
      </c>
      <c r="AQ13" s="2592" t="n">
        <v>-8.6119605999315</v>
      </c>
      <c r="AR13" s="2592" t="n">
        <v>64.995212</v>
      </c>
      <c r="AS13" s="409" t="n">
        <v>-0.05312448246187729</v>
      </c>
      <c r="AT13" s="2587" t="n"/>
      <c r="AU13" s="2591" t="n">
        <v>71.067863</v>
      </c>
      <c r="AV13" s="2592" t="n">
        <v>70.1543355999315</v>
      </c>
      <c r="AW13" s="2592" t="n">
        <v>70.1543355999315</v>
      </c>
      <c r="AX13" s="2592" t="n">
        <v>0.913527400068503</v>
      </c>
      <c r="AY13" s="2592" t="n">
        <v>0.913527400068503</v>
      </c>
      <c r="AZ13" s="2592" t="n">
        <v>65.003761</v>
      </c>
      <c r="BA13" s="409" t="n">
        <v>0.09328847910815496</v>
      </c>
      <c r="BB13" s="410" t="n"/>
      <c r="BC13" s="2591" t="n">
        <v>63.7436</v>
      </c>
      <c r="BD13" s="2592" t="n">
        <v>70.1543355999315</v>
      </c>
      <c r="BE13" s="2592" t="n">
        <v>53.1543355999315</v>
      </c>
      <c r="BF13" s="2592" t="n">
        <v>-6.410735599931499</v>
      </c>
      <c r="BG13" s="2592" t="n">
        <v>10.5892644000685</v>
      </c>
      <c r="BH13" s="2592" t="n">
        <v>62.815109</v>
      </c>
      <c r="BI13" s="409" t="n">
        <v>0.01478133230653156</v>
      </c>
      <c r="BJ13" s="2593" t="n"/>
      <c r="BK13" s="2591" t="n"/>
      <c r="BL13" s="2592" t="n"/>
      <c r="BM13" s="2592" t="n"/>
      <c r="BN13" s="2592" t="n"/>
      <c r="BO13" s="2592" t="n"/>
      <c r="BP13" s="2592" t="n"/>
      <c r="BQ13" s="2592" t="n"/>
      <c r="BR13" s="409" t="n"/>
      <c r="BS13" s="2593" t="n"/>
      <c r="BT13" s="2591" t="n"/>
      <c r="BU13" s="2592" t="n"/>
      <c r="BV13" s="2592" t="n"/>
      <c r="BW13" s="2592" t="n"/>
      <c r="BX13" s="2592" t="n"/>
      <c r="BY13" s="2592" t="n"/>
      <c r="BZ13" s="409" t="n"/>
      <c r="CA13" s="2555" t="n"/>
      <c r="CB13" s="2591" t="n"/>
      <c r="CC13" s="2592" t="n"/>
      <c r="CD13" s="2592" t="n"/>
      <c r="CE13" s="2592" t="n"/>
      <c r="CF13" s="2592" t="n"/>
      <c r="CG13" s="2592" t="n"/>
      <c r="CH13" s="409" t="n"/>
      <c r="CI13" s="2555" t="n"/>
      <c r="CJ13" s="2591" t="n"/>
      <c r="CK13" s="2592" t="n"/>
      <c r="CL13" s="2592" t="n"/>
      <c r="CM13" s="2592" t="n"/>
      <c r="CN13" s="2592" t="n"/>
      <c r="CO13" s="2592" t="n"/>
      <c r="CP13" s="409" t="n"/>
      <c r="CQ13" s="410" t="n"/>
      <c r="CR13" s="2591" t="n">
        <v>536.1006259999999</v>
      </c>
      <c r="CS13" s="2592" t="n">
        <v>561.2346847994521</v>
      </c>
      <c r="CT13" s="2592" t="n">
        <v>480.055459199863</v>
      </c>
      <c r="CU13" s="2592" t="n">
        <v>-25.13405879945219</v>
      </c>
      <c r="CV13" s="2592" t="n">
        <v>56.04516680013694</v>
      </c>
      <c r="CW13" s="2592" t="n">
        <v>471.5709089999999</v>
      </c>
      <c r="CX13" s="409">
        <f>IFERROR(CR13/CW13-1, "-")</f>
        <v/>
      </c>
      <c r="CY13" s="400" t="n"/>
      <c r="CZ13" s="2594" t="n">
        <v>841.8520271991782</v>
      </c>
      <c r="DA13" s="2592" t="n">
        <v>837.496259399384</v>
      </c>
      <c r="DB13" s="2592" t="n">
        <v>833.333617199521</v>
      </c>
      <c r="DC13" s="2592" t="n"/>
      <c r="DD13" s="2592" t="n">
        <v>797.6709659999999</v>
      </c>
      <c r="DE13" s="409">
        <f>+CZ13/DD13-1</f>
        <v/>
      </c>
      <c r="DF13" s="409">
        <f>+DA13/DD13-1</f>
        <v/>
      </c>
      <c r="DG13" s="413">
        <f>+DB13/DD13-1</f>
        <v/>
      </c>
      <c r="DH13" s="413">
        <f>+DC13/DD13-1</f>
        <v/>
      </c>
      <c r="DI13" s="257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579" t="n"/>
      <c r="DO13" s="2579" t="n"/>
      <c r="DP13" s="2595">
        <f>#VALUE!</f>
        <v/>
      </c>
      <c r="DQ13" s="2581">
        <f>-CR13+DP13/10^6</f>
        <v/>
      </c>
      <c r="DR13" s="2427">
        <f>SUM(E13,K13,Q13,W13,AE13,AM13,AV13,BD13,BL13,BU13,CC13,CK13)-CS13</f>
        <v/>
      </c>
      <c r="DS13" s="2427">
        <f>SUM(D13,J13,P13,V13,AD13,AL13,AU13,BC13,,BN13,BV13,CD13,CL13)-CT13</f>
        <v/>
      </c>
      <c r="DT13" s="2582" t="n"/>
      <c r="DU13" s="415" t="n">
        <v>68.49461700000001</v>
      </c>
      <c r="DV13" s="2583">
        <f>DU13-CJ13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  <c r="EB13" s="2584" t="n"/>
    </row>
    <row customFormat="1" customHeight="1" ht="19.5" outlineLevel="1" r="14" s="416">
      <c r="A14" s="268" t="n"/>
      <c r="B14" s="405" t="inlineStr">
        <is>
          <t>AUTRES CHARGES SOCIALES</t>
        </is>
      </c>
      <c r="C14" s="406" t="inlineStr">
        <is>
          <t>Opex8</t>
        </is>
      </c>
      <c r="D14" s="2591" t="n">
        <v>16.100452</v>
      </c>
      <c r="E14" s="2592" t="n">
        <v>23.4705844321753</v>
      </c>
      <c r="F14" s="2592" t="n">
        <v>-7.3701324321753</v>
      </c>
      <c r="G14" s="2592" t="n">
        <v>17.821406</v>
      </c>
      <c r="H14" s="409" t="n">
        <v>-0.096566679419121</v>
      </c>
      <c r="I14" s="397" t="n"/>
      <c r="J14" s="2591" t="n">
        <v>20.932853</v>
      </c>
      <c r="K14" s="2592" t="n">
        <v>23.4705844321753</v>
      </c>
      <c r="L14" s="2592" t="n">
        <v>-2.537731432175299</v>
      </c>
      <c r="M14" s="2592" t="n">
        <v>18.223743</v>
      </c>
      <c r="N14" s="409" t="n">
        <v>0.1486582641118239</v>
      </c>
      <c r="O14" s="410" t="n"/>
      <c r="P14" s="2591" t="n">
        <v>18.214341</v>
      </c>
      <c r="Q14" s="2592" t="n">
        <v>23.4705844321753</v>
      </c>
      <c r="R14" s="2592" t="n">
        <v>-5.2562434321753</v>
      </c>
      <c r="S14" s="2592" t="n">
        <v>18.138523</v>
      </c>
      <c r="T14" s="409" t="n">
        <v>0.004179943427587984</v>
      </c>
      <c r="U14" s="2586" t="n"/>
      <c r="V14" s="2591" t="n">
        <v>18.372789</v>
      </c>
      <c r="W14" s="2592" t="n">
        <v>23.4705844321753</v>
      </c>
      <c r="X14" s="2592" t="n">
        <v>23.4705844321753</v>
      </c>
      <c r="Y14" s="2592" t="n">
        <v>-5.0977954321753</v>
      </c>
      <c r="Z14" s="2592" t="n">
        <v>-5.0977954321753</v>
      </c>
      <c r="AA14" s="2592" t="n">
        <v>20.539258</v>
      </c>
      <c r="AB14" s="409" t="n">
        <v>-0.105479418974142</v>
      </c>
      <c r="AC14" s="410" t="n"/>
      <c r="AD14" s="2591" t="n">
        <v>18.097547</v>
      </c>
      <c r="AE14" s="2592" t="n">
        <v>23.4705844321753</v>
      </c>
      <c r="AF14" s="2592" t="n">
        <v>23.4705844321753</v>
      </c>
      <c r="AG14" s="2592" t="n">
        <v>-5.373037432175302</v>
      </c>
      <c r="AH14" s="2592" t="n">
        <v>-5.373037432175302</v>
      </c>
      <c r="AI14" s="2592" t="n">
        <v>18.286525</v>
      </c>
      <c r="AJ14" s="409" t="n">
        <v>-0.01033427619517646</v>
      </c>
      <c r="AK14" s="410" t="n"/>
      <c r="AL14" s="2591" t="n">
        <v>16.915452</v>
      </c>
      <c r="AM14" s="2592" t="n">
        <v>23.4705844321753</v>
      </c>
      <c r="AN14" s="2592" t="n">
        <v>23.4705844321753</v>
      </c>
      <c r="AO14" s="2592" t="n">
        <v>23.4705844321753</v>
      </c>
      <c r="AP14" s="2592" t="n">
        <v>-6.555132432175306</v>
      </c>
      <c r="AQ14" s="2592" t="n">
        <v>-6.555132432175306</v>
      </c>
      <c r="AR14" s="2592" t="n">
        <v>18.433069</v>
      </c>
      <c r="AS14" s="409" t="n">
        <v>-0.08233121679303657</v>
      </c>
      <c r="AT14" s="2587" t="n"/>
      <c r="AU14" s="2591" t="n">
        <v>20.927296</v>
      </c>
      <c r="AV14" s="2592" t="n">
        <v>23.4705844321753</v>
      </c>
      <c r="AW14" s="2592" t="n">
        <v>23.8705844321753</v>
      </c>
      <c r="AX14" s="2592" t="n">
        <v>-2.543288432175306</v>
      </c>
      <c r="AY14" s="2592" t="n">
        <v>-2.943288432175304</v>
      </c>
      <c r="AZ14" s="2592" t="n">
        <v>18.402012</v>
      </c>
      <c r="BA14" s="409" t="n">
        <v>0.1372286899932464</v>
      </c>
      <c r="BB14" s="410" t="n"/>
      <c r="BC14" s="2591" t="n">
        <v>18.872449</v>
      </c>
      <c r="BD14" s="2592" t="n">
        <v>23.47058443217529</v>
      </c>
      <c r="BE14" s="2592" t="n">
        <v>19.8705844321753</v>
      </c>
      <c r="BF14" s="2592" t="n">
        <v>-4.598135432175287</v>
      </c>
      <c r="BG14" s="2592" t="n">
        <v>-0.9981354321752995</v>
      </c>
      <c r="BH14" s="2592" t="n">
        <v>17.64194</v>
      </c>
      <c r="BI14" s="409" t="n">
        <v>0.069749075215084</v>
      </c>
      <c r="BJ14" s="2593" t="n"/>
      <c r="BK14" s="2591" t="n"/>
      <c r="BL14" s="2592" t="n"/>
      <c r="BM14" s="2592" t="n"/>
      <c r="BN14" s="2592" t="n"/>
      <c r="BO14" s="2592" t="n"/>
      <c r="BP14" s="2592" t="n"/>
      <c r="BQ14" s="2592" t="n"/>
      <c r="BR14" s="409" t="n"/>
      <c r="BS14" s="2593" t="n"/>
      <c r="BT14" s="2591" t="n"/>
      <c r="BU14" s="2592" t="n"/>
      <c r="BV14" s="2592" t="n"/>
      <c r="BW14" s="2592" t="n"/>
      <c r="BX14" s="2592" t="n"/>
      <c r="BY14" s="2592" t="n"/>
      <c r="BZ14" s="409" t="n"/>
      <c r="CA14" s="2555" t="n"/>
      <c r="CB14" s="2591" t="n"/>
      <c r="CC14" s="2592" t="n"/>
      <c r="CD14" s="2592" t="n"/>
      <c r="CE14" s="2592" t="n"/>
      <c r="CF14" s="2592" t="n"/>
      <c r="CG14" s="2597" t="n"/>
      <c r="CH14" s="409" t="n"/>
      <c r="CI14" s="2555" t="n"/>
      <c r="CJ14" s="2591" t="n"/>
      <c r="CK14" s="2592" t="n"/>
      <c r="CL14" s="2592" t="n"/>
      <c r="CM14" s="2592" t="n"/>
      <c r="CN14" s="2592" t="n"/>
      <c r="CO14" s="2597" t="n"/>
      <c r="CP14" s="409" t="n"/>
      <c r="CQ14" s="410" t="n"/>
      <c r="CR14" s="2591" t="n">
        <v>148.433179</v>
      </c>
      <c r="CS14" s="2592" t="n">
        <v>187.7646754574024</v>
      </c>
      <c r="CT14" s="2592" t="n">
        <v>139.0591508643506</v>
      </c>
      <c r="CU14" s="2592" t="n">
        <v>-39.33149645740241</v>
      </c>
      <c r="CV14" s="2592" t="n">
        <v>9.374028135649382</v>
      </c>
      <c r="CW14" s="2592" t="n">
        <v>129.844536</v>
      </c>
      <c r="CX14" s="409">
        <f>IFERROR(CR14/CW14-1, "-")</f>
        <v/>
      </c>
      <c r="CY14" s="400" t="n"/>
      <c r="CZ14" s="2594" t="n">
        <v>281.6470131861034</v>
      </c>
      <c r="DA14" s="2592" t="n">
        <v>266.482905889578</v>
      </c>
      <c r="DB14" s="2592" t="n">
        <v>260.892073025227</v>
      </c>
      <c r="DC14" s="2592" t="n"/>
      <c r="DD14" s="2592" t="n">
        <v>216.521254</v>
      </c>
      <c r="DE14" s="409">
        <f>+CZ14/DD14-1</f>
        <v/>
      </c>
      <c r="DF14" s="409">
        <f>+DA14/DD14-1</f>
        <v/>
      </c>
      <c r="DG14" s="413">
        <f>+DB14/DD14-1</f>
        <v/>
      </c>
      <c r="DH14" s="413">
        <f>+DC14/DD14-1</f>
        <v/>
      </c>
      <c r="DI14" s="257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579" t="n"/>
      <c r="DO14" s="2579" t="n"/>
      <c r="DP14" s="2595">
        <f>#VALUE!</f>
        <v/>
      </c>
      <c r="DQ14" s="2581">
        <f>-CR14+DP14/10^6</f>
        <v/>
      </c>
      <c r="DR14" s="2427">
        <f>SUM(E14,K14,Q14,W14,AE14,AM14,AV14,BD14,BL14,BU14,CC14,CK14)-CS14</f>
        <v/>
      </c>
      <c r="DS14" s="2427">
        <f>SUM(D14,J14,P14,V14,AD14,AL14,AU14,BC14,,BN14,BV14,CD14,CL14)-CT14</f>
        <v/>
      </c>
      <c r="DT14" s="2582" t="n"/>
      <c r="DU14" s="415" t="n">
        <v>14.369378</v>
      </c>
      <c r="DV14" s="2583">
        <f>DU14-CJ14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  <c r="EB14" s="2584" t="n"/>
    </row>
    <row customFormat="1" customHeight="1" ht="19.5" outlineLevel="1" r="15" s="416">
      <c r="A15" s="268" t="n"/>
      <c r="B15" s="419" t="inlineStr">
        <is>
          <t>PERSONNEL INTERIMAIRE &amp; STAGIA</t>
        </is>
      </c>
      <c r="C15" s="406" t="inlineStr">
        <is>
          <t>Opex9</t>
        </is>
      </c>
      <c r="D15" s="2598" t="n"/>
      <c r="E15" s="2599" t="n">
        <v>0</v>
      </c>
      <c r="F15" s="2599" t="n">
        <v>0</v>
      </c>
      <c r="G15" s="2599" t="n"/>
      <c r="H15" s="422" t="n"/>
      <c r="I15" s="397" t="n"/>
      <c r="J15" s="2598" t="n"/>
      <c r="K15" s="2599" t="n">
        <v>0</v>
      </c>
      <c r="L15" s="2599" t="n">
        <v>0</v>
      </c>
      <c r="M15" s="2599" t="n"/>
      <c r="N15" s="422" t="n"/>
      <c r="O15" s="423" t="n"/>
      <c r="P15" s="2598" t="n"/>
      <c r="Q15" s="2599" t="n">
        <v>0</v>
      </c>
      <c r="R15" s="2599" t="n">
        <v>0</v>
      </c>
      <c r="S15" s="2599" t="n"/>
      <c r="T15" s="422" t="n"/>
      <c r="U15" s="2586" t="n"/>
      <c r="V15" s="2598" t="n"/>
      <c r="W15" s="2599" t="n">
        <v>0</v>
      </c>
      <c r="X15" s="2599" t="n">
        <v>0</v>
      </c>
      <c r="Y15" s="2599" t="n">
        <v>0</v>
      </c>
      <c r="Z15" s="2599" t="n">
        <v>0</v>
      </c>
      <c r="AA15" s="2599" t="n"/>
      <c r="AB15" s="422" t="n"/>
      <c r="AC15" s="423" t="n"/>
      <c r="AD15" s="2598" t="n"/>
      <c r="AE15" s="2599" t="n">
        <v>0</v>
      </c>
      <c r="AF15" s="2599" t="n">
        <v>0</v>
      </c>
      <c r="AG15" s="2599" t="n">
        <v>0</v>
      </c>
      <c r="AH15" s="2599" t="n">
        <v>0</v>
      </c>
      <c r="AI15" s="2599" t="n"/>
      <c r="AJ15" s="422" t="n"/>
      <c r="AK15" s="423" t="n"/>
      <c r="AL15" s="2598" t="n"/>
      <c r="AM15" s="2599" t="n">
        <v>0</v>
      </c>
      <c r="AN15" s="2599" t="n">
        <v>0</v>
      </c>
      <c r="AO15" s="2599" t="n">
        <v>0</v>
      </c>
      <c r="AP15" s="2599" t="n">
        <v>0</v>
      </c>
      <c r="AQ15" s="2599" t="n">
        <v>0</v>
      </c>
      <c r="AR15" s="2599" t="n"/>
      <c r="AS15" s="422" t="n"/>
      <c r="AT15" s="2587" t="n"/>
      <c r="AU15" s="2598" t="n"/>
      <c r="AV15" s="2599" t="n">
        <v>0</v>
      </c>
      <c r="AW15" s="2599" t="n">
        <v>0</v>
      </c>
      <c r="AX15" s="2599" t="n">
        <v>0</v>
      </c>
      <c r="AY15" s="2599" t="n">
        <v>0</v>
      </c>
      <c r="AZ15" s="2599" t="n"/>
      <c r="BA15" s="422" t="n"/>
      <c r="BB15" s="423" t="n"/>
      <c r="BC15" s="2598" t="n">
        <v>0</v>
      </c>
      <c r="BD15" s="2599" t="n">
        <v>0</v>
      </c>
      <c r="BE15" s="2599" t="n">
        <v>0</v>
      </c>
      <c r="BF15" s="2599" t="n">
        <v>0</v>
      </c>
      <c r="BG15" s="2599" t="n">
        <v>0</v>
      </c>
      <c r="BH15" s="2599" t="n"/>
      <c r="BI15" s="422" t="n"/>
      <c r="BJ15" s="2600" t="n"/>
      <c r="BK15" s="2598" t="n"/>
      <c r="BL15" s="2599" t="n"/>
      <c r="BM15" s="2599" t="n"/>
      <c r="BN15" s="2599" t="n"/>
      <c r="BO15" s="2592" t="n"/>
      <c r="BP15" s="2592" t="n"/>
      <c r="BQ15" s="2599" t="n"/>
      <c r="BR15" s="422" t="n"/>
      <c r="BS15" s="2600" t="n"/>
      <c r="BT15" s="2598" t="n"/>
      <c r="BU15" s="2599" t="n"/>
      <c r="BV15" s="2599" t="n"/>
      <c r="BW15" s="2599" t="n"/>
      <c r="BX15" s="2599" t="n"/>
      <c r="BY15" s="2599" t="n"/>
      <c r="BZ15" s="422" t="n"/>
      <c r="CA15" s="2555" t="n"/>
      <c r="CB15" s="2598" t="n"/>
      <c r="CC15" s="2599" t="n"/>
      <c r="CD15" s="2599" t="n"/>
      <c r="CE15" s="2599" t="n"/>
      <c r="CF15" s="2599" t="n"/>
      <c r="CG15" s="2599" t="n"/>
      <c r="CH15" s="422" t="n"/>
      <c r="CI15" s="2555" t="n"/>
      <c r="CJ15" s="2598" t="n"/>
      <c r="CK15" s="2599" t="n"/>
      <c r="CL15" s="2599" t="n"/>
      <c r="CM15" s="2599" t="n"/>
      <c r="CN15" s="2599" t="n"/>
      <c r="CO15" s="2599" t="n"/>
      <c r="CP15" s="422" t="n"/>
      <c r="CQ15" s="423" t="n"/>
      <c r="CR15" s="2598" t="n">
        <v>0</v>
      </c>
      <c r="CS15" s="422" t="n">
        <v>0</v>
      </c>
      <c r="CT15" s="2601" t="n">
        <v>0</v>
      </c>
      <c r="CU15" s="422" t="n">
        <v>0</v>
      </c>
      <c r="CV15" s="422" t="n">
        <v>0</v>
      </c>
      <c r="CW15" s="422" t="n">
        <v>0</v>
      </c>
      <c r="CX15" s="422">
        <f>IFERROR(CR15/CW15-1, "-")</f>
        <v/>
      </c>
      <c r="CY15" s="426" t="n"/>
      <c r="CZ15" s="2602" t="n">
        <v>0</v>
      </c>
      <c r="DA15" s="2599" t="n">
        <v>0</v>
      </c>
      <c r="DB15" s="2599" t="n">
        <v>0</v>
      </c>
      <c r="DC15" s="2599" t="n"/>
      <c r="DD15" s="2599" t="n">
        <v>0</v>
      </c>
      <c r="DE15" s="422" t="n"/>
      <c r="DF15" s="422" t="n"/>
      <c r="DG15" s="428">
        <f>+DB15/DD15-1</f>
        <v/>
      </c>
      <c r="DH15" s="428">
        <f>+DC15/DD15-1</f>
        <v/>
      </c>
      <c r="DI15" s="257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579" t="n"/>
      <c r="DO15" s="2579" t="n"/>
      <c r="DP15" s="2603" t="n"/>
      <c r="DQ15" s="2581">
        <f>-CR15+DP15/10^6</f>
        <v/>
      </c>
      <c r="DR15" s="2427">
        <f>SUM(E15,K15,Q15,W15,AE15,AM15,AV15,BD15,BL15,BU15,CC15,CK15)-CS15</f>
        <v/>
      </c>
      <c r="DS15" s="2427">
        <f>SUM(D15,J15,P15,V15,AD15,AL15,AU15,BC15,,BN15,BV15,CD15,CL15)-CT15</f>
        <v/>
      </c>
      <c r="DT15" s="2582" t="n"/>
      <c r="DU15" s="415" t="n"/>
      <c r="DV15" s="2583">
        <f>DU15-CJ15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  <c r="EB15" s="2584" t="n"/>
    </row>
    <row customFormat="1" customHeight="1" ht="19.5" outlineLevel="1" r="16" s="416">
      <c r="A16" s="268" t="n"/>
      <c r="B16" s="405" t="inlineStr">
        <is>
          <t>PRIMES ET GRATIFICATIONS PERSO</t>
        </is>
      </c>
      <c r="C16" s="406" t="inlineStr">
        <is>
          <t>Opex10</t>
        </is>
      </c>
      <c r="D16" s="2591" t="n">
        <v>33.39541</v>
      </c>
      <c r="E16" s="2592" t="n">
        <v>38.3793188525122</v>
      </c>
      <c r="F16" s="2592" t="n">
        <v>-4.983908852512201</v>
      </c>
      <c r="G16" s="2592" t="n">
        <v>26.709627</v>
      </c>
      <c r="H16" s="409" t="n">
        <v>0.2503136041547862</v>
      </c>
      <c r="I16" s="397" t="n"/>
      <c r="J16" s="2591" t="n">
        <v>4.56387199999998</v>
      </c>
      <c r="K16" s="2592" t="n">
        <v>38.3793188525122</v>
      </c>
      <c r="L16" s="2592" t="n">
        <v>-33.81544685251222</v>
      </c>
      <c r="M16" s="2592" t="n">
        <v>15.861169</v>
      </c>
      <c r="N16" s="409" t="n">
        <v>-0.7122613093650296</v>
      </c>
      <c r="O16" s="410" t="n"/>
      <c r="P16" s="2591" t="n">
        <v>87.8676729</v>
      </c>
      <c r="Q16" s="2592" t="n">
        <v>38.3793188525122</v>
      </c>
      <c r="R16" s="2592" t="n">
        <v>49.4883540474878</v>
      </c>
      <c r="S16" s="2592" t="n">
        <v>28.380923</v>
      </c>
      <c r="T16" s="409" t="n">
        <v>2.096011813992096</v>
      </c>
      <c r="U16" s="2586" t="n"/>
      <c r="V16" s="2604" t="n">
        <v>37.495894</v>
      </c>
      <c r="W16" s="2592" t="n">
        <v>38.3793188525122</v>
      </c>
      <c r="X16" s="2592" t="n">
        <v>38.3793188525122</v>
      </c>
      <c r="Y16" s="2592" t="n">
        <v>-0.8834248525121993</v>
      </c>
      <c r="Z16" s="2592" t="n">
        <v>-0.8834248525121993</v>
      </c>
      <c r="AA16" s="2592" t="n">
        <v>26.218939</v>
      </c>
      <c r="AB16" s="409" t="n">
        <v>0.4301072213486594</v>
      </c>
      <c r="AC16" s="410" t="n"/>
      <c r="AD16" s="2604" t="n">
        <v>19.9173551</v>
      </c>
      <c r="AE16" s="2592" t="n">
        <v>38.3793188525122</v>
      </c>
      <c r="AF16" s="2592" t="n">
        <v>38.3793188525122</v>
      </c>
      <c r="AG16" s="2592" t="n">
        <v>-18.4619637525122</v>
      </c>
      <c r="AH16" s="2592" t="n">
        <v>-18.4619637525122</v>
      </c>
      <c r="AI16" s="2592" t="n">
        <v>36.479091</v>
      </c>
      <c r="AJ16" s="409" t="n">
        <v>-0.4540062662197366</v>
      </c>
      <c r="AK16" s="410" t="n"/>
      <c r="AL16" s="2604" t="n">
        <v>39.543724</v>
      </c>
      <c r="AM16" s="2592" t="n">
        <v>38.3793188525122</v>
      </c>
      <c r="AN16" s="2592" t="n">
        <v>38.3793188525122</v>
      </c>
      <c r="AO16" s="2592" t="n">
        <v>38.3793188525122</v>
      </c>
      <c r="AP16" s="2592" t="n">
        <v>1.164405147487798</v>
      </c>
      <c r="AQ16" s="2592" t="n">
        <v>1.164405147487798</v>
      </c>
      <c r="AR16" s="2592" t="n">
        <v>47.615486</v>
      </c>
      <c r="AS16" s="409" t="n">
        <v>-0.1695196810550248</v>
      </c>
      <c r="AT16" s="2587" t="n"/>
      <c r="AU16" s="2604" t="n">
        <v>53.04979399999999</v>
      </c>
      <c r="AV16" s="2592" t="n">
        <v>38.3793188525122</v>
      </c>
      <c r="AW16" s="2592" t="n">
        <v>38.3793188525122</v>
      </c>
      <c r="AX16" s="2592" t="n">
        <v>14.67047514748779</v>
      </c>
      <c r="AY16" s="2592" t="n">
        <v>14.67047514748779</v>
      </c>
      <c r="AZ16" s="2592" t="n">
        <v>38.718899</v>
      </c>
      <c r="BA16" s="409" t="n">
        <v>0.3701266143957243</v>
      </c>
      <c r="BB16" s="410" t="n"/>
      <c r="BC16" s="2604" t="n">
        <v>35.105524</v>
      </c>
      <c r="BD16" s="2592" t="n">
        <v>38.37931885251216</v>
      </c>
      <c r="BE16" s="2592" t="n">
        <v>38.3793188525122</v>
      </c>
      <c r="BF16" s="2592" t="n">
        <v>-3.273794852512161</v>
      </c>
      <c r="BG16" s="2592" t="n">
        <v>-3.273794852512204</v>
      </c>
      <c r="BH16" s="2592" t="n">
        <v>41.210269</v>
      </c>
      <c r="BI16" s="409" t="n">
        <v>-0.1481364996671097</v>
      </c>
      <c r="BJ16" s="2593" t="n"/>
      <c r="BK16" s="2604" t="n"/>
      <c r="BL16" s="2592" t="n"/>
      <c r="BM16" s="2592" t="n"/>
      <c r="BN16" s="2592" t="n"/>
      <c r="BO16" s="2592" t="n"/>
      <c r="BP16" s="2592" t="n"/>
      <c r="BQ16" s="2592" t="n"/>
      <c r="BR16" s="409" t="n"/>
      <c r="BS16" s="2593" t="n"/>
      <c r="BT16" s="2604" t="n"/>
      <c r="BU16" s="2592" t="n"/>
      <c r="BV16" s="2592" t="n"/>
      <c r="BW16" s="2592" t="n"/>
      <c r="BX16" s="2592" t="n"/>
      <c r="BY16" s="2592" t="n"/>
      <c r="BZ16" s="409" t="n"/>
      <c r="CA16" s="2555" t="n"/>
      <c r="CB16" s="2604" t="n"/>
      <c r="CC16" s="2592" t="n"/>
      <c r="CD16" s="2592" t="n"/>
      <c r="CE16" s="2592" t="n"/>
      <c r="CF16" s="2592" t="n"/>
      <c r="CG16" s="2592" t="n"/>
      <c r="CH16" s="409" t="n"/>
      <c r="CI16" s="2555" t="n"/>
      <c r="CJ16" s="2604" t="n"/>
      <c r="CK16" s="2592" t="n"/>
      <c r="CL16" s="2592" t="n"/>
      <c r="CM16" s="2592" t="n"/>
      <c r="CN16" s="2592" t="n"/>
      <c r="CO16" s="2592" t="n"/>
      <c r="CP16" s="409" t="n"/>
      <c r="CQ16" s="410" t="n"/>
      <c r="CR16" s="2591" t="n">
        <v>310.939246</v>
      </c>
      <c r="CS16" s="2592" t="n">
        <v>307.0345508200975</v>
      </c>
      <c r="CT16" s="2592" t="n">
        <v>259.9988417050243</v>
      </c>
      <c r="CU16" s="2592" t="n">
        <v>3.904695179902433</v>
      </c>
      <c r="CV16" s="2592" t="n">
        <v>50.94040429497562</v>
      </c>
      <c r="CW16" s="2592" t="n">
        <v>219.984134</v>
      </c>
      <c r="CX16" s="409">
        <f>IFERROR(CR16/CW16-1, "-")</f>
        <v/>
      </c>
      <c r="CY16" s="400" t="n"/>
      <c r="CZ16" s="2594" t="n">
        <v>460.5518262301458</v>
      </c>
      <c r="DA16" s="2592" t="n">
        <v>471.240824572609</v>
      </c>
      <c r="DB16" s="2592" t="n">
        <v>451.895435867585</v>
      </c>
      <c r="DC16" s="2592" t="n"/>
      <c r="DD16" s="2592" t="n">
        <v>459.160068</v>
      </c>
      <c r="DE16" s="409">
        <f>+CZ16/DD16-1</f>
        <v/>
      </c>
      <c r="DF16" s="409">
        <f>+DA16/DD16-1</f>
        <v/>
      </c>
      <c r="DG16" s="413">
        <f>+DB16/DD16-1</f>
        <v/>
      </c>
      <c r="DH16" s="413">
        <f>+DC16/DD16-1</f>
        <v/>
      </c>
      <c r="DI16" s="257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579" t="n"/>
      <c r="DO16" s="2579" t="n"/>
      <c r="DP16" s="2595">
        <f>#VALUE!</f>
        <v/>
      </c>
      <c r="DQ16" s="2581">
        <f>-CR16+DP16/10^6</f>
        <v/>
      </c>
      <c r="DR16" s="2427">
        <f>SUM(E16,K16,Q16,W16,AE16,AM16,AV16,BD16,BL16,BU16,CC16,CK16)-CS16</f>
        <v/>
      </c>
      <c r="DS16" s="2427">
        <f>SUM(D16,J16,P16,V16,AD16,AL16,AU16,BC16,,BN16,BV16,CD16,CL16)-CT16</f>
        <v/>
      </c>
      <c r="DT16" s="2581" t="n">
        <v>22.791149</v>
      </c>
      <c r="DU16" s="415" t="n">
        <v>89.601339</v>
      </c>
      <c r="DV16" s="2583">
        <f>DU16-CJ16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  <c r="EB16" s="2584" t="n"/>
    </row>
    <row customFormat="1" customHeight="1" ht="19.5" outlineLevel="1" r="17" s="416">
      <c r="A17" s="268" t="n"/>
      <c r="B17" s="405" t="inlineStr">
        <is>
          <t>INDEMNITES DE LICENCIEMENT PER</t>
        </is>
      </c>
      <c r="C17" s="406" t="inlineStr">
        <is>
          <t>Opex11</t>
        </is>
      </c>
      <c r="D17" s="2591" t="n"/>
      <c r="E17" s="2592" t="n"/>
      <c r="F17" s="2592" t="n">
        <v>0</v>
      </c>
      <c r="G17" s="2592" t="n"/>
      <c r="H17" s="2605" t="n"/>
      <c r="I17" s="2606" t="n"/>
      <c r="J17" s="2591" t="n">
        <v>12.842046</v>
      </c>
      <c r="K17" s="2592" t="n"/>
      <c r="L17" s="2592" t="n">
        <v>12.842046</v>
      </c>
      <c r="M17" s="2592" t="n"/>
      <c r="N17" s="2605" t="n"/>
      <c r="O17" s="410" t="n"/>
      <c r="P17" s="2591" t="n">
        <v>-12.842046</v>
      </c>
      <c r="Q17" s="2592" t="n"/>
      <c r="R17" s="2592" t="n">
        <v>-12.842046</v>
      </c>
      <c r="S17" s="2592" t="n"/>
      <c r="T17" s="2605" t="n"/>
      <c r="U17" s="2586" t="n"/>
      <c r="V17" s="2591" t="n">
        <v>0</v>
      </c>
      <c r="W17" s="2592" t="n"/>
      <c r="X17" s="2592" t="n"/>
      <c r="Y17" s="2592" t="n">
        <v>0</v>
      </c>
      <c r="Z17" s="2592" t="n">
        <v>0</v>
      </c>
      <c r="AA17" s="2592" t="n"/>
      <c r="AB17" s="2605" t="n"/>
      <c r="AC17" s="2607" t="n"/>
      <c r="AD17" s="2591" t="n">
        <v>0</v>
      </c>
      <c r="AE17" s="2592" t="n"/>
      <c r="AF17" s="2592" t="n"/>
      <c r="AG17" s="2592" t="n">
        <v>0</v>
      </c>
      <c r="AH17" s="2592" t="n">
        <v>0</v>
      </c>
      <c r="AI17" s="2592" t="n"/>
      <c r="AJ17" s="2605" t="n"/>
      <c r="AK17" s="2607" t="n"/>
      <c r="AL17" s="2591" t="n">
        <v>0</v>
      </c>
      <c r="AM17" s="2592" t="n"/>
      <c r="AN17" s="2592" t="n"/>
      <c r="AO17" s="2592" t="n"/>
      <c r="AP17" s="2592" t="n">
        <v>0</v>
      </c>
      <c r="AQ17" s="2592" t="n">
        <v>0</v>
      </c>
      <c r="AR17" s="2592" t="n"/>
      <c r="AS17" s="2605" t="n"/>
      <c r="AT17" s="2587" t="n"/>
      <c r="AU17" s="2591" t="n">
        <v>0</v>
      </c>
      <c r="AV17" s="2592" t="n"/>
      <c r="AW17" s="2592" t="n"/>
      <c r="AX17" s="2592" t="n">
        <v>0</v>
      </c>
      <c r="AY17" s="2592" t="n">
        <v>0</v>
      </c>
      <c r="AZ17" s="2592" t="n"/>
      <c r="BA17" s="2605" t="n"/>
      <c r="BB17" s="2607" t="n"/>
      <c r="BC17" s="2591" t="n">
        <v>0</v>
      </c>
      <c r="BD17" s="2592" t="n"/>
      <c r="BE17" s="2592" t="n"/>
      <c r="BF17" s="2592" t="n">
        <v>0</v>
      </c>
      <c r="BG17" s="2592" t="n">
        <v>0</v>
      </c>
      <c r="BH17" s="2592" t="n"/>
      <c r="BI17" s="2605" t="n"/>
      <c r="BJ17" s="2593" t="n"/>
      <c r="BK17" s="2591" t="n"/>
      <c r="BL17" s="2592" t="n"/>
      <c r="BM17" s="2592" t="n"/>
      <c r="BN17" s="2592" t="n"/>
      <c r="BO17" s="2592" t="n"/>
      <c r="BP17" s="2592" t="n"/>
      <c r="BQ17" s="2592" t="n"/>
      <c r="BR17" s="2605" t="n"/>
      <c r="BS17" s="2593" t="n"/>
      <c r="BT17" s="2591" t="n"/>
      <c r="BU17" s="2592" t="n"/>
      <c r="BV17" s="2592" t="n"/>
      <c r="BW17" s="2592" t="n"/>
      <c r="BX17" s="2592" t="n"/>
      <c r="BY17" s="2592" t="n"/>
      <c r="BZ17" s="2605" t="n"/>
      <c r="CA17" s="2555" t="n"/>
      <c r="CB17" s="2591" t="n"/>
      <c r="CC17" s="2592" t="n"/>
      <c r="CD17" s="2592" t="n"/>
      <c r="CE17" s="2592" t="n"/>
      <c r="CF17" s="2592" t="n"/>
      <c r="CG17" s="2592" t="n"/>
      <c r="CH17" s="2605" t="n"/>
      <c r="CI17" s="2555" t="n"/>
      <c r="CJ17" s="2591" t="n"/>
      <c r="CK17" s="2592" t="n"/>
      <c r="CL17" s="2592" t="n"/>
      <c r="CM17" s="2592" t="n"/>
      <c r="CN17" s="2592" t="n"/>
      <c r="CO17" s="2592" t="n"/>
      <c r="CP17" s="2605" t="n"/>
      <c r="CQ17" s="2607" t="n"/>
      <c r="CR17" s="2591" t="n">
        <v>0</v>
      </c>
      <c r="CS17" s="2592" t="n">
        <v>0</v>
      </c>
      <c r="CT17" s="2592" t="n">
        <v>0</v>
      </c>
      <c r="CU17" s="2592" t="n">
        <v>0</v>
      </c>
      <c r="CV17" s="2592" t="n">
        <v>0</v>
      </c>
      <c r="CW17" s="2592" t="n">
        <v>0</v>
      </c>
      <c r="CX17" s="409">
        <f>IFERROR(CR17/CW17-1, "-")</f>
        <v/>
      </c>
      <c r="CY17" s="400" t="n"/>
      <c r="CZ17" s="2594" t="n">
        <v>0</v>
      </c>
      <c r="DA17" s="2592" t="n">
        <v>0</v>
      </c>
      <c r="DB17" s="2592" t="n"/>
      <c r="DC17" s="2592" t="n"/>
      <c r="DD17" s="2592" t="n">
        <v>0</v>
      </c>
      <c r="DE17" s="409" t="n"/>
      <c r="DF17" s="409" t="n"/>
      <c r="DG17" s="413" t="n"/>
      <c r="DH17" s="413" t="n"/>
      <c r="DI17" s="257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579" t="n"/>
      <c r="DO17" s="2579" t="n"/>
      <c r="DP17" s="2595" t="n"/>
      <c r="DQ17" s="2581">
        <f>-CR17+DP17/10^6</f>
        <v/>
      </c>
      <c r="DR17" s="2427">
        <f>SUM(E17,K17,Q17,W17,AE17,AM17,AV17,BD17,BL17,BU17,CC17,CK17)-CS17</f>
        <v/>
      </c>
      <c r="DS17" s="2427">
        <f>SUM(D17,J17,P17,V17,AD17,AL17,AU17,BC17,,BN17,BV17,CD17,CL17)-CT17</f>
        <v/>
      </c>
      <c r="DT17" s="2582" t="n"/>
      <c r="DU17" s="415" t="n"/>
      <c r="DV17" s="2583">
        <f>DU17-CJ17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  <c r="EB17" s="2584" t="n"/>
    </row>
    <row customFormat="1" customHeight="1" ht="19.5" outlineLevel="1" r="18" s="416">
      <c r="A18" s="268" t="n"/>
      <c r="B18" s="405" t="inlineStr">
        <is>
          <t>EAU RESIDENCES</t>
        </is>
      </c>
      <c r="C18" s="406" t="inlineStr">
        <is>
          <t>Opex12</t>
        </is>
      </c>
      <c r="D18" s="2591" t="n"/>
      <c r="E18" s="2592" t="n"/>
      <c r="F18" s="2592" t="n">
        <v>0</v>
      </c>
      <c r="G18" s="2592" t="n"/>
      <c r="H18" s="2605" t="n"/>
      <c r="I18" s="2606" t="n"/>
      <c r="J18" s="2591" t="n"/>
      <c r="K18" s="2592" t="n"/>
      <c r="L18" s="2592" t="n">
        <v>0</v>
      </c>
      <c r="M18" s="2592" t="n"/>
      <c r="N18" s="2605" t="n"/>
      <c r="O18" s="410" t="n"/>
      <c r="P18" s="2591" t="n"/>
      <c r="Q18" s="2592" t="n"/>
      <c r="R18" s="2592" t="n">
        <v>0</v>
      </c>
      <c r="S18" s="2592" t="n"/>
      <c r="T18" s="2605" t="n"/>
      <c r="U18" s="2586" t="n"/>
      <c r="V18" s="2591" t="n"/>
      <c r="W18" s="2592" t="n"/>
      <c r="X18" s="2592" t="n"/>
      <c r="Y18" s="2592" t="n">
        <v>0</v>
      </c>
      <c r="Z18" s="2592" t="n">
        <v>0</v>
      </c>
      <c r="AA18" s="2592" t="n"/>
      <c r="AB18" s="2605" t="n"/>
      <c r="AC18" s="2607" t="n"/>
      <c r="AD18" s="2591" t="n"/>
      <c r="AE18" s="2592" t="n"/>
      <c r="AF18" s="2592" t="n"/>
      <c r="AG18" s="2592" t="n">
        <v>0</v>
      </c>
      <c r="AH18" s="2592" t="n">
        <v>0</v>
      </c>
      <c r="AI18" s="2592" t="n"/>
      <c r="AJ18" s="2605" t="n"/>
      <c r="AK18" s="2607" t="n"/>
      <c r="AL18" s="2591" t="n"/>
      <c r="AM18" s="2592" t="n"/>
      <c r="AN18" s="2592" t="n"/>
      <c r="AO18" s="2592" t="n"/>
      <c r="AP18" s="2592" t="n">
        <v>0</v>
      </c>
      <c r="AQ18" s="2592" t="n">
        <v>0</v>
      </c>
      <c r="AR18" s="2592" t="n"/>
      <c r="AS18" s="2605" t="n"/>
      <c r="AT18" s="2587" t="n"/>
      <c r="AU18" s="2591" t="n"/>
      <c r="AV18" s="2592" t="n"/>
      <c r="AW18" s="2592" t="n"/>
      <c r="AX18" s="2592" t="n">
        <v>0</v>
      </c>
      <c r="AY18" s="2592" t="n">
        <v>0</v>
      </c>
      <c r="AZ18" s="2592" t="n"/>
      <c r="BA18" s="2605" t="n"/>
      <c r="BB18" s="2607" t="n"/>
      <c r="BC18" s="2591" t="n"/>
      <c r="BD18" s="2592" t="n"/>
      <c r="BE18" s="2592" t="n"/>
      <c r="BF18" s="2592" t="n">
        <v>0</v>
      </c>
      <c r="BG18" s="2592" t="n">
        <v>0</v>
      </c>
      <c r="BH18" s="2592" t="n"/>
      <c r="BI18" s="2605" t="n"/>
      <c r="BJ18" s="2593" t="n"/>
      <c r="BK18" s="2591" t="n"/>
      <c r="BL18" s="2592" t="n"/>
      <c r="BM18" s="2592" t="n"/>
      <c r="BN18" s="2592" t="n"/>
      <c r="BO18" s="2592" t="n"/>
      <c r="BP18" s="2592" t="n"/>
      <c r="BQ18" s="2592" t="n"/>
      <c r="BR18" s="2605" t="n"/>
      <c r="BS18" s="2593" t="n"/>
      <c r="BT18" s="2591" t="n"/>
      <c r="BU18" s="2592" t="n"/>
      <c r="BV18" s="2592" t="n"/>
      <c r="BW18" s="2592" t="n"/>
      <c r="BX18" s="2592" t="n"/>
      <c r="BY18" s="2592" t="n"/>
      <c r="BZ18" s="2605" t="n"/>
      <c r="CA18" s="2555" t="n"/>
      <c r="CB18" s="2591" t="n"/>
      <c r="CC18" s="2592" t="n"/>
      <c r="CD18" s="2592" t="n"/>
      <c r="CE18" s="2592" t="n"/>
      <c r="CF18" s="2592" t="n"/>
      <c r="CG18" s="2592" t="n"/>
      <c r="CH18" s="2605" t="n"/>
      <c r="CI18" s="2555" t="n"/>
      <c r="CJ18" s="2591" t="n"/>
      <c r="CK18" s="2592" t="n"/>
      <c r="CL18" s="2592" t="n"/>
      <c r="CM18" s="2592" t="n"/>
      <c r="CN18" s="2592" t="n"/>
      <c r="CO18" s="2592" t="n"/>
      <c r="CP18" s="2605" t="n"/>
      <c r="CQ18" s="2607" t="n"/>
      <c r="CR18" s="2591" t="n">
        <v>0</v>
      </c>
      <c r="CS18" s="2592" t="n">
        <v>0</v>
      </c>
      <c r="CT18" s="2592" t="n">
        <v>0</v>
      </c>
      <c r="CU18" s="2592" t="n">
        <v>0</v>
      </c>
      <c r="CV18" s="2592" t="n">
        <v>0</v>
      </c>
      <c r="CW18" s="2592" t="n">
        <v>0</v>
      </c>
      <c r="CX18" s="409">
        <f>IFERROR(CR18/CW18-1, "-")</f>
        <v/>
      </c>
      <c r="CY18" s="400" t="n"/>
      <c r="CZ18" s="2594" t="n">
        <v>0</v>
      </c>
      <c r="DA18" s="2592" t="n">
        <v>0</v>
      </c>
      <c r="DB18" s="2592" t="n"/>
      <c r="DC18" s="2592" t="n"/>
      <c r="DD18" s="2592" t="n">
        <v>0</v>
      </c>
      <c r="DE18" s="409" t="n"/>
      <c r="DF18" s="409" t="n"/>
      <c r="DG18" s="413" t="n"/>
      <c r="DH18" s="413" t="n"/>
      <c r="DI18" s="257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579" t="n"/>
      <c r="DO18" s="2579" t="n"/>
      <c r="DP18" s="2595" t="n"/>
      <c r="DQ18" s="2581">
        <f>-CR18+DP18/10^6</f>
        <v/>
      </c>
      <c r="DR18" s="2427">
        <f>SUM(E18,K18,Q18,W18,AE18,AM18,AV18,BD18,BL18,BU18,CC18,CK18)-CS18</f>
        <v/>
      </c>
      <c r="DS18" s="2427">
        <f>SUM(D18,J18,P18,V18,AD18,AL18,AU18,BC18,,BN18,BV18,CD18,CL18)-CT18</f>
        <v/>
      </c>
      <c r="DT18" s="2582" t="n"/>
      <c r="DU18" s="415" t="n"/>
      <c r="DV18" s="2583">
        <f>DU18-CJ18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  <c r="EB18" s="2584" t="n"/>
    </row>
    <row customFormat="1" customHeight="1" ht="19.5" outlineLevel="1" r="19" s="416">
      <c r="A19" s="268" t="n"/>
      <c r="B19" s="405" t="inlineStr">
        <is>
          <t>ELECTRICITE RESIDENCES</t>
        </is>
      </c>
      <c r="C19" s="406" t="inlineStr">
        <is>
          <t>Opex13</t>
        </is>
      </c>
      <c r="D19" s="2591" t="n"/>
      <c r="E19" s="2592" t="n"/>
      <c r="F19" s="2592" t="n">
        <v>0</v>
      </c>
      <c r="G19" s="2592" t="n"/>
      <c r="H19" s="409" t="n"/>
      <c r="I19" s="397" t="n"/>
      <c r="J19" s="2591" t="n"/>
      <c r="K19" s="2592" t="n"/>
      <c r="L19" s="2592" t="n">
        <v>0</v>
      </c>
      <c r="M19" s="2592" t="n"/>
      <c r="N19" s="409" t="n"/>
      <c r="O19" s="410" t="n"/>
      <c r="P19" s="2591" t="n"/>
      <c r="Q19" s="2592" t="n"/>
      <c r="R19" s="2592" t="n">
        <v>0</v>
      </c>
      <c r="S19" s="2592" t="n"/>
      <c r="T19" s="409" t="n"/>
      <c r="U19" s="2586" t="n"/>
      <c r="V19" s="2591" t="n"/>
      <c r="W19" s="2592" t="n"/>
      <c r="X19" s="2592" t="n"/>
      <c r="Y19" s="2592" t="n">
        <v>0</v>
      </c>
      <c r="Z19" s="2592" t="n">
        <v>0</v>
      </c>
      <c r="AA19" s="2592" t="n"/>
      <c r="AB19" s="409" t="n"/>
      <c r="AC19" s="410" t="n"/>
      <c r="AD19" s="2591" t="n"/>
      <c r="AE19" s="2592" t="n"/>
      <c r="AF19" s="2592" t="n"/>
      <c r="AG19" s="2592" t="n">
        <v>0</v>
      </c>
      <c r="AH19" s="2592" t="n">
        <v>0</v>
      </c>
      <c r="AI19" s="2592" t="n"/>
      <c r="AJ19" s="409" t="n"/>
      <c r="AK19" s="410" t="n"/>
      <c r="AL19" s="2591" t="n"/>
      <c r="AM19" s="2592" t="n"/>
      <c r="AN19" s="2592" t="n"/>
      <c r="AO19" s="2592" t="n"/>
      <c r="AP19" s="2592" t="n">
        <v>0</v>
      </c>
      <c r="AQ19" s="2592" t="n">
        <v>0</v>
      </c>
      <c r="AR19" s="2592" t="n"/>
      <c r="AS19" s="409" t="n"/>
      <c r="AT19" s="2587" t="n"/>
      <c r="AU19" s="2591" t="n"/>
      <c r="AV19" s="2592" t="n"/>
      <c r="AW19" s="2592" t="n"/>
      <c r="AX19" s="2592" t="n">
        <v>0</v>
      </c>
      <c r="AY19" s="2592" t="n">
        <v>0</v>
      </c>
      <c r="AZ19" s="2592" t="n"/>
      <c r="BA19" s="409" t="n"/>
      <c r="BB19" s="410" t="n"/>
      <c r="BC19" s="2591" t="n"/>
      <c r="BD19" s="2592" t="n"/>
      <c r="BE19" s="2592" t="n"/>
      <c r="BF19" s="2592" t="n">
        <v>0</v>
      </c>
      <c r="BG19" s="2592" t="n">
        <v>0</v>
      </c>
      <c r="BH19" s="2592" t="n"/>
      <c r="BI19" s="409" t="n"/>
      <c r="BJ19" s="2593" t="n"/>
      <c r="BK19" s="2591" t="n"/>
      <c r="BL19" s="2592" t="n"/>
      <c r="BM19" s="2592" t="n"/>
      <c r="BN19" s="2592" t="n"/>
      <c r="BO19" s="2592" t="n"/>
      <c r="BP19" s="2592" t="n"/>
      <c r="BQ19" s="2592" t="n"/>
      <c r="BR19" s="409" t="n"/>
      <c r="BS19" s="2593" t="n"/>
      <c r="BT19" s="2591" t="n"/>
      <c r="BU19" s="2592" t="n"/>
      <c r="BV19" s="2592" t="n"/>
      <c r="BW19" s="2592" t="n"/>
      <c r="BX19" s="2592" t="n"/>
      <c r="BY19" s="2592" t="n"/>
      <c r="BZ19" s="409" t="n"/>
      <c r="CA19" s="2555" t="n"/>
      <c r="CB19" s="2591" t="n"/>
      <c r="CC19" s="2592" t="n"/>
      <c r="CD19" s="2592" t="n"/>
      <c r="CE19" s="2592" t="n"/>
      <c r="CF19" s="2592" t="n"/>
      <c r="CG19" s="2592" t="n"/>
      <c r="CH19" s="409" t="n"/>
      <c r="CI19" s="2555" t="n"/>
      <c r="CJ19" s="2591" t="n"/>
      <c r="CK19" s="2592" t="n"/>
      <c r="CL19" s="2592" t="n"/>
      <c r="CM19" s="2592" t="n"/>
      <c r="CN19" s="2592" t="n"/>
      <c r="CO19" s="2592" t="n"/>
      <c r="CP19" s="409" t="n"/>
      <c r="CQ19" s="410" t="n"/>
      <c r="CR19" s="2591" t="n">
        <v>0</v>
      </c>
      <c r="CS19" s="2592" t="n">
        <v>0</v>
      </c>
      <c r="CT19" s="2592" t="n">
        <v>0</v>
      </c>
      <c r="CU19" s="2592" t="n">
        <v>0</v>
      </c>
      <c r="CV19" s="2592" t="n">
        <v>0</v>
      </c>
      <c r="CW19" s="2592" t="n">
        <v>0</v>
      </c>
      <c r="CX19" s="409">
        <f>IFERROR(CR19/CW19-1, "-")</f>
        <v/>
      </c>
      <c r="CY19" s="400" t="n"/>
      <c r="CZ19" s="2594" t="n">
        <v>0</v>
      </c>
      <c r="DA19" s="2592" t="n"/>
      <c r="DB19" s="2592" t="n"/>
      <c r="DC19" s="2592" t="n"/>
      <c r="DD19" s="2592" t="n"/>
      <c r="DE19" s="409" t="n"/>
      <c r="DF19" s="409" t="n"/>
      <c r="DG19" s="413" t="n"/>
      <c r="DH19" s="413" t="n"/>
      <c r="DI19" s="257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579" t="n"/>
      <c r="DO19" s="2579" t="n"/>
      <c r="DP19" s="2595" t="n"/>
      <c r="DQ19" s="2581">
        <f>-CR19+DP19/10^6</f>
        <v/>
      </c>
      <c r="DR19" s="2427">
        <f>SUM(E19,K19,Q19,W19,AE19,AM19,AV19,BD19,BL19,BU19,CC19,CK19)-CS19</f>
        <v/>
      </c>
      <c r="DS19" s="2427">
        <f>SUM(D19,J19,P19,V19,AD19,AL19,AU19,BC19,,BN19,BV19,CD19,CL19)-CT19</f>
        <v/>
      </c>
      <c r="DT19" s="2582" t="n"/>
      <c r="DU19" s="415" t="n"/>
      <c r="DV19" s="2583">
        <f>DU19-CJ19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  <c r="EB19" s="2584" t="n"/>
    </row>
    <row customFormat="1" customHeight="1" ht="19.5" outlineLevel="1" r="20" s="416">
      <c r="A20" s="268" t="n"/>
      <c r="B20" s="405" t="inlineStr">
        <is>
          <t>LOYERS RESIDENCES</t>
        </is>
      </c>
      <c r="C20" s="406" t="inlineStr">
        <is>
          <t>Opex14</t>
        </is>
      </c>
      <c r="D20" s="2591" t="n"/>
      <c r="E20" s="2592" t="n"/>
      <c r="F20" s="2592" t="n">
        <v>0</v>
      </c>
      <c r="G20" s="2592" t="n"/>
      <c r="H20" s="409" t="n"/>
      <c r="I20" s="397" t="n"/>
      <c r="J20" s="2591" t="n"/>
      <c r="K20" s="2592" t="n"/>
      <c r="L20" s="2592" t="n">
        <v>0</v>
      </c>
      <c r="M20" s="2592" t="n"/>
      <c r="N20" s="409" t="n"/>
      <c r="O20" s="410" t="n"/>
      <c r="P20" s="2591" t="n"/>
      <c r="Q20" s="2592" t="n"/>
      <c r="R20" s="2592" t="n">
        <v>0</v>
      </c>
      <c r="S20" s="2592" t="n"/>
      <c r="T20" s="409" t="n"/>
      <c r="U20" s="2586" t="n"/>
      <c r="V20" s="2591" t="n"/>
      <c r="W20" s="2592" t="n"/>
      <c r="X20" s="2592" t="n"/>
      <c r="Y20" s="2592" t="n">
        <v>0</v>
      </c>
      <c r="Z20" s="2592" t="n">
        <v>0</v>
      </c>
      <c r="AA20" s="2592" t="n"/>
      <c r="AB20" s="409" t="n"/>
      <c r="AC20" s="410" t="n"/>
      <c r="AD20" s="2591" t="n"/>
      <c r="AE20" s="2592" t="n"/>
      <c r="AF20" s="2592" t="n"/>
      <c r="AG20" s="2592" t="n">
        <v>0</v>
      </c>
      <c r="AH20" s="2592" t="n">
        <v>0</v>
      </c>
      <c r="AI20" s="2592" t="n"/>
      <c r="AJ20" s="409" t="n"/>
      <c r="AK20" s="410" t="n"/>
      <c r="AL20" s="2591" t="n"/>
      <c r="AM20" s="2592" t="n"/>
      <c r="AN20" s="2592" t="n"/>
      <c r="AO20" s="2592" t="n"/>
      <c r="AP20" s="2592" t="n">
        <v>0</v>
      </c>
      <c r="AQ20" s="2592" t="n">
        <v>0</v>
      </c>
      <c r="AR20" s="2592" t="n"/>
      <c r="AS20" s="409" t="n"/>
      <c r="AT20" s="2587" t="n"/>
      <c r="AU20" s="2591" t="n"/>
      <c r="AV20" s="2592" t="n"/>
      <c r="AW20" s="2592" t="n"/>
      <c r="AX20" s="2592" t="n">
        <v>0</v>
      </c>
      <c r="AY20" s="2592" t="n">
        <v>0</v>
      </c>
      <c r="AZ20" s="2592" t="n"/>
      <c r="BA20" s="409" t="n"/>
      <c r="BB20" s="410" t="n"/>
      <c r="BC20" s="2591" t="n"/>
      <c r="BD20" s="2592" t="n"/>
      <c r="BE20" s="2592" t="n"/>
      <c r="BF20" s="2592" t="n">
        <v>0</v>
      </c>
      <c r="BG20" s="2592" t="n">
        <v>0</v>
      </c>
      <c r="BH20" s="2592" t="n"/>
      <c r="BI20" s="409" t="n"/>
      <c r="BJ20" s="2593" t="n"/>
      <c r="BK20" s="2591" t="n"/>
      <c r="BL20" s="2592" t="n"/>
      <c r="BM20" s="2592" t="n"/>
      <c r="BN20" s="2592" t="n"/>
      <c r="BO20" s="2592" t="n"/>
      <c r="BP20" s="2592" t="n"/>
      <c r="BQ20" s="2592" t="n"/>
      <c r="BR20" s="409" t="n"/>
      <c r="BS20" s="2593" t="n"/>
      <c r="BT20" s="2591" t="n"/>
      <c r="BU20" s="2592" t="n"/>
      <c r="BV20" s="2592" t="n"/>
      <c r="BW20" s="2592" t="n"/>
      <c r="BX20" s="2592" t="n"/>
      <c r="BY20" s="2592" t="n"/>
      <c r="BZ20" s="409" t="n"/>
      <c r="CA20" s="2555" t="n"/>
      <c r="CB20" s="2591" t="n"/>
      <c r="CC20" s="2592" t="n"/>
      <c r="CD20" s="2592" t="n"/>
      <c r="CE20" s="2592" t="n"/>
      <c r="CF20" s="2592" t="n"/>
      <c r="CG20" s="2592" t="n"/>
      <c r="CH20" s="409" t="n"/>
      <c r="CI20" s="2555" t="n"/>
      <c r="CJ20" s="2591" t="n"/>
      <c r="CK20" s="2592" t="n"/>
      <c r="CL20" s="2592" t="n"/>
      <c r="CM20" s="2592" t="n"/>
      <c r="CN20" s="2592" t="n"/>
      <c r="CO20" s="2592" t="n"/>
      <c r="CP20" s="409" t="n"/>
      <c r="CQ20" s="410" t="n"/>
      <c r="CR20" s="2591" t="n">
        <v>0</v>
      </c>
      <c r="CS20" s="2592" t="n">
        <v>0</v>
      </c>
      <c r="CT20" s="2592" t="n">
        <v>0</v>
      </c>
      <c r="CU20" s="2592" t="n">
        <v>0</v>
      </c>
      <c r="CV20" s="2592" t="n">
        <v>0</v>
      </c>
      <c r="CW20" s="2592" t="n">
        <v>0</v>
      </c>
      <c r="CX20" s="409">
        <f>IFERROR(CR20/CW20-1, "-")</f>
        <v/>
      </c>
      <c r="CY20" s="400" t="n"/>
      <c r="CZ20" s="2594" t="n">
        <v>0</v>
      </c>
      <c r="DA20" s="2592" t="n">
        <v>0</v>
      </c>
      <c r="DB20" s="2592" t="n"/>
      <c r="DC20" s="2592" t="n"/>
      <c r="DD20" s="2592" t="n">
        <v>0</v>
      </c>
      <c r="DE20" s="409" t="n"/>
      <c r="DF20" s="409" t="n"/>
      <c r="DG20" s="413" t="n"/>
      <c r="DH20" s="413" t="n"/>
      <c r="DI20" s="257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579" t="n"/>
      <c r="DO20" s="2579" t="n"/>
      <c r="DP20" s="2595" t="n"/>
      <c r="DQ20" s="2581">
        <f>-CR20+DP20/10^6</f>
        <v/>
      </c>
      <c r="DR20" s="2427">
        <f>SUM(E20,K20,Q20,W20,AE20,AM20,AV20,BD20,BL20,BU20,CC20,CK20)-CS20</f>
        <v/>
      </c>
      <c r="DS20" s="2427">
        <f>SUM(D20,J20,P20,V20,AD20,AL20,AU20,BC20,,BN20,BV20,CD20,CL20)-CT20</f>
        <v/>
      </c>
      <c r="DT20" s="2582" t="n"/>
      <c r="DU20" s="415" t="n"/>
      <c r="DV20" s="2583">
        <f>DU20-CJ20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  <c r="EB20" s="2584" t="n"/>
    </row>
    <row customFormat="1" customHeight="1" ht="19.5" outlineLevel="1" r="21" s="416">
      <c r="A21" s="268" t="n"/>
      <c r="B21" s="405" t="inlineStr">
        <is>
          <t>ENTRETIEN ET REPARATIONS RESID</t>
        </is>
      </c>
      <c r="C21" s="406" t="inlineStr">
        <is>
          <t>Opex15</t>
        </is>
      </c>
      <c r="D21" s="2591" t="n"/>
      <c r="E21" s="2592" t="n"/>
      <c r="F21" s="2592" t="n">
        <v>0</v>
      </c>
      <c r="G21" s="2592" t="n"/>
      <c r="H21" s="409" t="n"/>
      <c r="I21" s="397" t="n"/>
      <c r="J21" s="2591" t="n"/>
      <c r="K21" s="2592" t="n"/>
      <c r="L21" s="2592" t="n">
        <v>0</v>
      </c>
      <c r="M21" s="2592" t="n"/>
      <c r="N21" s="409" t="n"/>
      <c r="O21" s="410" t="n"/>
      <c r="P21" s="2591" t="n"/>
      <c r="Q21" s="2592" t="n"/>
      <c r="R21" s="2592" t="n">
        <v>0</v>
      </c>
      <c r="S21" s="2592" t="n"/>
      <c r="T21" s="409" t="n"/>
      <c r="U21" s="2586" t="n"/>
      <c r="V21" s="2591" t="n"/>
      <c r="W21" s="2592" t="n"/>
      <c r="X21" s="2592" t="n"/>
      <c r="Y21" s="2592" t="n">
        <v>0</v>
      </c>
      <c r="Z21" s="2592" t="n">
        <v>0</v>
      </c>
      <c r="AA21" s="2592" t="n"/>
      <c r="AB21" s="409" t="n"/>
      <c r="AC21" s="410" t="n"/>
      <c r="AD21" s="2591" t="n"/>
      <c r="AE21" s="2592" t="n"/>
      <c r="AF21" s="2592" t="n"/>
      <c r="AG21" s="2592" t="n">
        <v>0</v>
      </c>
      <c r="AH21" s="2592" t="n">
        <v>0</v>
      </c>
      <c r="AI21" s="2592" t="n"/>
      <c r="AJ21" s="409" t="n"/>
      <c r="AK21" s="410" t="n"/>
      <c r="AL21" s="2591" t="n"/>
      <c r="AM21" s="2592" t="n"/>
      <c r="AN21" s="2592" t="n"/>
      <c r="AO21" s="2592" t="n"/>
      <c r="AP21" s="2592" t="n">
        <v>0</v>
      </c>
      <c r="AQ21" s="2592" t="n">
        <v>0</v>
      </c>
      <c r="AR21" s="2592" t="n"/>
      <c r="AS21" s="409" t="n"/>
      <c r="AT21" s="2587" t="n"/>
      <c r="AU21" s="2591" t="n"/>
      <c r="AV21" s="2592" t="n"/>
      <c r="AW21" s="2592" t="n"/>
      <c r="AX21" s="2592" t="n">
        <v>0</v>
      </c>
      <c r="AY21" s="2592" t="n">
        <v>0</v>
      </c>
      <c r="AZ21" s="2592" t="n"/>
      <c r="BA21" s="409" t="n"/>
      <c r="BB21" s="410" t="n"/>
      <c r="BC21" s="2591" t="n"/>
      <c r="BD21" s="2592" t="n"/>
      <c r="BE21" s="2592" t="n"/>
      <c r="BF21" s="2592" t="n">
        <v>0</v>
      </c>
      <c r="BG21" s="2592" t="n">
        <v>0</v>
      </c>
      <c r="BH21" s="2592" t="n"/>
      <c r="BI21" s="409" t="n"/>
      <c r="BJ21" s="2593" t="n"/>
      <c r="BK21" s="2591" t="n"/>
      <c r="BL21" s="2592" t="n"/>
      <c r="BM21" s="2592" t="n"/>
      <c r="BN21" s="2592" t="n"/>
      <c r="BO21" s="2592" t="n"/>
      <c r="BP21" s="2592" t="n"/>
      <c r="BQ21" s="2592" t="n"/>
      <c r="BR21" s="409" t="n"/>
      <c r="BS21" s="2593" t="n"/>
      <c r="BT21" s="2591" t="n"/>
      <c r="BU21" s="2592" t="n"/>
      <c r="BV21" s="2592" t="n"/>
      <c r="BW21" s="2592" t="n"/>
      <c r="BX21" s="2592" t="n"/>
      <c r="BY21" s="2592" t="n"/>
      <c r="BZ21" s="409" t="n"/>
      <c r="CA21" s="2555" t="n"/>
      <c r="CB21" s="2591" t="n"/>
      <c r="CC21" s="2592" t="n"/>
      <c r="CD21" s="2592" t="n"/>
      <c r="CE21" s="2592" t="n"/>
      <c r="CF21" s="2592" t="n"/>
      <c r="CG21" s="2592" t="n"/>
      <c r="CH21" s="409" t="n"/>
      <c r="CI21" s="2555" t="n"/>
      <c r="CJ21" s="2591" t="n"/>
      <c r="CK21" s="2592" t="n"/>
      <c r="CL21" s="2592" t="n"/>
      <c r="CM21" s="2592" t="n"/>
      <c r="CN21" s="2592" t="n"/>
      <c r="CO21" s="2592" t="n"/>
      <c r="CP21" s="409" t="n"/>
      <c r="CQ21" s="410" t="n"/>
      <c r="CR21" s="2591" t="n">
        <v>0</v>
      </c>
      <c r="CS21" s="2592" t="n">
        <v>0</v>
      </c>
      <c r="CT21" s="2592" t="n">
        <v>0</v>
      </c>
      <c r="CU21" s="2592" t="n">
        <v>0</v>
      </c>
      <c r="CV21" s="2592" t="n">
        <v>0</v>
      </c>
      <c r="CW21" s="2592" t="n">
        <v>0</v>
      </c>
      <c r="CX21" s="409">
        <f>IFERROR(CR21/CW21-1, "-")</f>
        <v/>
      </c>
      <c r="CY21" s="400" t="n"/>
      <c r="CZ21" s="2594" t="n">
        <v>0</v>
      </c>
      <c r="DA21" s="2592" t="n"/>
      <c r="DB21" s="2592" t="n"/>
      <c r="DC21" s="2592" t="n"/>
      <c r="DD21" s="2592" t="n"/>
      <c r="DE21" s="409" t="n"/>
      <c r="DF21" s="409" t="n"/>
      <c r="DG21" s="413" t="n"/>
      <c r="DH21" s="413" t="n"/>
      <c r="DI21" s="257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579" t="n"/>
      <c r="DO21" s="2579" t="n"/>
      <c r="DP21" s="2595" t="n"/>
      <c r="DQ21" s="2581">
        <f>-CR21+DP21/10^6</f>
        <v/>
      </c>
      <c r="DR21" s="2427">
        <f>SUM(E21,K21,Q21,W21,AE21,AM21,AV21,BD21,BL21,BU21,CC21,CK21)-CS21</f>
        <v/>
      </c>
      <c r="DS21" s="2427">
        <f>SUM(D21,J21,P21,V21,AD21,AL21,AU21,BC21,,BN21,BV21,CD21,CL21)-CT21</f>
        <v/>
      </c>
      <c r="DT21" s="2582" t="n"/>
      <c r="DU21" s="415" t="n"/>
      <c r="DV21" s="2583">
        <f>DU21-CJ21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  <c r="EB21" s="2584" t="n"/>
    </row>
    <row customFormat="1" customHeight="1" ht="19.5" outlineLevel="1" r="22" s="416">
      <c r="A22" s="268" t="n"/>
      <c r="B22" s="405" t="inlineStr">
        <is>
          <t>FRAIS MEDICAUX PERSONNEL NATIO</t>
        </is>
      </c>
      <c r="C22" s="406" t="inlineStr">
        <is>
          <t>Opex16</t>
        </is>
      </c>
      <c r="D22" s="2591" t="n"/>
      <c r="E22" s="2592" t="n"/>
      <c r="F22" s="2592" t="n">
        <v>0</v>
      </c>
      <c r="G22" s="2592" t="n"/>
      <c r="H22" s="409" t="n"/>
      <c r="I22" s="397" t="n"/>
      <c r="J22" s="2591" t="n"/>
      <c r="K22" s="2592" t="n"/>
      <c r="L22" s="2592" t="n">
        <v>0</v>
      </c>
      <c r="M22" s="2592" t="n"/>
      <c r="N22" s="409" t="n"/>
      <c r="O22" s="410" t="n"/>
      <c r="P22" s="2591" t="n"/>
      <c r="Q22" s="2592" t="n"/>
      <c r="R22" s="2592" t="n">
        <v>0</v>
      </c>
      <c r="S22" s="2592" t="n"/>
      <c r="T22" s="409" t="n"/>
      <c r="U22" s="2586" t="n"/>
      <c r="V22" s="2591" t="n"/>
      <c r="W22" s="2592" t="n"/>
      <c r="X22" s="2592" t="n"/>
      <c r="Y22" s="2592" t="n">
        <v>0</v>
      </c>
      <c r="Z22" s="2592" t="n">
        <v>0</v>
      </c>
      <c r="AA22" s="2592" t="n"/>
      <c r="AB22" s="409" t="n"/>
      <c r="AC22" s="410" t="n"/>
      <c r="AD22" s="2591" t="n"/>
      <c r="AE22" s="2592" t="n"/>
      <c r="AF22" s="2592" t="n"/>
      <c r="AG22" s="2592" t="n">
        <v>0</v>
      </c>
      <c r="AH22" s="2592" t="n">
        <v>0</v>
      </c>
      <c r="AI22" s="2592" t="n"/>
      <c r="AJ22" s="409" t="n"/>
      <c r="AK22" s="410" t="n"/>
      <c r="AL22" s="2591" t="n"/>
      <c r="AM22" s="2592" t="n"/>
      <c r="AN22" s="2592" t="n"/>
      <c r="AO22" s="2592" t="n"/>
      <c r="AP22" s="2592" t="n">
        <v>0</v>
      </c>
      <c r="AQ22" s="2592" t="n">
        <v>0</v>
      </c>
      <c r="AR22" s="2592" t="n"/>
      <c r="AS22" s="409" t="n"/>
      <c r="AT22" s="2587" t="n"/>
      <c r="AU22" s="2591" t="n"/>
      <c r="AV22" s="2592" t="n"/>
      <c r="AW22" s="2592" t="n"/>
      <c r="AX22" s="2592" t="n">
        <v>0</v>
      </c>
      <c r="AY22" s="2592" t="n">
        <v>0</v>
      </c>
      <c r="AZ22" s="2592" t="n"/>
      <c r="BA22" s="409" t="n"/>
      <c r="BB22" s="410" t="n"/>
      <c r="BC22" s="2591" t="n">
        <v>0</v>
      </c>
      <c r="BD22" s="2592" t="n"/>
      <c r="BE22" s="2592" t="n"/>
      <c r="BF22" s="2592" t="n">
        <v>0</v>
      </c>
      <c r="BG22" s="2592" t="n">
        <v>0</v>
      </c>
      <c r="BH22" s="2592" t="n"/>
      <c r="BI22" s="409" t="n"/>
      <c r="BJ22" s="2593" t="n"/>
      <c r="BK22" s="2591" t="n"/>
      <c r="BL22" s="2592" t="n"/>
      <c r="BM22" s="2592" t="n"/>
      <c r="BN22" s="2592" t="n"/>
      <c r="BO22" s="2592" t="n"/>
      <c r="BP22" s="2592" t="n"/>
      <c r="BQ22" s="2592" t="n"/>
      <c r="BR22" s="409" t="n"/>
      <c r="BS22" s="2593" t="n"/>
      <c r="BT22" s="2591" t="n"/>
      <c r="BU22" s="2592" t="n"/>
      <c r="BV22" s="2592" t="n"/>
      <c r="BW22" s="2592" t="n"/>
      <c r="BX22" s="2592" t="n"/>
      <c r="BY22" s="2592" t="n"/>
      <c r="BZ22" s="409" t="n"/>
      <c r="CA22" s="2555" t="n"/>
      <c r="CB22" s="2591" t="n"/>
      <c r="CC22" s="2592" t="n"/>
      <c r="CD22" s="2592" t="n"/>
      <c r="CE22" s="2592" t="n"/>
      <c r="CF22" s="2592" t="n"/>
      <c r="CG22" s="2592" t="n"/>
      <c r="CH22" s="409" t="n"/>
      <c r="CI22" s="2555" t="n"/>
      <c r="CJ22" s="2591" t="n"/>
      <c r="CK22" s="2592" t="n"/>
      <c r="CL22" s="2592" t="n"/>
      <c r="CM22" s="2592" t="n"/>
      <c r="CN22" s="2592" t="n"/>
      <c r="CO22" s="2592" t="n"/>
      <c r="CP22" s="409" t="n"/>
      <c r="CQ22" s="410" t="n"/>
      <c r="CR22" s="2591" t="n">
        <v>0</v>
      </c>
      <c r="CS22" s="2592" t="n">
        <v>0</v>
      </c>
      <c r="CT22" s="2592" t="n">
        <v>0</v>
      </c>
      <c r="CU22" s="2592" t="n">
        <v>0</v>
      </c>
      <c r="CV22" s="2592" t="n">
        <v>0</v>
      </c>
      <c r="CW22" s="2592" t="n">
        <v>0</v>
      </c>
      <c r="CX22" s="409">
        <f>IFERROR(CR22/CW22-1, "-")</f>
        <v/>
      </c>
      <c r="CY22" s="400" t="n"/>
      <c r="CZ22" s="2594" t="n">
        <v>0</v>
      </c>
      <c r="DA22" s="2592" t="n">
        <v>0</v>
      </c>
      <c r="DB22" s="2592" t="n"/>
      <c r="DC22" s="2592" t="n"/>
      <c r="DD22" s="2592" t="n">
        <v>0</v>
      </c>
      <c r="DE22" s="409" t="n"/>
      <c r="DF22" s="409" t="n"/>
      <c r="DG22" s="413" t="n"/>
      <c r="DH22" s="413" t="n"/>
      <c r="DI22" s="257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79" t="n"/>
      <c r="DO22" s="2579" t="n"/>
      <c r="DP22" s="2595" t="n"/>
      <c r="DQ22" s="2581">
        <f>-CR22+DP22/10^6</f>
        <v/>
      </c>
      <c r="DR22" s="2427">
        <f>SUM(E22,K22,Q22,W22,AE22,AM22,AV22,BD22,BL22,BU22,CC22,CK22)-CS22</f>
        <v/>
      </c>
      <c r="DS22" s="2427">
        <f>SUM(D22,J22,P22,V22,AD22,AL22,AU22,BC22,,BN22,BV22,CD22,CL22)-CT22</f>
        <v/>
      </c>
      <c r="DT22" s="2582" t="n"/>
      <c r="DU22" s="415" t="n"/>
      <c r="DV22" s="2583">
        <f>DU22-CJ22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  <c r="EB22" s="2584" t="n"/>
    </row>
    <row customFormat="1" customHeight="1" ht="19.5" outlineLevel="1" r="23" s="416">
      <c r="A23" s="268" t="n"/>
      <c r="B23" s="405" t="inlineStr">
        <is>
          <t>AVANTAGES EN NATURE PERSONNEL</t>
        </is>
      </c>
      <c r="C23" s="406" t="inlineStr">
        <is>
          <t>Opex17</t>
        </is>
      </c>
      <c r="D23" s="2591" t="n">
        <v>14.098579</v>
      </c>
      <c r="E23" s="2592" t="n">
        <v>15.3155875</v>
      </c>
      <c r="F23" s="2592" t="n">
        <v>-1.217008499999999</v>
      </c>
      <c r="G23" s="2592" t="n">
        <v>32.254248</v>
      </c>
      <c r="H23" s="409" t="n">
        <v>-0.5628923359180471</v>
      </c>
      <c r="I23" s="397" t="n"/>
      <c r="J23" s="2591" t="n">
        <v>13.386099</v>
      </c>
      <c r="K23" s="2592" t="n">
        <v>15.3155875</v>
      </c>
      <c r="L23" s="2592" t="n">
        <v>-1.9294885</v>
      </c>
      <c r="M23" s="2592" t="n">
        <v>27.960439</v>
      </c>
      <c r="N23" s="409" t="n">
        <v>-0.5212486112968397</v>
      </c>
      <c r="O23" s="410" t="n"/>
      <c r="P23" s="2591" t="n">
        <v>12.477019</v>
      </c>
      <c r="Q23" s="2592" t="n">
        <v>15.3155875</v>
      </c>
      <c r="R23" s="2592" t="n">
        <v>-2.838568499999999</v>
      </c>
      <c r="S23" s="2592" t="n">
        <v>11.743268</v>
      </c>
      <c r="T23" s="409" t="n">
        <v>0.06248269221140146</v>
      </c>
      <c r="U23" s="2586" t="n"/>
      <c r="V23" s="2591" t="n">
        <v>16.032823</v>
      </c>
      <c r="W23" s="2592" t="n">
        <v>30.3155875</v>
      </c>
      <c r="X23" s="2592" t="n">
        <v>30.3155875</v>
      </c>
      <c r="Y23" s="2592" t="n">
        <v>-14.2827645</v>
      </c>
      <c r="Z23" s="2592" t="n">
        <v>-14.2827645</v>
      </c>
      <c r="AA23" s="2592" t="n">
        <v>19.511494</v>
      </c>
      <c r="AB23" s="409" t="n">
        <v>-0.1782882950941634</v>
      </c>
      <c r="AC23" s="410" t="n"/>
      <c r="AD23" s="2591" t="n">
        <v>12.985269</v>
      </c>
      <c r="AE23" s="2592" t="n">
        <v>15.3155875</v>
      </c>
      <c r="AF23" s="2592" t="n">
        <v>15.3155875</v>
      </c>
      <c r="AG23" s="2592" t="n">
        <v>-2.330318499999999</v>
      </c>
      <c r="AH23" s="2592" t="n">
        <v>-2.330318499999999</v>
      </c>
      <c r="AI23" s="2592" t="n">
        <v>15.867698</v>
      </c>
      <c r="AJ23" s="409" t="n">
        <v>-0.1816538857747355</v>
      </c>
      <c r="AK23" s="410" t="n"/>
      <c r="AL23" s="2591" t="n">
        <v>7.476080000000001</v>
      </c>
      <c r="AM23" s="2592" t="n">
        <v>15.3155875</v>
      </c>
      <c r="AN23" s="2592" t="n">
        <v>15.3155875</v>
      </c>
      <c r="AO23" s="2592" t="n">
        <v>15.3155875</v>
      </c>
      <c r="AP23" s="2592" t="n">
        <v>-7.839507499999999</v>
      </c>
      <c r="AQ23" s="2592" t="n">
        <v>-7.839507499999999</v>
      </c>
      <c r="AR23" s="2592" t="n">
        <v>6.18977</v>
      </c>
      <c r="AS23" s="409" t="n">
        <v>0.2078122450430306</v>
      </c>
      <c r="AT23" s="2587" t="n"/>
      <c r="AU23" s="2591" t="n">
        <v>6.897028999999999</v>
      </c>
      <c r="AV23" s="2592" t="n">
        <v>30.3155875</v>
      </c>
      <c r="AW23" s="2592" t="n">
        <v>30.3155875</v>
      </c>
      <c r="AX23" s="2592" t="n">
        <v>-23.4185585</v>
      </c>
      <c r="AY23" s="2592" t="n">
        <v>-23.4185585</v>
      </c>
      <c r="AZ23" s="2592" t="n">
        <v>16.536919</v>
      </c>
      <c r="BA23" s="409" t="n">
        <v>-0.5829314396472525</v>
      </c>
      <c r="BB23" s="410" t="n"/>
      <c r="BC23" s="2591" t="n">
        <v>8.290144</v>
      </c>
      <c r="BD23" s="2592" t="n">
        <v>15.3155875</v>
      </c>
      <c r="BE23" s="2592" t="n">
        <v>15.3155875</v>
      </c>
      <c r="BF23" s="2592" t="n">
        <v>-7.025443500000003</v>
      </c>
      <c r="BG23" s="2592" t="n">
        <v>-7.0254435</v>
      </c>
      <c r="BH23" s="2592" t="n">
        <v>7.611879</v>
      </c>
      <c r="BI23" s="409" t="n">
        <v>0.08910611952712322</v>
      </c>
      <c r="BJ23" s="2593" t="n"/>
      <c r="BK23" s="2591" t="n"/>
      <c r="BL23" s="2592" t="n"/>
      <c r="BM23" s="2592" t="n"/>
      <c r="BN23" s="2592" t="n"/>
      <c r="BO23" s="2592" t="n"/>
      <c r="BP23" s="2592" t="n"/>
      <c r="BQ23" s="2592" t="n"/>
      <c r="BR23" s="409" t="n"/>
      <c r="BS23" s="2593" t="n"/>
      <c r="BT23" s="2591" t="n"/>
      <c r="BU23" s="2592" t="n"/>
      <c r="BV23" s="2592" t="n"/>
      <c r="BW23" s="2592" t="n"/>
      <c r="BX23" s="2592" t="n"/>
      <c r="BY23" s="2592" t="n"/>
      <c r="BZ23" s="409" t="n"/>
      <c r="CA23" s="2555" t="n"/>
      <c r="CB23" s="2591" t="n"/>
      <c r="CC23" s="2592" t="n"/>
      <c r="CD23" s="2592" t="n"/>
      <c r="CE23" s="2592" t="n"/>
      <c r="CF23" s="2592" t="n"/>
      <c r="CG23" s="2592" t="n"/>
      <c r="CH23" s="409" t="n"/>
      <c r="CI23" s="2555" t="n"/>
      <c r="CJ23" s="2591" t="n"/>
      <c r="CK23" s="2592" t="n"/>
      <c r="CL23" s="2592" t="n"/>
      <c r="CM23" s="2592" t="n"/>
      <c r="CN23" s="2592" t="n"/>
      <c r="CO23" s="2592" t="n"/>
      <c r="CP23" s="409" t="n"/>
      <c r="CQ23" s="410" t="n"/>
      <c r="CR23" s="2591" t="n">
        <v>91.64304199999999</v>
      </c>
      <c r="CS23" s="2592" t="n">
        <v>152.5247</v>
      </c>
      <c r="CT23" s="2592" t="n">
        <v>114.610964</v>
      </c>
      <c r="CU23" s="2592" t="n">
        <v>-60.88165799999997</v>
      </c>
      <c r="CV23" s="2592" t="n">
        <v>-22.96792200000002</v>
      </c>
      <c r="CW23" s="2592" t="n">
        <v>130.063836</v>
      </c>
      <c r="CX23" s="409">
        <f>IFERROR(CR23/CW23-1, "-")</f>
        <v/>
      </c>
      <c r="CY23" s="400" t="n"/>
      <c r="CZ23" s="2594" t="n">
        <v>243.59705</v>
      </c>
      <c r="DA23" s="2592" t="n">
        <v>237.6119845</v>
      </c>
      <c r="DB23" s="2592" t="n">
        <v>221.8989015</v>
      </c>
      <c r="DC23" s="2592" t="n"/>
      <c r="DD23" s="2592" t="n">
        <v>195.411842</v>
      </c>
      <c r="DE23" s="409">
        <f>+CZ23/DD23-1</f>
        <v/>
      </c>
      <c r="DF23" s="409">
        <f>+DA23/DD23-1</f>
        <v/>
      </c>
      <c r="DG23" s="413">
        <f>+DB23/DD23-1</f>
        <v/>
      </c>
      <c r="DH23" s="413">
        <f>+DC23/DD23-1</f>
        <v/>
      </c>
      <c r="DI23" s="257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579" t="n"/>
      <c r="DO23" s="2579" t="n"/>
      <c r="DP23" s="2595">
        <f>#VALUE!</f>
        <v/>
      </c>
      <c r="DQ23" s="2581">
        <f>-CR23+DP23/10^6</f>
        <v/>
      </c>
      <c r="DR23" s="2427">
        <f>SUM(E23,K23,Q23,W23,AE23,AM23,AV23,BD23,BL23,BU23,CC23,CK23)-CS23</f>
        <v/>
      </c>
      <c r="DS23" s="2427">
        <f>SUM(D23,J23,P23,V23,AD23,AL23,AU23,BC23,,BN23,BV23,CD23,CL23)-CT23</f>
        <v/>
      </c>
      <c r="DT23" s="2582" t="n"/>
      <c r="DU23" s="415" t="n">
        <v>13.826821</v>
      </c>
      <c r="DV23" s="2583">
        <f>DU23-CJ23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  <c r="EB23" s="2584" t="n"/>
    </row>
    <row customFormat="1" customHeight="1" ht="19.5" outlineLevel="1" r="24" s="416">
      <c r="A24" s="268" t="n"/>
      <c r="B24" s="405" t="inlineStr">
        <is>
          <t>TRANSFERT DE CHARGES D'EXPLOITATION</t>
        </is>
      </c>
      <c r="C24" s="406" t="inlineStr">
        <is>
          <t>Opex18</t>
        </is>
      </c>
      <c r="D24" s="2591" t="n"/>
      <c r="E24" s="2592" t="n"/>
      <c r="F24" s="2592" t="n">
        <v>0</v>
      </c>
      <c r="G24" s="2592" t="n"/>
      <c r="H24" s="409" t="n"/>
      <c r="I24" s="397" t="n"/>
      <c r="J24" s="2591" t="n"/>
      <c r="K24" s="2592" t="n"/>
      <c r="L24" s="2592" t="n">
        <v>0</v>
      </c>
      <c r="M24" s="2592" t="n"/>
      <c r="N24" s="409" t="n"/>
      <c r="O24" s="410" t="n"/>
      <c r="P24" s="2591" t="n"/>
      <c r="Q24" s="2592" t="n"/>
      <c r="R24" s="2592" t="n">
        <v>0</v>
      </c>
      <c r="S24" s="2592" t="n"/>
      <c r="T24" s="409" t="n"/>
      <c r="U24" s="2586" t="n"/>
      <c r="V24" s="2591" t="n"/>
      <c r="W24" s="2592" t="n"/>
      <c r="X24" s="2592" t="n"/>
      <c r="Y24" s="2592" t="n">
        <v>0</v>
      </c>
      <c r="Z24" s="2592" t="n">
        <v>0</v>
      </c>
      <c r="AA24" s="2592" t="n"/>
      <c r="AB24" s="409" t="n"/>
      <c r="AC24" s="410" t="n"/>
      <c r="AD24" s="2591" t="n"/>
      <c r="AE24" s="2592" t="n"/>
      <c r="AF24" s="2592" t="n"/>
      <c r="AG24" s="2592" t="n">
        <v>0</v>
      </c>
      <c r="AH24" s="2592" t="n">
        <v>0</v>
      </c>
      <c r="AI24" s="2592" t="n"/>
      <c r="AJ24" s="409" t="n"/>
      <c r="AK24" s="410" t="n"/>
      <c r="AL24" s="2591" t="n"/>
      <c r="AM24" s="2592" t="n"/>
      <c r="AN24" s="2592" t="n"/>
      <c r="AO24" s="2592" t="n"/>
      <c r="AP24" s="2592" t="n">
        <v>0</v>
      </c>
      <c r="AQ24" s="2592" t="n">
        <v>0</v>
      </c>
      <c r="AR24" s="2592" t="n"/>
      <c r="AS24" s="409" t="n"/>
      <c r="AT24" s="2587" t="n"/>
      <c r="AU24" s="2591" t="n"/>
      <c r="AV24" s="2592" t="n"/>
      <c r="AW24" s="2592" t="n"/>
      <c r="AX24" s="2592" t="n">
        <v>0</v>
      </c>
      <c r="AY24" s="2592" t="n">
        <v>0</v>
      </c>
      <c r="AZ24" s="2592" t="n"/>
      <c r="BA24" s="409" t="n"/>
      <c r="BB24" s="410" t="n"/>
      <c r="BC24" s="2591" t="n"/>
      <c r="BD24" s="2592" t="n"/>
      <c r="BE24" s="2592" t="n"/>
      <c r="BF24" s="2592" t="n">
        <v>0</v>
      </c>
      <c r="BG24" s="2592" t="n">
        <v>0</v>
      </c>
      <c r="BH24" s="2592" t="n"/>
      <c r="BI24" s="409" t="n"/>
      <c r="BJ24" s="2593" t="n"/>
      <c r="BK24" s="2591" t="n"/>
      <c r="BL24" s="2592" t="n"/>
      <c r="BM24" s="2592" t="n"/>
      <c r="BN24" s="2592" t="n"/>
      <c r="BO24" s="2592" t="n"/>
      <c r="BP24" s="2592" t="n"/>
      <c r="BQ24" s="2592" t="n"/>
      <c r="BR24" s="409" t="n"/>
      <c r="BS24" s="2593" t="n"/>
      <c r="BT24" s="2591" t="n"/>
      <c r="BU24" s="2592" t="n"/>
      <c r="BV24" s="2592" t="n"/>
      <c r="BW24" s="2592" t="n"/>
      <c r="BX24" s="2592" t="n"/>
      <c r="BY24" s="2592" t="n"/>
      <c r="BZ24" s="409" t="n"/>
      <c r="CA24" s="2555" t="n"/>
      <c r="CB24" s="2591" t="n"/>
      <c r="CC24" s="2592" t="n"/>
      <c r="CD24" s="2592" t="n"/>
      <c r="CE24" s="2592" t="n"/>
      <c r="CF24" s="2592" t="n"/>
      <c r="CG24" s="2592" t="n"/>
      <c r="CH24" s="409" t="n"/>
      <c r="CI24" s="2555" t="n"/>
      <c r="CJ24" s="2591" t="n"/>
      <c r="CK24" s="2592" t="n"/>
      <c r="CL24" s="2592" t="n"/>
      <c r="CM24" s="2592" t="n"/>
      <c r="CN24" s="2592" t="n"/>
      <c r="CO24" s="2592" t="n"/>
      <c r="CP24" s="409" t="n"/>
      <c r="CQ24" s="410" t="n"/>
      <c r="CR24" s="2591" t="n">
        <v>0</v>
      </c>
      <c r="CS24" s="2592" t="n">
        <v>0</v>
      </c>
      <c r="CT24" s="2592" t="n">
        <v>0</v>
      </c>
      <c r="CU24" s="2592" t="n">
        <v>0</v>
      </c>
      <c r="CV24" s="2592" t="n">
        <v>0</v>
      </c>
      <c r="CW24" s="2592" t="n">
        <v>0</v>
      </c>
      <c r="CX24" s="409">
        <f>IFERROR(CR24/CW24-1, "-")</f>
        <v/>
      </c>
      <c r="CY24" s="400" t="n"/>
      <c r="CZ24" s="2594" t="n">
        <v>0</v>
      </c>
      <c r="DA24" s="2592" t="n">
        <v>0</v>
      </c>
      <c r="DB24" s="2592" t="n"/>
      <c r="DC24" s="2592" t="n"/>
      <c r="DD24" s="2592" t="n">
        <v>0</v>
      </c>
      <c r="DE24" s="409" t="n"/>
      <c r="DF24" s="409" t="n"/>
      <c r="DG24" s="413" t="n"/>
      <c r="DH24" s="413" t="n"/>
      <c r="DI24" s="257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579" t="n"/>
      <c r="DO24" s="2579" t="n"/>
      <c r="DP24" s="2595" t="n"/>
      <c r="DQ24" s="2581">
        <f>-CR24+DP24/10^6</f>
        <v/>
      </c>
      <c r="DR24" s="2427">
        <f>SUM(E24,K24,Q24,W24,AE24,AM24,AV24,BD24,BL24,BU24,CC24,CK24)-CS24</f>
        <v/>
      </c>
      <c r="DS24" s="2427">
        <f>SUM(D24,J24,P24,V24,AD24,AL24,AU24,BC24,,BN24,BV24,CD24,CL24)-CT24</f>
        <v/>
      </c>
      <c r="DT24" s="2582" t="n"/>
      <c r="DU24" s="415" t="n"/>
      <c r="DV24" s="2583">
        <f>DU24-CJ24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  <c r="EB24" s="2584" t="n"/>
    </row>
    <row customFormat="1" customHeight="1" ht="19.5" outlineLevel="1" r="25" s="416">
      <c r="A25" s="268" t="n"/>
      <c r="B25" s="405" t="inlineStr">
        <is>
          <t>EAU RESIDENCES</t>
        </is>
      </c>
      <c r="C25" s="406" t="inlineStr">
        <is>
          <t>Opex19</t>
        </is>
      </c>
      <c r="D25" s="2591" t="n"/>
      <c r="E25" s="2592" t="n"/>
      <c r="F25" s="2592" t="n">
        <v>0</v>
      </c>
      <c r="G25" s="2592" t="n"/>
      <c r="H25" s="409" t="n"/>
      <c r="I25" s="397" t="n"/>
      <c r="J25" s="2591" t="n"/>
      <c r="K25" s="2592" t="n"/>
      <c r="L25" s="2592" t="n">
        <v>0</v>
      </c>
      <c r="M25" s="2592" t="n"/>
      <c r="N25" s="409" t="n"/>
      <c r="O25" s="410" t="n"/>
      <c r="P25" s="2591" t="n"/>
      <c r="Q25" s="2592" t="n"/>
      <c r="R25" s="2592" t="n">
        <v>0</v>
      </c>
      <c r="S25" s="2592" t="n"/>
      <c r="T25" s="409" t="n"/>
      <c r="U25" s="2586" t="n"/>
      <c r="V25" s="2591" t="n"/>
      <c r="W25" s="2592" t="n"/>
      <c r="X25" s="2592" t="n"/>
      <c r="Y25" s="2592" t="n">
        <v>0</v>
      </c>
      <c r="Z25" s="2592" t="n">
        <v>0</v>
      </c>
      <c r="AA25" s="2592" t="n"/>
      <c r="AB25" s="409" t="n"/>
      <c r="AC25" s="410" t="n"/>
      <c r="AD25" s="2591" t="n"/>
      <c r="AE25" s="2592" t="n"/>
      <c r="AF25" s="2592" t="n"/>
      <c r="AG25" s="2592" t="n">
        <v>0</v>
      </c>
      <c r="AH25" s="2592" t="n">
        <v>0</v>
      </c>
      <c r="AI25" s="2592" t="n"/>
      <c r="AJ25" s="409" t="n"/>
      <c r="AK25" s="410" t="n"/>
      <c r="AL25" s="2591" t="n"/>
      <c r="AM25" s="2592" t="n"/>
      <c r="AN25" s="2592" t="n"/>
      <c r="AO25" s="2592" t="n"/>
      <c r="AP25" s="2592" t="n">
        <v>0</v>
      </c>
      <c r="AQ25" s="2592" t="n">
        <v>0</v>
      </c>
      <c r="AR25" s="2592" t="n"/>
      <c r="AS25" s="409" t="n"/>
      <c r="AT25" s="2587" t="n"/>
      <c r="AU25" s="2591" t="n"/>
      <c r="AV25" s="2592" t="n"/>
      <c r="AW25" s="2592" t="n"/>
      <c r="AX25" s="2592" t="n">
        <v>0</v>
      </c>
      <c r="AY25" s="2592" t="n">
        <v>0</v>
      </c>
      <c r="AZ25" s="2592" t="n"/>
      <c r="BA25" s="409" t="n"/>
      <c r="BB25" s="410" t="n"/>
      <c r="BC25" s="2591" t="n"/>
      <c r="BD25" s="2592" t="n"/>
      <c r="BE25" s="2592" t="n"/>
      <c r="BF25" s="2592" t="n">
        <v>0</v>
      </c>
      <c r="BG25" s="2592" t="n">
        <v>0</v>
      </c>
      <c r="BH25" s="2592" t="n"/>
      <c r="BI25" s="409" t="n"/>
      <c r="BJ25" s="2593" t="n"/>
      <c r="BK25" s="2591" t="n"/>
      <c r="BL25" s="2592" t="n"/>
      <c r="BM25" s="2592" t="n"/>
      <c r="BN25" s="2592" t="n"/>
      <c r="BO25" s="2592" t="n"/>
      <c r="BP25" s="2592" t="n"/>
      <c r="BQ25" s="2592" t="n"/>
      <c r="BR25" s="409" t="n"/>
      <c r="BS25" s="2593" t="n"/>
      <c r="BT25" s="2591" t="n"/>
      <c r="BU25" s="2592" t="n"/>
      <c r="BV25" s="2592" t="n"/>
      <c r="BW25" s="2592" t="n"/>
      <c r="BX25" s="2592" t="n"/>
      <c r="BY25" s="2592" t="n"/>
      <c r="BZ25" s="409" t="n"/>
      <c r="CA25" s="2555" t="n"/>
      <c r="CB25" s="2591" t="n"/>
      <c r="CC25" s="2592" t="n"/>
      <c r="CD25" s="2592" t="n"/>
      <c r="CE25" s="2592" t="n"/>
      <c r="CF25" s="2592" t="n"/>
      <c r="CG25" s="2592" t="n"/>
      <c r="CH25" s="409" t="n"/>
      <c r="CI25" s="2555" t="n"/>
      <c r="CJ25" s="2591" t="n"/>
      <c r="CK25" s="2592" t="n"/>
      <c r="CL25" s="2592" t="n"/>
      <c r="CM25" s="2592" t="n"/>
      <c r="CN25" s="2592" t="n"/>
      <c r="CO25" s="2592" t="n"/>
      <c r="CP25" s="409" t="n"/>
      <c r="CQ25" s="410" t="n"/>
      <c r="CR25" s="2591" t="n">
        <v>0</v>
      </c>
      <c r="CS25" s="2592" t="n">
        <v>0</v>
      </c>
      <c r="CT25" s="2592" t="n">
        <v>0</v>
      </c>
      <c r="CU25" s="2592" t="n">
        <v>0</v>
      </c>
      <c r="CV25" s="2592" t="n">
        <v>0</v>
      </c>
      <c r="CW25" s="2592" t="n">
        <v>0</v>
      </c>
      <c r="CX25" s="409">
        <f>IFERROR(CR25/CW25-1, "-")</f>
        <v/>
      </c>
      <c r="CY25" s="400" t="n"/>
      <c r="CZ25" s="2594" t="n">
        <v>0</v>
      </c>
      <c r="DA25" s="2592" t="n"/>
      <c r="DB25" s="2592" t="n"/>
      <c r="DC25" s="2592" t="n"/>
      <c r="DD25" s="2592" t="n"/>
      <c r="DE25" s="409" t="n"/>
      <c r="DF25" s="409" t="n"/>
      <c r="DG25" s="413" t="n"/>
      <c r="DH25" s="413" t="n"/>
      <c r="DI25" s="257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579" t="n"/>
      <c r="DO25" s="2579" t="n"/>
      <c r="DP25" s="2595" t="n"/>
      <c r="DQ25" s="2581">
        <f>-CR25+DP25/10^6</f>
        <v/>
      </c>
      <c r="DR25" s="2427">
        <f>SUM(E25,K25,Q25,W25,AE25,AM25,AV25,BD25,BL25,BU25,CC25,CK25)-CS25</f>
        <v/>
      </c>
      <c r="DS25" s="2427">
        <f>SUM(D25,J25,P25,V25,AD25,AL25,AU25,BC25,,BN25,BV25,CD25,CL25)-CT25</f>
        <v/>
      </c>
      <c r="DT25" s="2582" t="n"/>
      <c r="DU25" s="415" t="n"/>
      <c r="DV25" s="2583">
        <f>DU25-CJ25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  <c r="EB25" s="2584" t="n"/>
    </row>
    <row customFormat="1" customHeight="1" ht="19.5" outlineLevel="1" r="26" s="416">
      <c r="A26" s="268" t="n"/>
      <c r="B26" s="405" t="inlineStr">
        <is>
          <t>ELECTRICITE RESIDENCES</t>
        </is>
      </c>
      <c r="C26" s="406" t="inlineStr">
        <is>
          <t>Opex20</t>
        </is>
      </c>
      <c r="D26" s="2591" t="n"/>
      <c r="E26" s="2592" t="n"/>
      <c r="F26" s="2592" t="n">
        <v>0</v>
      </c>
      <c r="G26" s="2592" t="n"/>
      <c r="H26" s="409" t="n"/>
      <c r="I26" s="397" t="n"/>
      <c r="J26" s="2591" t="n"/>
      <c r="K26" s="2592" t="n"/>
      <c r="L26" s="2592" t="n">
        <v>0</v>
      </c>
      <c r="M26" s="2592" t="n"/>
      <c r="N26" s="409" t="n"/>
      <c r="O26" s="410" t="n"/>
      <c r="P26" s="2591" t="n"/>
      <c r="Q26" s="2592" t="n"/>
      <c r="R26" s="2592" t="n">
        <v>0</v>
      </c>
      <c r="S26" s="2592" t="n"/>
      <c r="T26" s="409" t="n"/>
      <c r="U26" s="2586" t="n"/>
      <c r="V26" s="2591" t="n"/>
      <c r="W26" s="2592" t="n"/>
      <c r="X26" s="2592" t="n"/>
      <c r="Y26" s="2592" t="n">
        <v>0</v>
      </c>
      <c r="Z26" s="2592" t="n">
        <v>0</v>
      </c>
      <c r="AA26" s="2592" t="n"/>
      <c r="AB26" s="409" t="n"/>
      <c r="AC26" s="410" t="n"/>
      <c r="AD26" s="2591" t="n"/>
      <c r="AE26" s="2592" t="n"/>
      <c r="AF26" s="2592" t="n"/>
      <c r="AG26" s="2592" t="n">
        <v>0</v>
      </c>
      <c r="AH26" s="2592" t="n">
        <v>0</v>
      </c>
      <c r="AI26" s="2592" t="n"/>
      <c r="AJ26" s="409" t="n"/>
      <c r="AK26" s="410" t="n"/>
      <c r="AL26" s="2591" t="n"/>
      <c r="AM26" s="2592" t="n"/>
      <c r="AN26" s="2592" t="n"/>
      <c r="AO26" s="2592" t="n"/>
      <c r="AP26" s="2592" t="n">
        <v>0</v>
      </c>
      <c r="AQ26" s="2592" t="n">
        <v>0</v>
      </c>
      <c r="AR26" s="2592" t="n"/>
      <c r="AS26" s="409" t="n"/>
      <c r="AT26" s="2587" t="n"/>
      <c r="AU26" s="2591" t="n"/>
      <c r="AV26" s="2592" t="n"/>
      <c r="AW26" s="2592" t="n"/>
      <c r="AX26" s="2592" t="n">
        <v>0</v>
      </c>
      <c r="AY26" s="2592" t="n">
        <v>0</v>
      </c>
      <c r="AZ26" s="2592" t="n"/>
      <c r="BA26" s="409" t="n"/>
      <c r="BB26" s="410" t="n"/>
      <c r="BC26" s="2591" t="n"/>
      <c r="BD26" s="2592" t="n"/>
      <c r="BE26" s="2592" t="n"/>
      <c r="BF26" s="2592" t="n">
        <v>0</v>
      </c>
      <c r="BG26" s="2592" t="n">
        <v>0</v>
      </c>
      <c r="BH26" s="2592" t="n"/>
      <c r="BI26" s="409" t="n"/>
      <c r="BJ26" s="2593" t="n"/>
      <c r="BK26" s="2591" t="n"/>
      <c r="BL26" s="2592" t="n"/>
      <c r="BM26" s="2592" t="n"/>
      <c r="BN26" s="2592" t="n"/>
      <c r="BO26" s="2592" t="n"/>
      <c r="BP26" s="2592" t="n"/>
      <c r="BQ26" s="2592" t="n"/>
      <c r="BR26" s="409" t="n"/>
      <c r="BS26" s="2593" t="n"/>
      <c r="BT26" s="2591" t="n"/>
      <c r="BU26" s="2592" t="n"/>
      <c r="BV26" s="2592" t="n"/>
      <c r="BW26" s="2592" t="n"/>
      <c r="BX26" s="2592" t="n"/>
      <c r="BY26" s="2592" t="n"/>
      <c r="BZ26" s="409" t="n"/>
      <c r="CA26" s="2555" t="n"/>
      <c r="CB26" s="2591" t="n"/>
      <c r="CC26" s="2592" t="n"/>
      <c r="CD26" s="2592" t="n"/>
      <c r="CE26" s="2592" t="n"/>
      <c r="CF26" s="2592" t="n"/>
      <c r="CG26" s="2592" t="n"/>
      <c r="CH26" s="409" t="n"/>
      <c r="CI26" s="2555" t="n"/>
      <c r="CJ26" s="2591" t="n"/>
      <c r="CK26" s="2592" t="n"/>
      <c r="CL26" s="2592" t="n"/>
      <c r="CM26" s="2592" t="n"/>
      <c r="CN26" s="2592" t="n"/>
      <c r="CO26" s="2592" t="n"/>
      <c r="CP26" s="409" t="n"/>
      <c r="CQ26" s="410" t="n"/>
      <c r="CR26" s="2591" t="n">
        <v>0</v>
      </c>
      <c r="CS26" s="2592" t="n">
        <v>0</v>
      </c>
      <c r="CT26" s="2592" t="n">
        <v>0</v>
      </c>
      <c r="CU26" s="2592" t="n">
        <v>0</v>
      </c>
      <c r="CV26" s="2592" t="n">
        <v>0</v>
      </c>
      <c r="CW26" s="2592" t="n">
        <v>0</v>
      </c>
      <c r="CX26" s="409">
        <f>IFERROR(CR26/CW26-1, "-")</f>
        <v/>
      </c>
      <c r="CY26" s="400" t="n"/>
      <c r="CZ26" s="2594" t="n">
        <v>0</v>
      </c>
      <c r="DA26" s="2592" t="n"/>
      <c r="DB26" s="2592" t="n"/>
      <c r="DC26" s="2592" t="n"/>
      <c r="DD26" s="2592" t="n"/>
      <c r="DE26" s="409" t="n"/>
      <c r="DF26" s="409" t="n"/>
      <c r="DG26" s="413" t="n"/>
      <c r="DH26" s="413" t="n"/>
      <c r="DI26" s="257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579" t="n"/>
      <c r="DO26" s="2579" t="n"/>
      <c r="DP26" s="2595" t="n"/>
      <c r="DQ26" s="2581">
        <f>-CR26+DP26/10^6</f>
        <v/>
      </c>
      <c r="DR26" s="2427">
        <f>SUM(E26,K26,Q26,W26,AE26,AM26,AV26,BD26,BL26,BU26,CC26,CK26)-CS26</f>
        <v/>
      </c>
      <c r="DS26" s="2427">
        <f>SUM(D26,J26,P26,V26,AD26,AL26,AU26,BC26,,BN26,BV26,CD26,CL26)-CT26</f>
        <v/>
      </c>
      <c r="DT26" s="2582" t="n"/>
      <c r="DU26" s="415" t="n"/>
      <c r="DV26" s="2583">
        <f>DU26-CJ26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  <c r="EB26" s="2584" t="n"/>
    </row>
    <row customFormat="1" customHeight="1" ht="19.5" outlineLevel="1" r="27" s="416">
      <c r="A27" s="268" t="n"/>
      <c r="B27" s="405" t="inlineStr">
        <is>
          <t>LOYERS RESIDENCES</t>
        </is>
      </c>
      <c r="C27" s="406" t="inlineStr">
        <is>
          <t>Opex21</t>
        </is>
      </c>
      <c r="D27" s="2591" t="n"/>
      <c r="E27" s="2592" t="n"/>
      <c r="F27" s="2592" t="n">
        <v>0</v>
      </c>
      <c r="G27" s="2592" t="n"/>
      <c r="H27" s="409" t="n"/>
      <c r="I27" s="397" t="n"/>
      <c r="J27" s="2591" t="n"/>
      <c r="K27" s="2592" t="n"/>
      <c r="L27" s="2592" t="n">
        <v>0</v>
      </c>
      <c r="M27" s="2592" t="n"/>
      <c r="N27" s="409" t="n"/>
      <c r="O27" s="410" t="n"/>
      <c r="P27" s="2591" t="n"/>
      <c r="Q27" s="2592" t="n"/>
      <c r="R27" s="2592" t="n">
        <v>0</v>
      </c>
      <c r="S27" s="2592" t="n"/>
      <c r="T27" s="409" t="n"/>
      <c r="U27" s="2586" t="n"/>
      <c r="V27" s="2591" t="n"/>
      <c r="W27" s="2592" t="n"/>
      <c r="X27" s="2592" t="n"/>
      <c r="Y27" s="2592" t="n">
        <v>0</v>
      </c>
      <c r="Z27" s="2592" t="n">
        <v>0</v>
      </c>
      <c r="AA27" s="2592" t="n"/>
      <c r="AB27" s="409" t="n"/>
      <c r="AC27" s="410" t="n"/>
      <c r="AD27" s="2591" t="n"/>
      <c r="AE27" s="2592" t="n"/>
      <c r="AF27" s="2592" t="n"/>
      <c r="AG27" s="2592" t="n">
        <v>0</v>
      </c>
      <c r="AH27" s="2592" t="n">
        <v>0</v>
      </c>
      <c r="AI27" s="2592" t="n"/>
      <c r="AJ27" s="409" t="n"/>
      <c r="AK27" s="410" t="n"/>
      <c r="AL27" s="2591" t="n"/>
      <c r="AM27" s="2592" t="n"/>
      <c r="AN27" s="2592" t="n"/>
      <c r="AO27" s="2592" t="n"/>
      <c r="AP27" s="2592" t="n">
        <v>0</v>
      </c>
      <c r="AQ27" s="2592" t="n">
        <v>0</v>
      </c>
      <c r="AR27" s="2592" t="n"/>
      <c r="AS27" s="409" t="n"/>
      <c r="AT27" s="2587" t="n"/>
      <c r="AU27" s="2591" t="n"/>
      <c r="AV27" s="2592" t="n"/>
      <c r="AW27" s="2592" t="n"/>
      <c r="AX27" s="2592" t="n">
        <v>0</v>
      </c>
      <c r="AY27" s="2592" t="n">
        <v>0</v>
      </c>
      <c r="AZ27" s="2592" t="n"/>
      <c r="BA27" s="409" t="n"/>
      <c r="BB27" s="410" t="n"/>
      <c r="BC27" s="2591" t="n"/>
      <c r="BD27" s="2592" t="n"/>
      <c r="BE27" s="2592" t="n"/>
      <c r="BF27" s="2592" t="n">
        <v>0</v>
      </c>
      <c r="BG27" s="2592" t="n">
        <v>0</v>
      </c>
      <c r="BH27" s="2592" t="n"/>
      <c r="BI27" s="409" t="n"/>
      <c r="BJ27" s="2593" t="n"/>
      <c r="BK27" s="2591" t="n"/>
      <c r="BL27" s="2592" t="n"/>
      <c r="BM27" s="2592" t="n"/>
      <c r="BN27" s="2592" t="n"/>
      <c r="BO27" s="2592" t="n"/>
      <c r="BP27" s="2592" t="n"/>
      <c r="BQ27" s="2592" t="n"/>
      <c r="BR27" s="409" t="n"/>
      <c r="BS27" s="2593" t="n"/>
      <c r="BT27" s="2591" t="n"/>
      <c r="BU27" s="2592" t="n"/>
      <c r="BV27" s="2592" t="n"/>
      <c r="BW27" s="2592" t="n"/>
      <c r="BX27" s="2592" t="n"/>
      <c r="BY27" s="2592" t="n"/>
      <c r="BZ27" s="409" t="n"/>
      <c r="CA27" s="2555" t="n"/>
      <c r="CB27" s="2591" t="n"/>
      <c r="CC27" s="2592" t="n"/>
      <c r="CD27" s="2592" t="n"/>
      <c r="CE27" s="2592" t="n"/>
      <c r="CF27" s="2592" t="n"/>
      <c r="CG27" s="2592" t="n"/>
      <c r="CH27" s="409" t="n"/>
      <c r="CI27" s="2555" t="n"/>
      <c r="CJ27" s="2591" t="n"/>
      <c r="CK27" s="2592" t="n"/>
      <c r="CL27" s="2592" t="n"/>
      <c r="CM27" s="2592" t="n"/>
      <c r="CN27" s="2592" t="n"/>
      <c r="CO27" s="2592" t="n"/>
      <c r="CP27" s="409" t="n"/>
      <c r="CQ27" s="410" t="n"/>
      <c r="CR27" s="2591" t="n">
        <v>0</v>
      </c>
      <c r="CS27" s="2592" t="n">
        <v>0</v>
      </c>
      <c r="CT27" s="2592" t="n">
        <v>0</v>
      </c>
      <c r="CU27" s="2592" t="n">
        <v>0</v>
      </c>
      <c r="CV27" s="2592" t="n">
        <v>0</v>
      </c>
      <c r="CW27" s="2592" t="n">
        <v>0</v>
      </c>
      <c r="CX27" s="409">
        <f>IFERROR(CR27/CW27-1, "-")</f>
        <v/>
      </c>
      <c r="CY27" s="400" t="n"/>
      <c r="CZ27" s="2594" t="n">
        <v>0</v>
      </c>
      <c r="DA27" s="2592" t="n">
        <v>0</v>
      </c>
      <c r="DB27" s="2592" t="n"/>
      <c r="DC27" s="2592" t="n"/>
      <c r="DD27" s="2592" t="n">
        <v>0</v>
      </c>
      <c r="DE27" s="409" t="n"/>
      <c r="DF27" s="409" t="n"/>
      <c r="DG27" s="413" t="n"/>
      <c r="DH27" s="413" t="n"/>
      <c r="DI27" s="257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579" t="n"/>
      <c r="DO27" s="2579" t="n"/>
      <c r="DP27" s="2595" t="n"/>
      <c r="DQ27" s="2581">
        <f>-CR27+DP27/10^6</f>
        <v/>
      </c>
      <c r="DR27" s="2427">
        <f>SUM(E27,K27,Q27,W27,AE27,AM27,AV27,BD27,BL27,BU27,CC27,CK27)-CS27</f>
        <v/>
      </c>
      <c r="DS27" s="2427">
        <f>SUM(D27,J27,P27,V27,AD27,AL27,AU27,BC27,,BN27,BV27,CD27,CL27)-CT27</f>
        <v/>
      </c>
      <c r="DT27" s="2582" t="n"/>
      <c r="DU27" s="415" t="n"/>
      <c r="DV27" s="2583">
        <f>DU27-CJ27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  <c r="EB27" s="2584" t="n"/>
    </row>
    <row customFormat="1" customHeight="1" ht="19.5" outlineLevel="1" r="28" s="416">
      <c r="A28" s="268" t="n"/>
      <c r="B28" s="405" t="inlineStr">
        <is>
          <t>ENTRETIEN ET REPARATIONS RESID</t>
        </is>
      </c>
      <c r="C28" s="406" t="inlineStr">
        <is>
          <t>Opex22</t>
        </is>
      </c>
      <c r="D28" s="2591" t="n"/>
      <c r="E28" s="2592" t="n"/>
      <c r="F28" s="2592" t="n">
        <v>0</v>
      </c>
      <c r="G28" s="2592" t="n"/>
      <c r="H28" s="409" t="n"/>
      <c r="I28" s="397" t="n"/>
      <c r="J28" s="2591" t="n"/>
      <c r="K28" s="2592" t="n"/>
      <c r="L28" s="2592" t="n">
        <v>0</v>
      </c>
      <c r="M28" s="2592" t="n"/>
      <c r="N28" s="409" t="n"/>
      <c r="O28" s="410" t="n"/>
      <c r="P28" s="2591" t="n"/>
      <c r="Q28" s="2592" t="n"/>
      <c r="R28" s="2592" t="n">
        <v>0</v>
      </c>
      <c r="S28" s="2592" t="n"/>
      <c r="T28" s="409" t="n"/>
      <c r="U28" s="2586" t="n"/>
      <c r="V28" s="2591" t="n"/>
      <c r="W28" s="2592" t="n"/>
      <c r="X28" s="2592" t="n"/>
      <c r="Y28" s="2592" t="n">
        <v>0</v>
      </c>
      <c r="Z28" s="2592" t="n">
        <v>0</v>
      </c>
      <c r="AA28" s="2592" t="n"/>
      <c r="AB28" s="409" t="n"/>
      <c r="AC28" s="410" t="n"/>
      <c r="AD28" s="2591" t="n"/>
      <c r="AE28" s="2592" t="n"/>
      <c r="AF28" s="2592" t="n"/>
      <c r="AG28" s="2592" t="n">
        <v>0</v>
      </c>
      <c r="AH28" s="2592" t="n">
        <v>0</v>
      </c>
      <c r="AI28" s="2592" t="n"/>
      <c r="AJ28" s="409" t="n"/>
      <c r="AK28" s="410" t="n"/>
      <c r="AL28" s="2591" t="n"/>
      <c r="AM28" s="2592" t="n"/>
      <c r="AN28" s="2592" t="n"/>
      <c r="AO28" s="2592" t="n"/>
      <c r="AP28" s="2592" t="n">
        <v>0</v>
      </c>
      <c r="AQ28" s="2592" t="n">
        <v>0</v>
      </c>
      <c r="AR28" s="2592" t="n"/>
      <c r="AS28" s="409" t="n"/>
      <c r="AT28" s="2587" t="n"/>
      <c r="AU28" s="2591" t="n"/>
      <c r="AV28" s="2592" t="n"/>
      <c r="AW28" s="2592" t="n"/>
      <c r="AX28" s="2592" t="n">
        <v>0</v>
      </c>
      <c r="AY28" s="2592" t="n">
        <v>0</v>
      </c>
      <c r="AZ28" s="2592" t="n"/>
      <c r="BA28" s="409" t="n"/>
      <c r="BB28" s="410" t="n"/>
      <c r="BC28" s="2591" t="n"/>
      <c r="BD28" s="2592" t="n"/>
      <c r="BE28" s="2592" t="n"/>
      <c r="BF28" s="2592" t="n">
        <v>0</v>
      </c>
      <c r="BG28" s="2592" t="n">
        <v>0</v>
      </c>
      <c r="BH28" s="2592" t="n"/>
      <c r="BI28" s="409" t="n"/>
      <c r="BJ28" s="2593" t="n"/>
      <c r="BK28" s="2591" t="n"/>
      <c r="BL28" s="2592" t="n"/>
      <c r="BM28" s="2592" t="n"/>
      <c r="BN28" s="2592" t="n"/>
      <c r="BO28" s="2592" t="n"/>
      <c r="BP28" s="2592" t="n"/>
      <c r="BQ28" s="2592" t="n"/>
      <c r="BR28" s="409" t="n"/>
      <c r="BS28" s="2593" t="n"/>
      <c r="BT28" s="2591" t="n"/>
      <c r="BU28" s="2592" t="n"/>
      <c r="BV28" s="2592" t="n"/>
      <c r="BW28" s="2592" t="n"/>
      <c r="BX28" s="2592" t="n"/>
      <c r="BY28" s="2592" t="n"/>
      <c r="BZ28" s="409" t="n"/>
      <c r="CA28" s="2555" t="n"/>
      <c r="CB28" s="2591" t="n"/>
      <c r="CC28" s="2592" t="n"/>
      <c r="CD28" s="2592" t="n"/>
      <c r="CE28" s="2592" t="n"/>
      <c r="CF28" s="2592" t="n"/>
      <c r="CG28" s="2592" t="n"/>
      <c r="CH28" s="409" t="n"/>
      <c r="CI28" s="2555" t="n"/>
      <c r="CJ28" s="2591" t="n"/>
      <c r="CK28" s="2592" t="n"/>
      <c r="CL28" s="2592" t="n"/>
      <c r="CM28" s="2592" t="n"/>
      <c r="CN28" s="2592" t="n"/>
      <c r="CO28" s="2592" t="n"/>
      <c r="CP28" s="409" t="n"/>
      <c r="CQ28" s="410" t="n"/>
      <c r="CR28" s="2591" t="n">
        <v>0</v>
      </c>
      <c r="CS28" s="2592" t="n">
        <v>0</v>
      </c>
      <c r="CT28" s="2592" t="n">
        <v>0</v>
      </c>
      <c r="CU28" s="2592" t="n">
        <v>0</v>
      </c>
      <c r="CV28" s="2592" t="n">
        <v>0</v>
      </c>
      <c r="CW28" s="2592" t="n">
        <v>0</v>
      </c>
      <c r="CX28" s="409">
        <f>IFERROR(CR28/CW28-1, "-")</f>
        <v/>
      </c>
      <c r="CY28" s="400" t="n"/>
      <c r="CZ28" s="2594" t="n">
        <v>0</v>
      </c>
      <c r="DA28" s="2592" t="n"/>
      <c r="DB28" s="2592" t="n"/>
      <c r="DC28" s="2592" t="n"/>
      <c r="DD28" s="2592" t="n"/>
      <c r="DE28" s="409" t="n"/>
      <c r="DF28" s="409" t="n"/>
      <c r="DG28" s="413" t="n"/>
      <c r="DH28" s="413" t="n"/>
      <c r="DI28" s="257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579" t="n"/>
      <c r="DO28" s="2579" t="n"/>
      <c r="DP28" s="2595" t="n"/>
      <c r="DQ28" s="2581">
        <f>-CR28+DP28/10^6</f>
        <v/>
      </c>
      <c r="DR28" s="2427">
        <f>SUM(E28,K28,Q28,W28,AE28,AM28,AV28,BD28,BL28,BU28,CC28,CK28)-CS28</f>
        <v/>
      </c>
      <c r="DS28" s="2427">
        <f>SUM(D28,J28,P28,V28,AD28,AL28,AU28,BC28,,BN28,BV28,CD28,CL28)-CT28</f>
        <v/>
      </c>
      <c r="DT28" s="2582" t="n"/>
      <c r="DU28" s="415" t="n"/>
      <c r="DV28" s="2583">
        <f>DU28-CJ28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  <c r="EB28" s="2584" t="n"/>
    </row>
    <row customFormat="1" customHeight="1" ht="19.5" outlineLevel="1" r="29" s="416">
      <c r="A29" s="268" t="n"/>
      <c r="B29" s="405" t="inlineStr">
        <is>
          <t>FRAIS DE TELEPHONE RESIDENCES</t>
        </is>
      </c>
      <c r="C29" s="406" t="inlineStr">
        <is>
          <t>Opex23</t>
        </is>
      </c>
      <c r="D29" s="2591" t="n"/>
      <c r="E29" s="2592" t="n"/>
      <c r="F29" s="2592" t="n">
        <v>0</v>
      </c>
      <c r="G29" s="2592" t="n"/>
      <c r="H29" s="409" t="n"/>
      <c r="I29" s="397" t="n"/>
      <c r="J29" s="2591" t="n"/>
      <c r="K29" s="2592" t="n"/>
      <c r="L29" s="2592" t="n">
        <v>0</v>
      </c>
      <c r="M29" s="2592" t="n"/>
      <c r="N29" s="409" t="n"/>
      <c r="O29" s="410" t="n"/>
      <c r="P29" s="2591" t="n"/>
      <c r="Q29" s="2592" t="n"/>
      <c r="R29" s="2592" t="n">
        <v>0</v>
      </c>
      <c r="S29" s="2592" t="n"/>
      <c r="T29" s="409" t="n"/>
      <c r="U29" s="2586" t="n"/>
      <c r="V29" s="2591" t="n"/>
      <c r="W29" s="2592" t="n"/>
      <c r="X29" s="2592" t="n"/>
      <c r="Y29" s="2592" t="n">
        <v>0</v>
      </c>
      <c r="Z29" s="2592" t="n">
        <v>0</v>
      </c>
      <c r="AA29" s="2592" t="n"/>
      <c r="AB29" s="409" t="n"/>
      <c r="AC29" s="410" t="n"/>
      <c r="AD29" s="2591" t="n"/>
      <c r="AE29" s="2592" t="n"/>
      <c r="AF29" s="2592" t="n"/>
      <c r="AG29" s="2592" t="n">
        <v>0</v>
      </c>
      <c r="AH29" s="2592" t="n">
        <v>0</v>
      </c>
      <c r="AI29" s="2592" t="n"/>
      <c r="AJ29" s="409" t="n"/>
      <c r="AK29" s="410" t="n"/>
      <c r="AL29" s="2591" t="n"/>
      <c r="AM29" s="2592" t="n"/>
      <c r="AN29" s="2592" t="n"/>
      <c r="AO29" s="2592" t="n"/>
      <c r="AP29" s="2592" t="n">
        <v>0</v>
      </c>
      <c r="AQ29" s="2592" t="n">
        <v>0</v>
      </c>
      <c r="AR29" s="2592" t="n"/>
      <c r="AS29" s="409" t="n"/>
      <c r="AT29" s="2587" t="n"/>
      <c r="AU29" s="2591" t="n"/>
      <c r="AV29" s="2592" t="n"/>
      <c r="AW29" s="2592" t="n"/>
      <c r="AX29" s="2592" t="n">
        <v>0</v>
      </c>
      <c r="AY29" s="2592" t="n">
        <v>0</v>
      </c>
      <c r="AZ29" s="2592" t="n"/>
      <c r="BA29" s="409" t="n"/>
      <c r="BB29" s="410" t="n"/>
      <c r="BC29" s="2591" t="n"/>
      <c r="BD29" s="2592" t="n"/>
      <c r="BE29" s="2592" t="n"/>
      <c r="BF29" s="2592" t="n">
        <v>0</v>
      </c>
      <c r="BG29" s="2592" t="n">
        <v>0</v>
      </c>
      <c r="BH29" s="2592" t="n"/>
      <c r="BI29" s="409" t="n"/>
      <c r="BJ29" s="2593" t="n"/>
      <c r="BK29" s="2591" t="n"/>
      <c r="BL29" s="2592" t="n"/>
      <c r="BM29" s="2592" t="n"/>
      <c r="BN29" s="2592" t="n"/>
      <c r="BO29" s="2592" t="n"/>
      <c r="BP29" s="2592" t="n"/>
      <c r="BQ29" s="2592" t="n"/>
      <c r="BR29" s="409" t="n"/>
      <c r="BS29" s="2593" t="n"/>
      <c r="BT29" s="2591" t="n"/>
      <c r="BU29" s="2592" t="n"/>
      <c r="BV29" s="2592" t="n"/>
      <c r="BW29" s="2592" t="n"/>
      <c r="BX29" s="2592" t="n"/>
      <c r="BY29" s="2592" t="n"/>
      <c r="BZ29" s="409" t="n"/>
      <c r="CA29" s="2555" t="n"/>
      <c r="CB29" s="2591" t="n"/>
      <c r="CC29" s="2592" t="n"/>
      <c r="CD29" s="2592" t="n"/>
      <c r="CE29" s="2592" t="n"/>
      <c r="CF29" s="2592" t="n"/>
      <c r="CG29" s="2592" t="n"/>
      <c r="CH29" s="409" t="n"/>
      <c r="CI29" s="2555" t="n"/>
      <c r="CJ29" s="2591" t="n"/>
      <c r="CK29" s="2592" t="n"/>
      <c r="CL29" s="2592" t="n"/>
      <c r="CM29" s="2592" t="n"/>
      <c r="CN29" s="2592" t="n"/>
      <c r="CO29" s="2592" t="n"/>
      <c r="CP29" s="409" t="n"/>
      <c r="CQ29" s="410" t="n"/>
      <c r="CR29" s="2591" t="n">
        <v>0</v>
      </c>
      <c r="CS29" s="2592" t="n">
        <v>0</v>
      </c>
      <c r="CT29" s="2592" t="n">
        <v>0</v>
      </c>
      <c r="CU29" s="2592" t="n">
        <v>0</v>
      </c>
      <c r="CV29" s="2592" t="n">
        <v>0</v>
      </c>
      <c r="CW29" s="2592" t="n">
        <v>0</v>
      </c>
      <c r="CX29" s="409">
        <f>IFERROR(CR29/CW29-1, "-")</f>
        <v/>
      </c>
      <c r="CY29" s="400" t="n"/>
      <c r="CZ29" s="2594" t="n">
        <v>0</v>
      </c>
      <c r="DA29" s="2592" t="n">
        <v>0</v>
      </c>
      <c r="DB29" s="2592" t="n"/>
      <c r="DC29" s="2592" t="n"/>
      <c r="DD29" s="2592" t="n">
        <v>0</v>
      </c>
      <c r="DE29" s="409" t="n"/>
      <c r="DF29" s="409" t="n"/>
      <c r="DG29" s="413" t="n"/>
      <c r="DH29" s="413" t="n"/>
      <c r="DI29" s="257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579" t="n"/>
      <c r="DO29" s="2579" t="n"/>
      <c r="DP29" s="2595" t="n"/>
      <c r="DQ29" s="2581">
        <f>-CR29+DP29/10^6</f>
        <v/>
      </c>
      <c r="DR29" s="2427">
        <f>SUM(E29,K29,Q29,W29,AE29,AM29,AV29,BD29,BL29,BU29,CC29,CK29)-CS29</f>
        <v/>
      </c>
      <c r="DS29" s="2427">
        <f>SUM(D29,J29,P29,V29,AD29,AL29,AU29,BC29,,BN29,BV29,CD29,CL29)-CT29</f>
        <v/>
      </c>
      <c r="DT29" s="2582" t="n"/>
      <c r="DU29" s="415" t="n"/>
      <c r="DV29" s="2583">
        <f>DU29-CJ29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  <c r="EB29" s="2584" t="n"/>
    </row>
    <row customFormat="1" customHeight="1" ht="19.5" outlineLevel="1" r="30" s="416">
      <c r="A30" s="268" t="n"/>
      <c r="B30" s="405" t="inlineStr">
        <is>
          <t>PRIMES ET GRATIFICATIONS PERSO</t>
        </is>
      </c>
      <c r="C30" s="406" t="inlineStr">
        <is>
          <t>Opex24</t>
        </is>
      </c>
      <c r="D30" s="2591" t="n"/>
      <c r="E30" s="2592" t="n"/>
      <c r="F30" s="2592" t="n">
        <v>0</v>
      </c>
      <c r="G30" s="2592" t="n"/>
      <c r="H30" s="409" t="n"/>
      <c r="I30" s="397" t="n"/>
      <c r="J30" s="2591" t="n"/>
      <c r="K30" s="2592" t="n"/>
      <c r="L30" s="2592" t="n">
        <v>0</v>
      </c>
      <c r="M30" s="2592" t="n"/>
      <c r="N30" s="409" t="n"/>
      <c r="O30" s="410" t="n"/>
      <c r="P30" s="2591" t="n"/>
      <c r="Q30" s="2592" t="n"/>
      <c r="R30" s="2592" t="n">
        <v>0</v>
      </c>
      <c r="S30" s="2592" t="n"/>
      <c r="T30" s="409" t="n"/>
      <c r="U30" s="2586" t="n"/>
      <c r="V30" s="2591" t="n"/>
      <c r="W30" s="2592" t="n"/>
      <c r="X30" s="2592" t="n"/>
      <c r="Y30" s="2592" t="n">
        <v>0</v>
      </c>
      <c r="Z30" s="2592" t="n">
        <v>0</v>
      </c>
      <c r="AA30" s="2592" t="n"/>
      <c r="AB30" s="409" t="n"/>
      <c r="AC30" s="410" t="n"/>
      <c r="AD30" s="2591" t="n"/>
      <c r="AE30" s="2592" t="n"/>
      <c r="AF30" s="2592" t="n"/>
      <c r="AG30" s="2592" t="n">
        <v>0</v>
      </c>
      <c r="AH30" s="2592" t="n">
        <v>0</v>
      </c>
      <c r="AI30" s="2592" t="n"/>
      <c r="AJ30" s="409" t="n"/>
      <c r="AK30" s="410" t="n"/>
      <c r="AL30" s="2591" t="n"/>
      <c r="AM30" s="2592" t="n"/>
      <c r="AN30" s="2592" t="n"/>
      <c r="AO30" s="2592" t="n"/>
      <c r="AP30" s="2592" t="n">
        <v>0</v>
      </c>
      <c r="AQ30" s="2592" t="n">
        <v>0</v>
      </c>
      <c r="AR30" s="2592" t="n"/>
      <c r="AS30" s="409" t="n"/>
      <c r="AT30" s="2587" t="n"/>
      <c r="AU30" s="2591" t="n"/>
      <c r="AV30" s="2592" t="n"/>
      <c r="AW30" s="2592" t="n"/>
      <c r="AX30" s="2592" t="n">
        <v>0</v>
      </c>
      <c r="AY30" s="2592" t="n">
        <v>0</v>
      </c>
      <c r="AZ30" s="2592" t="n"/>
      <c r="BA30" s="409" t="n"/>
      <c r="BB30" s="410" t="n"/>
      <c r="BC30" s="2591" t="n"/>
      <c r="BD30" s="2592" t="n"/>
      <c r="BE30" s="2592" t="n"/>
      <c r="BF30" s="2592" t="n">
        <v>0</v>
      </c>
      <c r="BG30" s="2592" t="n">
        <v>0</v>
      </c>
      <c r="BH30" s="2592" t="n"/>
      <c r="BI30" s="409" t="n"/>
      <c r="BJ30" s="2593" t="n"/>
      <c r="BK30" s="2591" t="n"/>
      <c r="BL30" s="2592" t="n"/>
      <c r="BM30" s="2592" t="n"/>
      <c r="BN30" s="2592" t="n"/>
      <c r="BO30" s="2592" t="n"/>
      <c r="BP30" s="2592" t="n"/>
      <c r="BQ30" s="2592" t="n"/>
      <c r="BR30" s="409" t="n"/>
      <c r="BS30" s="2593" t="n"/>
      <c r="BT30" s="2591" t="n"/>
      <c r="BU30" s="2592" t="n"/>
      <c r="BV30" s="2592" t="n"/>
      <c r="BW30" s="2592" t="n"/>
      <c r="BX30" s="2592" t="n"/>
      <c r="BY30" s="2592" t="n"/>
      <c r="BZ30" s="409" t="n"/>
      <c r="CA30" s="2555" t="n"/>
      <c r="CB30" s="2591" t="n"/>
      <c r="CC30" s="2592" t="n"/>
      <c r="CD30" s="2592" t="n"/>
      <c r="CE30" s="2592" t="n"/>
      <c r="CF30" s="2592" t="n"/>
      <c r="CG30" s="2592" t="n"/>
      <c r="CH30" s="409" t="n"/>
      <c r="CI30" s="2555" t="n"/>
      <c r="CJ30" s="2591" t="n"/>
      <c r="CK30" s="2592" t="n"/>
      <c r="CL30" s="2592" t="n"/>
      <c r="CM30" s="2592" t="n"/>
      <c r="CN30" s="2592" t="n"/>
      <c r="CO30" s="2592" t="n"/>
      <c r="CP30" s="409" t="n"/>
      <c r="CQ30" s="410" t="n"/>
      <c r="CR30" s="2591" t="n">
        <v>0</v>
      </c>
      <c r="CS30" s="2592" t="n">
        <v>0</v>
      </c>
      <c r="CT30" s="2592" t="n">
        <v>0</v>
      </c>
      <c r="CU30" s="2592" t="n">
        <v>0</v>
      </c>
      <c r="CV30" s="2592" t="n">
        <v>0</v>
      </c>
      <c r="CW30" s="2592" t="n">
        <v>0</v>
      </c>
      <c r="CX30" s="409">
        <f>IFERROR(CR30/CW30-1, "-")</f>
        <v/>
      </c>
      <c r="CY30" s="400" t="n"/>
      <c r="CZ30" s="2594" t="n">
        <v>0</v>
      </c>
      <c r="DA30" s="2592" t="n">
        <v>0</v>
      </c>
      <c r="DB30" s="2592" t="n"/>
      <c r="DC30" s="2592" t="n"/>
      <c r="DD30" s="2592" t="n">
        <v>0</v>
      </c>
      <c r="DE30" s="409" t="n"/>
      <c r="DF30" s="409" t="n"/>
      <c r="DG30" s="413" t="n"/>
      <c r="DH30" s="413" t="n"/>
      <c r="DI30" s="257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579" t="n"/>
      <c r="DO30" s="2579" t="n"/>
      <c r="DP30" s="2595" t="n">
        <v>0</v>
      </c>
      <c r="DQ30" s="2581">
        <f>-CR30+DP30/10^6</f>
        <v/>
      </c>
      <c r="DR30" s="2427">
        <f>SUM(E30,K30,Q30,W30,AE30,AM30,AV30,BD30,BL30,BU30,CC30,CK30)-CS30</f>
        <v/>
      </c>
      <c r="DS30" s="2427">
        <f>SUM(D30,J30,P30,V30,AD30,AL30,AU30,BC30,,BN30,BV30,CD30,CL30)-CT30</f>
        <v/>
      </c>
      <c r="DT30" s="2582" t="n"/>
      <c r="DU30" s="415" t="n"/>
      <c r="DV30" s="2583">
        <f>DU30-CJ30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  <c r="EB30" s="2584" t="n"/>
    </row>
    <row customFormat="1" customHeight="1" ht="19.5" outlineLevel="1" r="31" s="416">
      <c r="A31" s="268" t="n"/>
      <c r="B31" s="405" t="inlineStr">
        <is>
          <t>INDEMNITES DE LICENCIEMENT PER</t>
        </is>
      </c>
      <c r="C31" s="406" t="inlineStr">
        <is>
          <t>Opex25</t>
        </is>
      </c>
      <c r="D31" s="2591" t="n"/>
      <c r="E31" s="2592" t="n"/>
      <c r="F31" s="2592" t="n">
        <v>0</v>
      </c>
      <c r="G31" s="2592" t="n"/>
      <c r="H31" s="409" t="n"/>
      <c r="I31" s="397" t="n"/>
      <c r="J31" s="2591" t="n"/>
      <c r="K31" s="2592" t="n"/>
      <c r="L31" s="2592" t="n">
        <v>0</v>
      </c>
      <c r="M31" s="2592" t="n"/>
      <c r="N31" s="409" t="n"/>
      <c r="O31" s="410" t="n"/>
      <c r="P31" s="2591" t="n"/>
      <c r="Q31" s="2592" t="n"/>
      <c r="R31" s="2592" t="n">
        <v>0</v>
      </c>
      <c r="S31" s="2592" t="n"/>
      <c r="T31" s="409" t="n"/>
      <c r="U31" s="2586" t="n"/>
      <c r="V31" s="2591" t="n"/>
      <c r="W31" s="2592" t="n"/>
      <c r="X31" s="2592" t="n"/>
      <c r="Y31" s="2592" t="n">
        <v>0</v>
      </c>
      <c r="Z31" s="2592" t="n">
        <v>0</v>
      </c>
      <c r="AA31" s="2592" t="n"/>
      <c r="AB31" s="409" t="n"/>
      <c r="AC31" s="410" t="n"/>
      <c r="AD31" s="2591" t="n"/>
      <c r="AE31" s="2592" t="n"/>
      <c r="AF31" s="2592" t="n"/>
      <c r="AG31" s="2592" t="n">
        <v>0</v>
      </c>
      <c r="AH31" s="2592" t="n">
        <v>0</v>
      </c>
      <c r="AI31" s="2592" t="n"/>
      <c r="AJ31" s="409" t="n"/>
      <c r="AK31" s="410" t="n"/>
      <c r="AL31" s="2591" t="n"/>
      <c r="AM31" s="2592" t="n"/>
      <c r="AN31" s="2592" t="n"/>
      <c r="AO31" s="2592" t="n"/>
      <c r="AP31" s="2592" t="n">
        <v>0</v>
      </c>
      <c r="AQ31" s="2592" t="n">
        <v>0</v>
      </c>
      <c r="AR31" s="2592" t="n"/>
      <c r="AS31" s="409" t="n"/>
      <c r="AT31" s="2587" t="n"/>
      <c r="AU31" s="2591" t="n"/>
      <c r="AV31" s="2592" t="n"/>
      <c r="AW31" s="2592" t="n"/>
      <c r="AX31" s="2592" t="n">
        <v>0</v>
      </c>
      <c r="AY31" s="2592" t="n">
        <v>0</v>
      </c>
      <c r="AZ31" s="2592" t="n"/>
      <c r="BA31" s="409" t="n"/>
      <c r="BB31" s="410" t="n"/>
      <c r="BC31" s="2591" t="n"/>
      <c r="BD31" s="2592" t="n"/>
      <c r="BE31" s="2592" t="n"/>
      <c r="BF31" s="2592" t="n">
        <v>0</v>
      </c>
      <c r="BG31" s="2592" t="n">
        <v>0</v>
      </c>
      <c r="BH31" s="2592" t="n"/>
      <c r="BI31" s="409" t="n"/>
      <c r="BJ31" s="2593" t="n"/>
      <c r="BK31" s="2591" t="n"/>
      <c r="BL31" s="2592" t="n"/>
      <c r="BM31" s="2592" t="n"/>
      <c r="BN31" s="2592" t="n"/>
      <c r="BO31" s="2592" t="n"/>
      <c r="BP31" s="2592" t="n"/>
      <c r="BQ31" s="2592" t="n"/>
      <c r="BR31" s="409" t="n"/>
      <c r="BS31" s="2593" t="n"/>
      <c r="BT31" s="2591" t="n"/>
      <c r="BU31" s="2592" t="n"/>
      <c r="BV31" s="2592" t="n"/>
      <c r="BW31" s="2592" t="n"/>
      <c r="BX31" s="2592" t="n"/>
      <c r="BY31" s="2592" t="n"/>
      <c r="BZ31" s="409" t="n"/>
      <c r="CA31" s="2555" t="n"/>
      <c r="CB31" s="2591" t="n"/>
      <c r="CC31" s="2592" t="n"/>
      <c r="CD31" s="2592" t="n"/>
      <c r="CE31" s="2592" t="n"/>
      <c r="CF31" s="2592" t="n"/>
      <c r="CG31" s="2592" t="n"/>
      <c r="CH31" s="409" t="n"/>
      <c r="CI31" s="2555" t="n"/>
      <c r="CJ31" s="2591" t="n"/>
      <c r="CK31" s="2592" t="n"/>
      <c r="CL31" s="2592" t="n"/>
      <c r="CM31" s="2592" t="n"/>
      <c r="CN31" s="2592" t="n"/>
      <c r="CO31" s="2592" t="n"/>
      <c r="CP31" s="409" t="n"/>
      <c r="CQ31" s="410" t="n"/>
      <c r="CR31" s="2591" t="n">
        <v>0</v>
      </c>
      <c r="CS31" s="2592" t="n">
        <v>0</v>
      </c>
      <c r="CT31" s="2592" t="n">
        <v>0</v>
      </c>
      <c r="CU31" s="2592" t="n">
        <v>0</v>
      </c>
      <c r="CV31" s="2592" t="n">
        <v>0</v>
      </c>
      <c r="CW31" s="2592" t="n">
        <v>0</v>
      </c>
      <c r="CX31" s="409">
        <f>IFERROR(CR31/CW31-1, "-")</f>
        <v/>
      </c>
      <c r="CY31" s="400" t="n"/>
      <c r="CZ31" s="2594" t="n">
        <v>0</v>
      </c>
      <c r="DA31" s="2592" t="n">
        <v>0</v>
      </c>
      <c r="DB31" s="2592" t="n"/>
      <c r="DC31" s="2592" t="n"/>
      <c r="DD31" s="2592" t="n">
        <v>0</v>
      </c>
      <c r="DE31" s="409" t="n"/>
      <c r="DF31" s="409" t="n"/>
      <c r="DG31" s="413" t="n"/>
      <c r="DH31" s="413" t="n"/>
      <c r="DI31" s="257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579" t="n"/>
      <c r="DO31" s="2579" t="n"/>
      <c r="DP31" s="2595" t="n"/>
      <c r="DQ31" s="2581">
        <f>-CR31+DP31/10^6</f>
        <v/>
      </c>
      <c r="DR31" s="2427">
        <f>SUM(E31,K31,Q31,W31,AE31,AM31,AV31,BD31,BL31,BU31,CC31,CK31)-CS31</f>
        <v/>
      </c>
      <c r="DS31" s="2427">
        <f>SUM(D31,J31,P31,V31,AD31,AL31,AU31,BC31,,BN31,BV31,CD31,CL31)-CT31</f>
        <v/>
      </c>
      <c r="DT31" s="2582" t="n"/>
      <c r="DU31" s="415" t="n"/>
      <c r="DV31" s="2583">
        <f>DU31-CJ31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  <c r="EB31" s="2584" t="n"/>
    </row>
    <row customFormat="1" customHeight="1" ht="19.5" outlineLevel="1" r="32" s="416">
      <c r="A32" s="268" t="n"/>
      <c r="B32" s="405" t="inlineStr">
        <is>
          <t>AVANTAGES EN NATURE PERSONNEL</t>
        </is>
      </c>
      <c r="C32" s="406" t="inlineStr">
        <is>
          <t>Opex26</t>
        </is>
      </c>
      <c r="D32" s="2591" t="n"/>
      <c r="E32" s="2592" t="n"/>
      <c r="F32" s="2592" t="n">
        <v>0</v>
      </c>
      <c r="G32" s="2592" t="n"/>
      <c r="H32" s="409" t="n"/>
      <c r="I32" s="397" t="n"/>
      <c r="J32" s="2591" t="n"/>
      <c r="K32" s="2592" t="n"/>
      <c r="L32" s="2592" t="n">
        <v>0</v>
      </c>
      <c r="M32" s="2592" t="n"/>
      <c r="N32" s="409" t="n"/>
      <c r="O32" s="410" t="n"/>
      <c r="P32" s="2591" t="n"/>
      <c r="Q32" s="2592" t="n"/>
      <c r="R32" s="2592" t="n">
        <v>0</v>
      </c>
      <c r="S32" s="2592" t="n"/>
      <c r="T32" s="409" t="n"/>
      <c r="U32" s="2586" t="n"/>
      <c r="V32" s="2591" t="n"/>
      <c r="W32" s="2592" t="n"/>
      <c r="X32" s="2592" t="n"/>
      <c r="Y32" s="2592" t="n">
        <v>0</v>
      </c>
      <c r="Z32" s="2592" t="n">
        <v>0</v>
      </c>
      <c r="AA32" s="2592" t="n"/>
      <c r="AB32" s="409" t="n"/>
      <c r="AC32" s="410" t="n"/>
      <c r="AD32" s="2591" t="n"/>
      <c r="AE32" s="2592" t="n"/>
      <c r="AF32" s="2592" t="n"/>
      <c r="AG32" s="2592" t="n">
        <v>0</v>
      </c>
      <c r="AH32" s="2592" t="n">
        <v>0</v>
      </c>
      <c r="AI32" s="2592" t="n"/>
      <c r="AJ32" s="409" t="n"/>
      <c r="AK32" s="410" t="n"/>
      <c r="AL32" s="2591" t="n"/>
      <c r="AM32" s="2592" t="n"/>
      <c r="AN32" s="2592" t="n"/>
      <c r="AO32" s="2592" t="n"/>
      <c r="AP32" s="2592" t="n">
        <v>0</v>
      </c>
      <c r="AQ32" s="2592" t="n">
        <v>0</v>
      </c>
      <c r="AR32" s="2592" t="n"/>
      <c r="AS32" s="409" t="n"/>
      <c r="AT32" s="2587" t="n"/>
      <c r="AU32" s="2591" t="n"/>
      <c r="AV32" s="2592" t="n"/>
      <c r="AW32" s="2592" t="n"/>
      <c r="AX32" s="2592" t="n">
        <v>0</v>
      </c>
      <c r="AY32" s="2592" t="n">
        <v>0</v>
      </c>
      <c r="AZ32" s="2592" t="n"/>
      <c r="BA32" s="409" t="n"/>
      <c r="BB32" s="410" t="n"/>
      <c r="BC32" s="2591" t="n"/>
      <c r="BD32" s="2592" t="n"/>
      <c r="BE32" s="2592" t="n"/>
      <c r="BF32" s="2592" t="n">
        <v>0</v>
      </c>
      <c r="BG32" s="2592" t="n">
        <v>0</v>
      </c>
      <c r="BH32" s="2592" t="n"/>
      <c r="BI32" s="409" t="n"/>
      <c r="BJ32" s="2593" t="n"/>
      <c r="BK32" s="2591" t="n"/>
      <c r="BL32" s="2592" t="n"/>
      <c r="BM32" s="2592" t="n"/>
      <c r="BN32" s="2592" t="n"/>
      <c r="BO32" s="2592" t="n"/>
      <c r="BP32" s="2592" t="n"/>
      <c r="BQ32" s="2592" t="n"/>
      <c r="BR32" s="409" t="n"/>
      <c r="BS32" s="2593" t="n"/>
      <c r="BT32" s="2591" t="n"/>
      <c r="BU32" s="2592" t="n"/>
      <c r="BV32" s="2592" t="n"/>
      <c r="BW32" s="2592" t="n"/>
      <c r="BX32" s="2592" t="n"/>
      <c r="BY32" s="2592" t="n"/>
      <c r="BZ32" s="409" t="n"/>
      <c r="CA32" s="2555" t="n"/>
      <c r="CB32" s="2591" t="n"/>
      <c r="CC32" s="2592" t="n"/>
      <c r="CD32" s="2592" t="n"/>
      <c r="CE32" s="2592" t="n"/>
      <c r="CF32" s="2592" t="n"/>
      <c r="CG32" s="2592" t="n"/>
      <c r="CH32" s="409" t="n"/>
      <c r="CI32" s="2555" t="n"/>
      <c r="CJ32" s="2591" t="n"/>
      <c r="CK32" s="2592" t="n"/>
      <c r="CL32" s="2592" t="n"/>
      <c r="CM32" s="2592" t="n"/>
      <c r="CN32" s="2592" t="n"/>
      <c r="CO32" s="2592" t="n"/>
      <c r="CP32" s="409" t="n"/>
      <c r="CQ32" s="410" t="n"/>
      <c r="CR32" s="2591" t="n">
        <v>0</v>
      </c>
      <c r="CS32" s="2592" t="n">
        <v>0</v>
      </c>
      <c r="CT32" s="2592" t="n">
        <v>0</v>
      </c>
      <c r="CU32" s="2592" t="n">
        <v>0</v>
      </c>
      <c r="CV32" s="2592" t="n">
        <v>0</v>
      </c>
      <c r="CW32" s="2592" t="n">
        <v>0</v>
      </c>
      <c r="CX32" s="409">
        <f>IFERROR(CR32/CW32-1, "-")</f>
        <v/>
      </c>
      <c r="CY32" s="400" t="n"/>
      <c r="CZ32" s="2594" t="n">
        <v>0</v>
      </c>
      <c r="DA32" s="2592" t="n">
        <v>0</v>
      </c>
      <c r="DB32" s="2592" t="n"/>
      <c r="DC32" s="2592" t="n"/>
      <c r="DD32" s="2592" t="n">
        <v>0</v>
      </c>
      <c r="DE32" s="409" t="n"/>
      <c r="DF32" s="409" t="n"/>
      <c r="DG32" s="413" t="n"/>
      <c r="DH32" s="413" t="n"/>
      <c r="DI32" s="257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579" t="n"/>
      <c r="DO32" s="2579" t="n"/>
      <c r="DP32" s="2595" t="n"/>
      <c r="DQ32" s="2581">
        <f>-CR32+DP32/10^6</f>
        <v/>
      </c>
      <c r="DR32" s="2427">
        <f>SUM(E32,K32,Q32,W32,AE32,AM32,AV32,BD32,BL32,BU32,CC32,CK32)-CS32</f>
        <v/>
      </c>
      <c r="DS32" s="2427">
        <f>SUM(D32,J32,P32,V32,AD32,AL32,AU32,BC32,,BN32,BV32,CD32,CL32)-CT32</f>
        <v/>
      </c>
      <c r="DT32" s="2582" t="n"/>
      <c r="DU32" s="415" t="n"/>
      <c r="DV32" s="2583">
        <f>DU32-CJ32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  <c r="EB32" s="2584" t="n"/>
    </row>
    <row customFormat="1" customHeight="1" ht="19.5" outlineLevel="1" r="33" s="416">
      <c r="A33" s="268" t="n"/>
      <c r="B33" s="405" t="inlineStr">
        <is>
          <t>AUTRES INDEMNITES ET AVANTAGES</t>
        </is>
      </c>
      <c r="C33" s="406" t="inlineStr">
        <is>
          <t>Opex27</t>
        </is>
      </c>
      <c r="D33" s="2591" t="n"/>
      <c r="E33" s="2592" t="n"/>
      <c r="F33" s="2592" t="n">
        <v>0</v>
      </c>
      <c r="G33" s="2592" t="n"/>
      <c r="H33" s="409" t="n"/>
      <c r="I33" s="397" t="n"/>
      <c r="J33" s="2591" t="n"/>
      <c r="K33" s="2592" t="n"/>
      <c r="L33" s="2592" t="n">
        <v>0</v>
      </c>
      <c r="M33" s="2592" t="n"/>
      <c r="N33" s="409" t="n"/>
      <c r="O33" s="410" t="n"/>
      <c r="P33" s="2591" t="n"/>
      <c r="Q33" s="2592" t="n"/>
      <c r="R33" s="2592" t="n">
        <v>0</v>
      </c>
      <c r="S33" s="2592" t="n"/>
      <c r="T33" s="409" t="n"/>
      <c r="U33" s="2586" t="n"/>
      <c r="V33" s="2591" t="n"/>
      <c r="W33" s="2592" t="n"/>
      <c r="X33" s="2592" t="n"/>
      <c r="Y33" s="2592" t="n">
        <v>0</v>
      </c>
      <c r="Z33" s="2592" t="n">
        <v>0</v>
      </c>
      <c r="AA33" s="2592" t="n"/>
      <c r="AB33" s="409" t="n"/>
      <c r="AC33" s="410" t="n"/>
      <c r="AD33" s="2591" t="n"/>
      <c r="AE33" s="2592" t="n"/>
      <c r="AF33" s="2592" t="n"/>
      <c r="AG33" s="2592" t="n">
        <v>0</v>
      </c>
      <c r="AH33" s="2592" t="n">
        <v>0</v>
      </c>
      <c r="AI33" s="2592" t="n"/>
      <c r="AJ33" s="409" t="n"/>
      <c r="AK33" s="410" t="n"/>
      <c r="AL33" s="2591" t="n"/>
      <c r="AM33" s="2592" t="n"/>
      <c r="AN33" s="2592" t="n"/>
      <c r="AO33" s="2592" t="n"/>
      <c r="AP33" s="2592" t="n">
        <v>0</v>
      </c>
      <c r="AQ33" s="2592" t="n">
        <v>0</v>
      </c>
      <c r="AR33" s="2592" t="n"/>
      <c r="AS33" s="409" t="n"/>
      <c r="AT33" s="2587" t="n"/>
      <c r="AU33" s="2591" t="n"/>
      <c r="AV33" s="2592" t="n"/>
      <c r="AW33" s="2592" t="n"/>
      <c r="AX33" s="2592" t="n">
        <v>0</v>
      </c>
      <c r="AY33" s="2592" t="n">
        <v>0</v>
      </c>
      <c r="AZ33" s="2592" t="n"/>
      <c r="BA33" s="409" t="n"/>
      <c r="BB33" s="410" t="n"/>
      <c r="BC33" s="2591" t="n">
        <v>0</v>
      </c>
      <c r="BD33" s="2592" t="n"/>
      <c r="BE33" s="2592" t="n"/>
      <c r="BF33" s="2592" t="n">
        <v>0</v>
      </c>
      <c r="BG33" s="2592" t="n">
        <v>0</v>
      </c>
      <c r="BH33" s="2592" t="n"/>
      <c r="BI33" s="409" t="n"/>
      <c r="BJ33" s="2593" t="n"/>
      <c r="BK33" s="2591" t="n"/>
      <c r="BL33" s="2592" t="n"/>
      <c r="BM33" s="2592" t="n"/>
      <c r="BN33" s="2592" t="n"/>
      <c r="BO33" s="2592" t="n"/>
      <c r="BP33" s="2592" t="n"/>
      <c r="BQ33" s="2592" t="n"/>
      <c r="BR33" s="409" t="n"/>
      <c r="BS33" s="2593" t="n"/>
      <c r="BT33" s="2591" t="n"/>
      <c r="BU33" s="2592" t="n"/>
      <c r="BV33" s="2592" t="n"/>
      <c r="BW33" s="2592" t="n"/>
      <c r="BX33" s="2592" t="n"/>
      <c r="BY33" s="2592" t="n"/>
      <c r="BZ33" s="409" t="n"/>
      <c r="CA33" s="2555" t="n"/>
      <c r="CB33" s="2591" t="n"/>
      <c r="CC33" s="2592" t="n"/>
      <c r="CD33" s="2592" t="n"/>
      <c r="CE33" s="2592" t="n"/>
      <c r="CF33" s="2592" t="n"/>
      <c r="CG33" s="2592" t="n"/>
      <c r="CH33" s="409" t="n"/>
      <c r="CI33" s="2555" t="n"/>
      <c r="CJ33" s="2591" t="n"/>
      <c r="CK33" s="2592" t="n"/>
      <c r="CL33" s="2592" t="n"/>
      <c r="CM33" s="2592" t="n"/>
      <c r="CN33" s="2592" t="n"/>
      <c r="CO33" s="2592" t="n"/>
      <c r="CP33" s="409" t="n"/>
      <c r="CQ33" s="410" t="n"/>
      <c r="CR33" s="2591" t="n">
        <v>0</v>
      </c>
      <c r="CS33" s="2592" t="n">
        <v>0</v>
      </c>
      <c r="CT33" s="2592" t="n">
        <v>0</v>
      </c>
      <c r="CU33" s="2592" t="n">
        <v>0</v>
      </c>
      <c r="CV33" s="2592" t="n">
        <v>0</v>
      </c>
      <c r="CW33" s="2592" t="n">
        <v>0</v>
      </c>
      <c r="CX33" s="409">
        <f>IFERROR(CR33/CW33-1, "-")</f>
        <v/>
      </c>
      <c r="CY33" s="400" t="n"/>
      <c r="CZ33" s="2594" t="n">
        <v>0</v>
      </c>
      <c r="DA33" s="2592" t="n">
        <v>0</v>
      </c>
      <c r="DB33" s="2592" t="n"/>
      <c r="DC33" s="2592" t="n"/>
      <c r="DD33" s="2592" t="n">
        <v>0</v>
      </c>
      <c r="DE33" s="409" t="n"/>
      <c r="DF33" s="409" t="n"/>
      <c r="DG33" s="413" t="n"/>
      <c r="DH33" s="413" t="n"/>
      <c r="DI33" s="257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579" t="n"/>
      <c r="DO33" s="2579" t="n"/>
      <c r="DP33" s="2595" t="n"/>
      <c r="DQ33" s="2581">
        <f>-CR33+DP33/10^6</f>
        <v/>
      </c>
      <c r="DR33" s="2427">
        <f>SUM(E33,K33,Q33,W33,AE33,AM33,AV33,BD33,BL33,BU33,CC33,CK33)-CS33</f>
        <v/>
      </c>
      <c r="DS33" s="2427">
        <f>SUM(D33,J33,P33,V33,AD33,AL33,AU33,BC33,,BN33,BV33,CD33,CL33)-CT33</f>
        <v/>
      </c>
      <c r="DT33" s="2582" t="n"/>
      <c r="DU33" s="415" t="n"/>
      <c r="DV33" s="2583">
        <f>DU33-CJ33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  <c r="EB33" s="2584" t="n"/>
    </row>
    <row customFormat="1" customHeight="1" ht="19.5" outlineLevel="1" r="34" s="416">
      <c r="A34" s="268" t="n"/>
      <c r="B34" s="405" t="inlineStr">
        <is>
          <t>FRAIS DE FORMATION DU PERSONNE</t>
        </is>
      </c>
      <c r="C34" s="406" t="inlineStr">
        <is>
          <t>Opex28</t>
        </is>
      </c>
      <c r="D34" s="2591" t="n"/>
      <c r="E34" s="2592" t="n"/>
      <c r="F34" s="2592" t="n">
        <v>0</v>
      </c>
      <c r="G34" s="2592" t="n"/>
      <c r="H34" s="409" t="n"/>
      <c r="I34" s="397" t="n"/>
      <c r="J34" s="2591" t="n"/>
      <c r="K34" s="2592" t="n"/>
      <c r="L34" s="2592" t="n">
        <v>0</v>
      </c>
      <c r="M34" s="2592" t="n"/>
      <c r="N34" s="409" t="n"/>
      <c r="O34" s="410" t="n"/>
      <c r="P34" s="2591" t="n"/>
      <c r="Q34" s="2592" t="n"/>
      <c r="R34" s="2592" t="n">
        <v>0</v>
      </c>
      <c r="S34" s="2592" t="n"/>
      <c r="T34" s="409" t="n"/>
      <c r="U34" s="2586" t="n"/>
      <c r="V34" s="2591" t="n"/>
      <c r="W34" s="2592" t="n"/>
      <c r="X34" s="2592" t="n"/>
      <c r="Y34" s="2592" t="n">
        <v>0</v>
      </c>
      <c r="Z34" s="2592" t="n">
        <v>0</v>
      </c>
      <c r="AA34" s="2592" t="n"/>
      <c r="AB34" s="409" t="n"/>
      <c r="AC34" s="410" t="n"/>
      <c r="AD34" s="2591" t="n"/>
      <c r="AE34" s="2592" t="n"/>
      <c r="AF34" s="2592" t="n"/>
      <c r="AG34" s="2592" t="n">
        <v>0</v>
      </c>
      <c r="AH34" s="2592" t="n">
        <v>0</v>
      </c>
      <c r="AI34" s="2592" t="n"/>
      <c r="AJ34" s="409" t="n"/>
      <c r="AK34" s="410" t="n"/>
      <c r="AL34" s="2591" t="n"/>
      <c r="AM34" s="2592" t="n"/>
      <c r="AN34" s="2592" t="n"/>
      <c r="AO34" s="2592" t="n"/>
      <c r="AP34" s="2592" t="n">
        <v>0</v>
      </c>
      <c r="AQ34" s="2592" t="n">
        <v>0</v>
      </c>
      <c r="AR34" s="2592" t="n"/>
      <c r="AS34" s="409" t="n"/>
      <c r="AT34" s="2587" t="n"/>
      <c r="AU34" s="2591" t="n"/>
      <c r="AV34" s="2592" t="n"/>
      <c r="AW34" s="2592" t="n"/>
      <c r="AX34" s="2592" t="n">
        <v>0</v>
      </c>
      <c r="AY34" s="2592" t="n">
        <v>0</v>
      </c>
      <c r="AZ34" s="2592" t="n"/>
      <c r="BA34" s="409" t="n"/>
      <c r="BB34" s="410" t="n"/>
      <c r="BC34" s="2591" t="n"/>
      <c r="BD34" s="2592" t="n"/>
      <c r="BE34" s="2592" t="n"/>
      <c r="BF34" s="2592" t="n">
        <v>0</v>
      </c>
      <c r="BG34" s="2592" t="n">
        <v>0</v>
      </c>
      <c r="BH34" s="2592" t="n"/>
      <c r="BI34" s="409" t="n"/>
      <c r="BJ34" s="2593" t="n"/>
      <c r="BK34" s="2591" t="n"/>
      <c r="BL34" s="2592" t="n"/>
      <c r="BM34" s="2592" t="n"/>
      <c r="BN34" s="2592" t="n"/>
      <c r="BO34" s="2592" t="n"/>
      <c r="BP34" s="2592" t="n"/>
      <c r="BQ34" s="2592" t="n"/>
      <c r="BR34" s="409" t="n"/>
      <c r="BS34" s="2593" t="n"/>
      <c r="BT34" s="2591" t="n"/>
      <c r="BU34" s="2592" t="n"/>
      <c r="BV34" s="2592" t="n"/>
      <c r="BW34" s="2592" t="n"/>
      <c r="BX34" s="2592" t="n"/>
      <c r="BY34" s="2592" t="n"/>
      <c r="BZ34" s="409" t="n"/>
      <c r="CA34" s="2555" t="n"/>
      <c r="CB34" s="2591" t="n"/>
      <c r="CC34" s="2592" t="n"/>
      <c r="CD34" s="2592" t="n"/>
      <c r="CE34" s="2592" t="n"/>
      <c r="CF34" s="2592" t="n"/>
      <c r="CG34" s="2592" t="n"/>
      <c r="CH34" s="409" t="n"/>
      <c r="CI34" s="2555" t="n"/>
      <c r="CJ34" s="2591" t="n"/>
      <c r="CK34" s="2592" t="n"/>
      <c r="CL34" s="2592" t="n"/>
      <c r="CM34" s="2592" t="n"/>
      <c r="CN34" s="2592" t="n"/>
      <c r="CO34" s="2592" t="n"/>
      <c r="CP34" s="409" t="n"/>
      <c r="CQ34" s="410" t="n"/>
      <c r="CR34" s="2591" t="n">
        <v>0</v>
      </c>
      <c r="CS34" s="2592" t="n">
        <v>0</v>
      </c>
      <c r="CT34" s="2592" t="n">
        <v>0</v>
      </c>
      <c r="CU34" s="2592" t="n">
        <v>0</v>
      </c>
      <c r="CV34" s="2592" t="n">
        <v>0</v>
      </c>
      <c r="CW34" s="2592" t="n">
        <v>0</v>
      </c>
      <c r="CX34" s="409">
        <f>IFERROR(CR34/CW34-1, "-")</f>
        <v/>
      </c>
      <c r="CY34" s="400" t="n"/>
      <c r="CZ34" s="2594" t="n">
        <v>0</v>
      </c>
      <c r="DA34" s="2592" t="n">
        <v>0</v>
      </c>
      <c r="DB34" s="2592" t="n"/>
      <c r="DC34" s="2592" t="n"/>
      <c r="DD34" s="2592" t="n">
        <v>0</v>
      </c>
      <c r="DE34" s="409" t="n"/>
      <c r="DF34" s="409" t="n"/>
      <c r="DG34" s="413" t="n"/>
      <c r="DH34" s="413" t="n"/>
      <c r="DI34" s="257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579" t="n"/>
      <c r="DO34" s="2579" t="n"/>
      <c r="DP34" s="2595" t="n"/>
      <c r="DQ34" s="2581">
        <f>-CR34+DP34/10^6</f>
        <v/>
      </c>
      <c r="DR34" s="2427">
        <f>SUM(E34,K34,Q34,W34,AE34,AM34,AV34,BD34,BL34,BU34,CC34,CK34)-CS34</f>
        <v/>
      </c>
      <c r="DS34" s="2427">
        <f>SUM(D34,J34,P34,V34,AD34,AL34,AU34,BC34,,BN34,BV34,CD34,CL34)-CT34</f>
        <v/>
      </c>
      <c r="DT34" s="2582" t="n"/>
      <c r="DU34" s="415" t="n"/>
      <c r="DV34" s="2583">
        <f>DU34-CJ34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  <c r="EB34" s="2584" t="n"/>
    </row>
    <row customFormat="1" customHeight="1" ht="19.5" outlineLevel="1" r="35" s="416">
      <c r="A35" s="268" t="n"/>
      <c r="B35" s="405" t="inlineStr">
        <is>
          <t>TRANSPORT PERSONNEL</t>
        </is>
      </c>
      <c r="C35" s="406" t="inlineStr">
        <is>
          <t>Opex29</t>
        </is>
      </c>
      <c r="D35" s="2591" t="n"/>
      <c r="E35" s="2592" t="n"/>
      <c r="F35" s="2592" t="n">
        <v>0</v>
      </c>
      <c r="G35" s="2592" t="n"/>
      <c r="H35" s="409" t="n"/>
      <c r="I35" s="397" t="n"/>
      <c r="J35" s="2591" t="n"/>
      <c r="K35" s="2592" t="n"/>
      <c r="L35" s="2592" t="n">
        <v>0</v>
      </c>
      <c r="M35" s="2592" t="n"/>
      <c r="N35" s="409" t="n"/>
      <c r="O35" s="410" t="n"/>
      <c r="P35" s="2591" t="n"/>
      <c r="Q35" s="2592" t="n"/>
      <c r="R35" s="2592" t="n">
        <v>0</v>
      </c>
      <c r="S35" s="2592" t="n"/>
      <c r="T35" s="409" t="n"/>
      <c r="U35" s="2586" t="n"/>
      <c r="V35" s="2591" t="n"/>
      <c r="W35" s="2592" t="n"/>
      <c r="X35" s="2592" t="n"/>
      <c r="Y35" s="2592" t="n">
        <v>0</v>
      </c>
      <c r="Z35" s="2592" t="n">
        <v>0</v>
      </c>
      <c r="AA35" s="2592" t="n"/>
      <c r="AB35" s="409" t="n"/>
      <c r="AC35" s="410" t="n"/>
      <c r="AD35" s="2591" t="n"/>
      <c r="AE35" s="2592" t="n"/>
      <c r="AF35" s="2592" t="n"/>
      <c r="AG35" s="2592" t="n">
        <v>0</v>
      </c>
      <c r="AH35" s="2592" t="n">
        <v>0</v>
      </c>
      <c r="AI35" s="2592" t="n"/>
      <c r="AJ35" s="409" t="n"/>
      <c r="AK35" s="410" t="n"/>
      <c r="AL35" s="2591" t="n"/>
      <c r="AM35" s="2592" t="n"/>
      <c r="AN35" s="2592" t="n"/>
      <c r="AO35" s="2592" t="n"/>
      <c r="AP35" s="2592" t="n">
        <v>0</v>
      </c>
      <c r="AQ35" s="2592" t="n">
        <v>0</v>
      </c>
      <c r="AR35" s="2592" t="n"/>
      <c r="AS35" s="409" t="n"/>
      <c r="AT35" s="2587" t="n"/>
      <c r="AU35" s="2591" t="n"/>
      <c r="AV35" s="2592" t="n"/>
      <c r="AW35" s="2592" t="n"/>
      <c r="AX35" s="2592" t="n">
        <v>0</v>
      </c>
      <c r="AY35" s="2592" t="n">
        <v>0</v>
      </c>
      <c r="AZ35" s="2592" t="n"/>
      <c r="BA35" s="409" t="n"/>
      <c r="BB35" s="410" t="n"/>
      <c r="BC35" s="2591" t="n"/>
      <c r="BD35" s="2592" t="n"/>
      <c r="BE35" s="2592" t="n"/>
      <c r="BF35" s="2592" t="n">
        <v>0</v>
      </c>
      <c r="BG35" s="2592" t="n">
        <v>0</v>
      </c>
      <c r="BH35" s="2592" t="n"/>
      <c r="BI35" s="409" t="n"/>
      <c r="BJ35" s="2593" t="n"/>
      <c r="BK35" s="2591" t="n"/>
      <c r="BL35" s="2592" t="n"/>
      <c r="BM35" s="2592" t="n"/>
      <c r="BN35" s="2592" t="n"/>
      <c r="BO35" s="2592" t="n"/>
      <c r="BP35" s="2592" t="n"/>
      <c r="BQ35" s="2592" t="n"/>
      <c r="BR35" s="409" t="n"/>
      <c r="BS35" s="2593" t="n"/>
      <c r="BT35" s="2591" t="n"/>
      <c r="BU35" s="2592" t="n"/>
      <c r="BV35" s="2592" t="n"/>
      <c r="BW35" s="2592" t="n"/>
      <c r="BX35" s="2592" t="n"/>
      <c r="BY35" s="2592" t="n"/>
      <c r="BZ35" s="409" t="n"/>
      <c r="CA35" s="2555" t="n"/>
      <c r="CB35" s="2591" t="n"/>
      <c r="CC35" s="2592" t="n"/>
      <c r="CD35" s="2592" t="n"/>
      <c r="CE35" s="2592" t="n"/>
      <c r="CF35" s="2592" t="n"/>
      <c r="CG35" s="2592" t="n"/>
      <c r="CH35" s="409" t="n"/>
      <c r="CI35" s="2555" t="n"/>
      <c r="CJ35" s="2591" t="n"/>
      <c r="CK35" s="2592" t="n"/>
      <c r="CL35" s="2592" t="n"/>
      <c r="CM35" s="2592" t="n"/>
      <c r="CN35" s="2592" t="n"/>
      <c r="CO35" s="2592" t="n"/>
      <c r="CP35" s="409" t="n"/>
      <c r="CQ35" s="410" t="n"/>
      <c r="CR35" s="2591" t="n">
        <v>0</v>
      </c>
      <c r="CS35" s="2592" t="n">
        <v>0</v>
      </c>
      <c r="CT35" s="2592" t="n">
        <v>0</v>
      </c>
      <c r="CU35" s="2592" t="n">
        <v>0</v>
      </c>
      <c r="CV35" s="2592" t="n">
        <v>0</v>
      </c>
      <c r="CW35" s="2592" t="n">
        <v>0</v>
      </c>
      <c r="CX35" s="409">
        <f>IFERROR(CR35/CW35-1, "-")</f>
        <v/>
      </c>
      <c r="CY35" s="400" t="n"/>
      <c r="CZ35" s="2594" t="n">
        <v>0</v>
      </c>
      <c r="DA35" s="2592" t="n"/>
      <c r="DB35" s="2592" t="n"/>
      <c r="DC35" s="2592" t="n"/>
      <c r="DD35" s="2592" t="n"/>
      <c r="DE35" s="409" t="n"/>
      <c r="DF35" s="409" t="n"/>
      <c r="DG35" s="413" t="n"/>
      <c r="DH35" s="413" t="n"/>
      <c r="DI35" s="257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579" t="n"/>
      <c r="DO35" s="2579" t="n"/>
      <c r="DP35" s="2595" t="n"/>
      <c r="DQ35" s="2581">
        <f>-CR35+DP35/10^6</f>
        <v/>
      </c>
      <c r="DR35" s="2427">
        <f>SUM(E35,K35,Q35,W35,AE35,AM35,AV35,BD35,BL35,BU35,CC35,CK35)-CS35</f>
        <v/>
      </c>
      <c r="DS35" s="2427">
        <f>SUM(D35,J35,P35,V35,AD35,AL35,AU35,BC35,,BN35,BV35,CD35,CL35)-CT35</f>
        <v/>
      </c>
      <c r="DT35" s="2582" t="n"/>
      <c r="DU35" s="415" t="n"/>
      <c r="DV35" s="2583">
        <f>DU35-CJ35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  <c r="EB35" s="2584" t="n"/>
    </row>
    <row customFormat="1" customHeight="1" ht="19.5" outlineLevel="1" r="36" s="416">
      <c r="A36" s="268" t="n"/>
      <c r="B36" s="405" t="inlineStr">
        <is>
          <t>RECEPTIONS PERSONNEL</t>
        </is>
      </c>
      <c r="C36" s="406" t="inlineStr">
        <is>
          <t>Opex30</t>
        </is>
      </c>
      <c r="D36" s="2591" t="n"/>
      <c r="E36" s="2592" t="n"/>
      <c r="F36" s="2592" t="n">
        <v>0</v>
      </c>
      <c r="G36" s="2592" t="n"/>
      <c r="H36" s="409" t="n"/>
      <c r="I36" s="397" t="n"/>
      <c r="J36" s="2591" t="n"/>
      <c r="K36" s="2592" t="n"/>
      <c r="L36" s="2592" t="n">
        <v>0</v>
      </c>
      <c r="M36" s="2592" t="n"/>
      <c r="N36" s="409" t="n"/>
      <c r="O36" s="410" t="n"/>
      <c r="P36" s="2591" t="n"/>
      <c r="Q36" s="2592" t="n"/>
      <c r="R36" s="2592" t="n">
        <v>0</v>
      </c>
      <c r="S36" s="2592" t="n"/>
      <c r="T36" s="409" t="n"/>
      <c r="U36" s="2586" t="n"/>
      <c r="V36" s="2591" t="n"/>
      <c r="W36" s="2592" t="n"/>
      <c r="X36" s="2592" t="n"/>
      <c r="Y36" s="2592" t="n">
        <v>0</v>
      </c>
      <c r="Z36" s="2592" t="n">
        <v>0</v>
      </c>
      <c r="AA36" s="2592" t="n"/>
      <c r="AB36" s="409" t="n"/>
      <c r="AC36" s="410" t="n"/>
      <c r="AD36" s="2591" t="n"/>
      <c r="AE36" s="2592" t="n"/>
      <c r="AF36" s="2592" t="n"/>
      <c r="AG36" s="2592" t="n">
        <v>0</v>
      </c>
      <c r="AH36" s="2592" t="n">
        <v>0</v>
      </c>
      <c r="AI36" s="2592" t="n"/>
      <c r="AJ36" s="409" t="n"/>
      <c r="AK36" s="410" t="n"/>
      <c r="AL36" s="2591" t="n"/>
      <c r="AM36" s="2592" t="n"/>
      <c r="AN36" s="2592" t="n"/>
      <c r="AO36" s="2592" t="n"/>
      <c r="AP36" s="2592" t="n">
        <v>0</v>
      </c>
      <c r="AQ36" s="2592" t="n">
        <v>0</v>
      </c>
      <c r="AR36" s="2592" t="n"/>
      <c r="AS36" s="409" t="n"/>
      <c r="AT36" s="2587" t="n"/>
      <c r="AU36" s="2591" t="n"/>
      <c r="AV36" s="2592" t="n"/>
      <c r="AW36" s="2592" t="n"/>
      <c r="AX36" s="2592" t="n">
        <v>0</v>
      </c>
      <c r="AY36" s="2592" t="n">
        <v>0</v>
      </c>
      <c r="AZ36" s="2592" t="n"/>
      <c r="BA36" s="409" t="n"/>
      <c r="BB36" s="410" t="n"/>
      <c r="BC36" s="2591" t="n"/>
      <c r="BD36" s="2592" t="n"/>
      <c r="BE36" s="2592" t="n"/>
      <c r="BF36" s="2592" t="n">
        <v>0</v>
      </c>
      <c r="BG36" s="2592" t="n">
        <v>0</v>
      </c>
      <c r="BH36" s="2592" t="n"/>
      <c r="BI36" s="409" t="n"/>
      <c r="BJ36" s="2593" t="n"/>
      <c r="BK36" s="2591" t="n"/>
      <c r="BL36" s="2592" t="n"/>
      <c r="BM36" s="2592" t="n"/>
      <c r="BN36" s="2592" t="n"/>
      <c r="BO36" s="2592" t="n"/>
      <c r="BP36" s="2592" t="n"/>
      <c r="BQ36" s="2592" t="n"/>
      <c r="BR36" s="409" t="n"/>
      <c r="BS36" s="2593" t="n"/>
      <c r="BT36" s="2591" t="n"/>
      <c r="BU36" s="2592" t="n"/>
      <c r="BV36" s="2592" t="n"/>
      <c r="BW36" s="2592" t="n"/>
      <c r="BX36" s="2592" t="n"/>
      <c r="BY36" s="2592" t="n"/>
      <c r="BZ36" s="409" t="n"/>
      <c r="CA36" s="2555" t="n"/>
      <c r="CB36" s="2591" t="n"/>
      <c r="CC36" s="2592" t="n"/>
      <c r="CD36" s="2592" t="n"/>
      <c r="CE36" s="2592" t="n"/>
      <c r="CF36" s="2592" t="n"/>
      <c r="CG36" s="2592" t="n"/>
      <c r="CH36" s="409" t="n"/>
      <c r="CI36" s="2555" t="n"/>
      <c r="CJ36" s="2591" t="n"/>
      <c r="CK36" s="2592" t="n"/>
      <c r="CL36" s="2592" t="n"/>
      <c r="CM36" s="2592" t="n"/>
      <c r="CN36" s="2592" t="n"/>
      <c r="CO36" s="2592" t="n"/>
      <c r="CP36" s="409" t="n"/>
      <c r="CQ36" s="410" t="n"/>
      <c r="CR36" s="2591" t="n">
        <v>0</v>
      </c>
      <c r="CS36" s="2592" t="n">
        <v>0</v>
      </c>
      <c r="CT36" s="2592" t="n">
        <v>0</v>
      </c>
      <c r="CU36" s="2592" t="n">
        <v>0</v>
      </c>
      <c r="CV36" s="2592" t="n">
        <v>0</v>
      </c>
      <c r="CW36" s="2592" t="n">
        <v>0</v>
      </c>
      <c r="CX36" s="409">
        <f>IFERROR(CR36/CW36-1, "-")</f>
        <v/>
      </c>
      <c r="CY36" s="400" t="n"/>
      <c r="CZ36" s="2594" t="n">
        <v>0</v>
      </c>
      <c r="DA36" s="2592" t="n">
        <v>0</v>
      </c>
      <c r="DB36" s="2592" t="n"/>
      <c r="DC36" s="2592" t="n"/>
      <c r="DD36" s="2592" t="n">
        <v>0</v>
      </c>
      <c r="DE36" s="409" t="n"/>
      <c r="DF36" s="409" t="n"/>
      <c r="DG36" s="413" t="n"/>
      <c r="DH36" s="413" t="n"/>
      <c r="DI36" s="257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579" t="n"/>
      <c r="DO36" s="2579" t="n"/>
      <c r="DP36" s="2595" t="n"/>
      <c r="DQ36" s="2581">
        <f>-CR36+DP36/10^6</f>
        <v/>
      </c>
      <c r="DR36" s="2427">
        <f>SUM(E36,K36,Q36,W36,AE36,AM36,AV36,BD36,BL36,BU36,CC36,CK36)-CS36</f>
        <v/>
      </c>
      <c r="DS36" s="2427">
        <f>SUM(D36,J36,P36,V36,AD36,AL36,AU36,BC36,,BN36,BV36,CD36,CL36)-CT36</f>
        <v/>
      </c>
      <c r="DT36" s="2582" t="n"/>
      <c r="DU36" s="415" t="n"/>
      <c r="DV36" s="2583">
        <f>DU36-CJ36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  <c r="EB36" s="2584" t="n"/>
    </row>
    <row customFormat="1" customHeight="1" ht="19.5" outlineLevel="1" r="37" s="416">
      <c r="A37" s="268" t="n"/>
      <c r="B37" s="405" t="inlineStr">
        <is>
          <t>ASSURANCE DU PERSONNEL</t>
        </is>
      </c>
      <c r="C37" s="406" t="inlineStr">
        <is>
          <t>Opex31</t>
        </is>
      </c>
      <c r="D37" s="2591" t="n">
        <v>11.278049</v>
      </c>
      <c r="E37" s="2592" t="n">
        <v>18.06304</v>
      </c>
      <c r="F37" s="2592" t="n">
        <v>-6.784991000000002</v>
      </c>
      <c r="G37" s="2592" t="n">
        <v>13.096269</v>
      </c>
      <c r="H37" s="409" t="n">
        <v>-0.1388349613160818</v>
      </c>
      <c r="I37" s="397" t="n"/>
      <c r="J37" s="2591" t="n">
        <v>15.028051</v>
      </c>
      <c r="K37" s="2592" t="n">
        <v>18.06304</v>
      </c>
      <c r="L37" s="2592" t="n">
        <v>-3.034989000000001</v>
      </c>
      <c r="M37" s="2592" t="n">
        <v>12.142748</v>
      </c>
      <c r="N37" s="409" t="n">
        <v>0.2376153239777357</v>
      </c>
      <c r="O37" s="410" t="n"/>
      <c r="P37" s="2591" t="n">
        <v>15.050325</v>
      </c>
      <c r="Q37" s="2592" t="n">
        <v>18.06304</v>
      </c>
      <c r="R37" s="2592" t="n">
        <v>-3.012715</v>
      </c>
      <c r="S37" s="2592" t="n">
        <v>12.559337</v>
      </c>
      <c r="T37" s="409" t="n">
        <v>0.1983375396328646</v>
      </c>
      <c r="U37" s="2586" t="n"/>
      <c r="V37" s="2591" t="n">
        <v>14.991809</v>
      </c>
      <c r="W37" s="2592" t="n">
        <v>18.06304</v>
      </c>
      <c r="X37" s="2592" t="n">
        <v>18.06304</v>
      </c>
      <c r="Y37" s="2592" t="n">
        <v>-3.071231000000001</v>
      </c>
      <c r="Z37" s="2592" t="n">
        <v>-3.071231000000001</v>
      </c>
      <c r="AA37" s="2592" t="n">
        <v>12.559339</v>
      </c>
      <c r="AB37" s="409" t="n">
        <v>0.1936781864077401</v>
      </c>
      <c r="AC37" s="410" t="n"/>
      <c r="AD37" s="2591" t="n">
        <v>15.035475</v>
      </c>
      <c r="AE37" s="2592" t="n">
        <v>18.06304</v>
      </c>
      <c r="AF37" s="2592" t="n">
        <v>18.06304</v>
      </c>
      <c r="AG37" s="2592" t="n">
        <v>-3.027565000000001</v>
      </c>
      <c r="AH37" s="2592" t="n">
        <v>-3.027565000000001</v>
      </c>
      <c r="AI37" s="2592" t="n">
        <v>12.781421</v>
      </c>
      <c r="AJ37" s="409" t="n">
        <v>0.1763539437438137</v>
      </c>
      <c r="AK37" s="410" t="n"/>
      <c r="AL37" s="2591" t="n">
        <v>15.035474</v>
      </c>
      <c r="AM37" s="2592" t="n">
        <v>18.06304</v>
      </c>
      <c r="AN37" s="2592" t="n">
        <v>18.06304</v>
      </c>
      <c r="AO37" s="2592" t="n">
        <v>18.06304</v>
      </c>
      <c r="AP37" s="2592" t="n">
        <v>-3.027566000000002</v>
      </c>
      <c r="AQ37" s="2592" t="n">
        <v>-3.027566000000002</v>
      </c>
      <c r="AR37" s="2592" t="n">
        <v>21.04916</v>
      </c>
      <c r="AS37" s="409" t="n">
        <v>-0.2856971964676976</v>
      </c>
      <c r="AT37" s="2587" t="n"/>
      <c r="AU37" s="2591" t="n">
        <v>18.960536</v>
      </c>
      <c r="AV37" s="2592" t="n">
        <v>18.06304</v>
      </c>
      <c r="AW37" s="2592" t="n">
        <v>18.06304</v>
      </c>
      <c r="AX37" s="2592" t="n">
        <v>0.8974959999999967</v>
      </c>
      <c r="AY37" s="2592" t="n">
        <v>0.8974959999999967</v>
      </c>
      <c r="AZ37" s="2592" t="n">
        <v>16.164134</v>
      </c>
      <c r="BA37" s="409" t="n">
        <v>0.1730004217980374</v>
      </c>
      <c r="BB37" s="410" t="n"/>
      <c r="BC37" s="2591" t="n">
        <v>17.883982</v>
      </c>
      <c r="BD37" s="2592" t="n">
        <v>18.06304</v>
      </c>
      <c r="BE37" s="2592" t="n">
        <v>18.06304</v>
      </c>
      <c r="BF37" s="2592" t="n">
        <v>-0.1790580000000013</v>
      </c>
      <c r="BG37" s="2592" t="n">
        <v>-0.1790580000000013</v>
      </c>
      <c r="BH37" s="2592" t="n">
        <v>19.165945</v>
      </c>
      <c r="BI37" s="409" t="n">
        <v>-0.0668875445484165</v>
      </c>
      <c r="BJ37" s="2593" t="n"/>
      <c r="BK37" s="2591" t="n"/>
      <c r="BL37" s="2592" t="n"/>
      <c r="BM37" s="2592" t="n"/>
      <c r="BN37" s="2592" t="n"/>
      <c r="BO37" s="2592" t="n"/>
      <c r="BP37" s="2592" t="n"/>
      <c r="BQ37" s="2592" t="n"/>
      <c r="BR37" s="409" t="n"/>
      <c r="BS37" s="2593" t="n"/>
      <c r="BT37" s="2591" t="n"/>
      <c r="BU37" s="2592" t="n"/>
      <c r="BV37" s="2592" t="n"/>
      <c r="BW37" s="2592" t="n"/>
      <c r="BX37" s="2592" t="n"/>
      <c r="BY37" s="2592" t="n"/>
      <c r="BZ37" s="409" t="n"/>
      <c r="CA37" s="2555" t="n"/>
      <c r="CB37" s="2591" t="n"/>
      <c r="CC37" s="2592" t="n"/>
      <c r="CD37" s="2592" t="n"/>
      <c r="CE37" s="2592" t="n"/>
      <c r="CF37" s="2592" t="n"/>
      <c r="CG37" s="2597" t="n"/>
      <c r="CH37" s="409" t="n"/>
      <c r="CI37" s="2555" t="n"/>
      <c r="CJ37" s="2591" t="n"/>
      <c r="CK37" s="2592" t="n"/>
      <c r="CL37" s="2592" t="n"/>
      <c r="CM37" s="2592" t="n"/>
      <c r="CN37" s="2592" t="n"/>
      <c r="CO37" s="2597" t="n"/>
      <c r="CP37" s="409" t="n"/>
      <c r="CQ37" s="410" t="n"/>
      <c r="CR37" s="2591" t="n">
        <v>123.263701</v>
      </c>
      <c r="CS37" s="2592" t="n">
        <v>144.50432</v>
      </c>
      <c r="CT37" s="2592" t="n">
        <v>107.509789</v>
      </c>
      <c r="CU37" s="2592" t="n">
        <v>-21.24061900000001</v>
      </c>
      <c r="CV37" s="2592" t="n">
        <v>15.75391199999999</v>
      </c>
      <c r="CW37" s="2592" t="n">
        <v>100.352408</v>
      </c>
      <c r="CX37" s="409">
        <f>IFERROR(CR37/CW37-1, "-")</f>
        <v/>
      </c>
      <c r="CY37" s="400" t="n"/>
      <c r="CZ37" s="2594" t="n">
        <v>216.75648</v>
      </c>
      <c r="DA37" s="2592" t="n">
        <v>203.923785</v>
      </c>
      <c r="DB37" s="2592" t="n">
        <v>197.824989</v>
      </c>
      <c r="DC37" s="2592" t="n"/>
      <c r="DD37" s="2592" t="n">
        <v>197.240533</v>
      </c>
      <c r="DE37" s="409">
        <f>+CZ37/DD37-1</f>
        <v/>
      </c>
      <c r="DF37" s="409">
        <f>+DA37/DD37-1</f>
        <v/>
      </c>
      <c r="DG37" s="413">
        <f>+DB37/DD37-1</f>
        <v/>
      </c>
      <c r="DH37" s="413">
        <f>+DC37/DD37-1</f>
        <v/>
      </c>
      <c r="DI37" s="257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579" t="n"/>
      <c r="DO37" s="2579" t="n"/>
      <c r="DP37" s="2595">
        <f>#VALUE!</f>
        <v/>
      </c>
      <c r="DQ37" s="2581">
        <f>-CR37+DP37/10^6</f>
        <v/>
      </c>
      <c r="DR37" s="2427">
        <f>SUM(E37,K37,Q37,W37,AE37,AM37,AV37,BD37,BL37,BU37,CC37,CK37)-CS37</f>
        <v/>
      </c>
      <c r="DS37" s="2427">
        <f>SUM(D37,J37,P37,V37,AD37,AL37,AU37,BC37,,BN37,BV37,CD37,CL37)-CT37</f>
        <v/>
      </c>
      <c r="DT37" s="2582" t="n"/>
      <c r="DU37" s="415" t="n">
        <v>20.407007</v>
      </c>
      <c r="DV37" s="2583">
        <f>DU37-CJ37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  <c r="EB37" s="2584" t="n"/>
    </row>
    <row customFormat="1" customHeight="1" ht="19.5" outlineLevel="1" r="38" s="441">
      <c r="A38" s="273" t="n"/>
      <c r="B38" s="434" t="inlineStr">
        <is>
          <t>Réduction budget</t>
        </is>
      </c>
      <c r="C38" s="406" t="inlineStr">
        <is>
          <t>Opex32</t>
        </is>
      </c>
      <c r="D38" s="2591" t="n"/>
      <c r="E38" s="2608" t="n"/>
      <c r="F38" s="2592" t="n">
        <v>0</v>
      </c>
      <c r="G38" s="2592" t="n"/>
      <c r="H38" s="409" t="n"/>
      <c r="I38" s="397" t="n"/>
      <c r="J38" s="2591" t="n"/>
      <c r="K38" s="2608" t="n"/>
      <c r="L38" s="2592" t="n">
        <v>0</v>
      </c>
      <c r="M38" s="2592" t="n"/>
      <c r="N38" s="409" t="n"/>
      <c r="O38" s="410" t="n"/>
      <c r="P38" s="2591" t="n"/>
      <c r="Q38" s="2608" t="n"/>
      <c r="R38" s="2592" t="n">
        <v>0</v>
      </c>
      <c r="S38" s="2592" t="n"/>
      <c r="T38" s="409" t="n"/>
      <c r="U38" s="2586" t="n"/>
      <c r="V38" s="2591" t="n"/>
      <c r="W38" s="2608" t="n"/>
      <c r="X38" s="2608" t="n"/>
      <c r="Y38" s="2592" t="n">
        <v>0</v>
      </c>
      <c r="Z38" s="2592" t="n">
        <v>0</v>
      </c>
      <c r="AA38" s="2592" t="n"/>
      <c r="AB38" s="409" t="n"/>
      <c r="AC38" s="410" t="n"/>
      <c r="AD38" s="2591" t="n"/>
      <c r="AE38" s="2608" t="n"/>
      <c r="AF38" s="2608" t="n"/>
      <c r="AG38" s="2592" t="n">
        <v>0</v>
      </c>
      <c r="AH38" s="2592" t="n">
        <v>0</v>
      </c>
      <c r="AI38" s="2592" t="n"/>
      <c r="AJ38" s="409" t="n"/>
      <c r="AK38" s="410" t="n"/>
      <c r="AL38" s="2591" t="n"/>
      <c r="AM38" s="2608" t="n"/>
      <c r="AN38" s="2608" t="n"/>
      <c r="AO38" s="2608" t="n"/>
      <c r="AP38" s="2592" t="n">
        <v>0</v>
      </c>
      <c r="AQ38" s="2592" t="n">
        <v>0</v>
      </c>
      <c r="AR38" s="2592" t="n"/>
      <c r="AS38" s="409" t="n"/>
      <c r="AT38" s="2587" t="n"/>
      <c r="AU38" s="2591" t="n"/>
      <c r="AV38" s="2608" t="n"/>
      <c r="AW38" s="2608" t="n"/>
      <c r="AX38" s="2592" t="n">
        <v>0</v>
      </c>
      <c r="AY38" s="2592" t="n">
        <v>0</v>
      </c>
      <c r="AZ38" s="2592" t="n"/>
      <c r="BA38" s="409" t="n"/>
      <c r="BB38" s="410" t="n"/>
      <c r="BC38" s="2591" t="n"/>
      <c r="BD38" s="2608" t="n"/>
      <c r="BE38" s="2608" t="n"/>
      <c r="BF38" s="2592" t="n">
        <v>0</v>
      </c>
      <c r="BG38" s="2592" t="n">
        <v>0</v>
      </c>
      <c r="BH38" s="2592" t="n"/>
      <c r="BI38" s="409" t="n"/>
      <c r="BJ38" s="2593" t="n"/>
      <c r="BK38" s="2591" t="n"/>
      <c r="BL38" s="2608" t="n"/>
      <c r="BM38" s="2608" t="n"/>
      <c r="BN38" s="2608" t="n"/>
      <c r="BO38" s="2592" t="n"/>
      <c r="BP38" s="2592" t="n"/>
      <c r="BQ38" s="2592" t="n"/>
      <c r="BR38" s="409" t="n"/>
      <c r="BS38" s="2593" t="n"/>
      <c r="BT38" s="2591" t="n"/>
      <c r="BU38" s="2608" t="n"/>
      <c r="BV38" s="2608" t="n"/>
      <c r="BW38" s="2592" t="n"/>
      <c r="BX38" s="2592" t="n"/>
      <c r="BY38" s="2592" t="n"/>
      <c r="BZ38" s="409" t="n"/>
      <c r="CA38" s="2555" t="n"/>
      <c r="CB38" s="2591" t="n"/>
      <c r="CC38" s="2608" t="n"/>
      <c r="CD38" s="2608" t="n"/>
      <c r="CE38" s="2592" t="n"/>
      <c r="CF38" s="2592" t="n"/>
      <c r="CG38" s="2592" t="n"/>
      <c r="CH38" s="409" t="n"/>
      <c r="CI38" s="2555" t="n"/>
      <c r="CJ38" s="2591" t="n"/>
      <c r="CK38" s="2608" t="n"/>
      <c r="CL38" s="2608" t="n"/>
      <c r="CM38" s="2592" t="n"/>
      <c r="CN38" s="2592" t="n"/>
      <c r="CO38" s="2592" t="n"/>
      <c r="CP38" s="409" t="n"/>
      <c r="CQ38" s="410" t="n"/>
      <c r="CR38" s="2609" t="n">
        <v>0</v>
      </c>
      <c r="CS38" s="2608" t="n">
        <v>0</v>
      </c>
      <c r="CT38" s="2608" t="n">
        <v>0</v>
      </c>
      <c r="CU38" s="2608" t="n">
        <v>0</v>
      </c>
      <c r="CV38" s="2608" t="n">
        <v>0</v>
      </c>
      <c r="CW38" s="2608" t="n">
        <v>0</v>
      </c>
      <c r="CX38" s="437">
        <f>IFERROR(CR38/CW38-1, "-")</f>
        <v/>
      </c>
      <c r="CY38" s="438" t="n"/>
      <c r="CZ38" s="2610" t="n">
        <v>0</v>
      </c>
      <c r="DA38" s="2608" t="n">
        <v>0</v>
      </c>
      <c r="DB38" s="2608" t="n"/>
      <c r="DC38" s="2608" t="n"/>
      <c r="DD38" s="2608" t="n">
        <v>0</v>
      </c>
      <c r="DE38" s="437" t="n"/>
      <c r="DF38" s="437" t="n"/>
      <c r="DG38" s="440" t="n"/>
      <c r="DH38" s="440" t="n"/>
      <c r="DI38" s="257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579" t="n"/>
      <c r="DO38" s="2579" t="n"/>
      <c r="DP38" s="2595" t="n"/>
      <c r="DQ38" s="2581">
        <f>-CR38+DP38/10^6</f>
        <v/>
      </c>
      <c r="DR38" s="2427">
        <f>SUM(E38,K38,Q38,W38,AE38,AM38,AV38,BD38,BL38,BU38,CC38,CK38)-CS38</f>
        <v/>
      </c>
      <c r="DS38" s="2427">
        <f>SUM(D38,J38,P38,V38,AD38,AL38,AU38,BC38,,BN38,BV38,CD38,CL38)-CT38</f>
        <v/>
      </c>
      <c r="DT38" s="2582" t="n"/>
      <c r="DU38" s="415" t="n"/>
      <c r="DV38" s="2583">
        <f>DU38-CJ38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B38" s="2584" t="n"/>
    </row>
    <row customHeight="1" ht="3.75" r="39" s="2323">
      <c r="B39" s="395" t="n"/>
      <c r="C39" s="373" t="inlineStr">
        <is>
          <t>Opex33</t>
        </is>
      </c>
      <c r="D39" s="2507" t="n"/>
      <c r="E39" s="2434" t="n"/>
      <c r="F39" s="2434" t="n"/>
      <c r="G39" s="2434" t="n"/>
      <c r="H39" s="232" t="n"/>
      <c r="I39" s="397" t="n"/>
      <c r="J39" s="2507" t="n"/>
      <c r="K39" s="2434" t="n"/>
      <c r="L39" s="2434" t="n"/>
      <c r="M39" s="2434" t="n"/>
      <c r="N39" s="232" t="n"/>
      <c r="O39" s="397" t="n"/>
      <c r="P39" s="2507" t="n"/>
      <c r="Q39" s="2434" t="n"/>
      <c r="R39" s="2434" t="n"/>
      <c r="S39" s="2434" t="n"/>
      <c r="T39" s="232" t="n"/>
      <c r="U39" s="2586" t="n"/>
      <c r="V39" s="2507" t="n"/>
      <c r="W39" s="2434" t="n"/>
      <c r="X39" s="2434" t="n"/>
      <c r="Y39" s="2434" t="n"/>
      <c r="Z39" s="2434" t="n"/>
      <c r="AA39" s="2434" t="n"/>
      <c r="AB39" s="232" t="n"/>
      <c r="AC39" s="397" t="n"/>
      <c r="AD39" s="2507" t="n"/>
      <c r="AE39" s="2434" t="n"/>
      <c r="AF39" s="2434" t="n"/>
      <c r="AG39" s="2434" t="n"/>
      <c r="AH39" s="2434" t="n"/>
      <c r="AI39" s="2434" t="n"/>
      <c r="AJ39" s="232" t="n"/>
      <c r="AK39" s="397" t="n"/>
      <c r="AL39" s="2507" t="n"/>
      <c r="AM39" s="2434" t="n"/>
      <c r="AN39" s="2434" t="n"/>
      <c r="AO39" s="2434" t="n"/>
      <c r="AP39" s="2434" t="n"/>
      <c r="AQ39" s="2434" t="n"/>
      <c r="AR39" s="2434" t="n"/>
      <c r="AS39" s="232" t="n"/>
      <c r="AT39" s="2587" t="n"/>
      <c r="AU39" s="2507" t="n"/>
      <c r="AV39" s="2434" t="n"/>
      <c r="AW39" s="2434" t="n"/>
      <c r="AX39" s="2434" t="n"/>
      <c r="AY39" s="2434" t="n"/>
      <c r="AZ39" s="2434" t="n"/>
      <c r="BA39" s="232" t="n"/>
      <c r="BB39" s="397" t="n"/>
      <c r="BC39" s="2507" t="n"/>
      <c r="BD39" s="2434" t="n"/>
      <c r="BE39" s="2434" t="n"/>
      <c r="BF39" s="2434" t="n"/>
      <c r="BG39" s="2434" t="n"/>
      <c r="BH39" s="2434" t="n"/>
      <c r="BI39" s="232" t="n"/>
      <c r="BJ39" s="2586" t="n"/>
      <c r="BK39" s="2507" t="n"/>
      <c r="BL39" s="2434" t="n"/>
      <c r="BM39" s="2434" t="n"/>
      <c r="BN39" s="2434" t="n"/>
      <c r="BO39" s="2434" t="n"/>
      <c r="BP39" s="2434" t="n"/>
      <c r="BQ39" s="2434" t="n"/>
      <c r="BR39" s="232" t="n"/>
      <c r="BS39" s="2586" t="n"/>
      <c r="BT39" s="2507" t="n"/>
      <c r="BU39" s="2434" t="n"/>
      <c r="BV39" s="2434" t="n"/>
      <c r="BW39" s="2434" t="n"/>
      <c r="BX39" s="2434" t="n"/>
      <c r="BY39" s="2434" t="n"/>
      <c r="BZ39" s="232" t="n"/>
      <c r="CA39" s="2555" t="n"/>
      <c r="CB39" s="2507" t="n"/>
      <c r="CC39" s="2434" t="n"/>
      <c r="CD39" s="2434" t="n"/>
      <c r="CE39" s="2434" t="n"/>
      <c r="CF39" s="2434" t="n"/>
      <c r="CG39" s="2434" t="n"/>
      <c r="CH39" s="232" t="n"/>
      <c r="CI39" s="2555" t="n"/>
      <c r="CJ39" s="2507" t="n"/>
      <c r="CK39" s="2434" t="n"/>
      <c r="CL39" s="2434" t="n"/>
      <c r="CM39" s="2434" t="n"/>
      <c r="CN39" s="2434" t="n"/>
      <c r="CO39" s="2434" t="n"/>
      <c r="CP39" s="232" t="n"/>
      <c r="CQ39" s="397" t="n"/>
      <c r="CR39" s="2507" t="n"/>
      <c r="CS39" s="2434" t="n"/>
      <c r="CT39" s="2434" t="n"/>
      <c r="CU39" s="2434" t="n"/>
      <c r="CV39" s="2434" t="n"/>
      <c r="CW39" s="2434" t="n"/>
      <c r="CX39" s="232">
        <f>IFERROR(CR39/CW39-1, "-")</f>
        <v/>
      </c>
      <c r="CY39" s="400" t="n"/>
      <c r="CZ39" s="2588" t="n"/>
      <c r="DA39" s="2434" t="n"/>
      <c r="DB39" s="2434" t="n"/>
      <c r="DC39" s="2434" t="n"/>
      <c r="DD39" s="2434" t="n"/>
      <c r="DE39" s="232" t="n"/>
      <c r="DF39" s="232" t="n"/>
      <c r="DG39" s="402" t="n"/>
      <c r="DH39" s="402" t="n"/>
      <c r="DI39" s="257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579" t="n"/>
      <c r="DO39" s="2579" t="n"/>
      <c r="DP39" s="2589" t="n"/>
      <c r="DQ39" s="2581">
        <f>-CR39+DP39/10^6</f>
        <v/>
      </c>
      <c r="DR39" s="2427">
        <f>SUM(E39,K39,Q39,W39,AE39,AM39,AV39,BD39,BL39,BU39,CC39,CK39)-CS39</f>
        <v/>
      </c>
      <c r="DS39" s="2427">
        <f>SUM(D39,J39,P39,V39,AD39,AL39,AU39,BC39,,BN39,BV39,CD39,CL39)-CT39</f>
        <v/>
      </c>
      <c r="DT39" s="2582" t="n"/>
      <c r="DU39" s="392" t="n"/>
      <c r="DV39" s="2583">
        <f>DU39-CJ39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  <c r="EB39" s="2584" t="n"/>
    </row>
    <row customHeight="1" ht="23.25" r="40" s="2323">
      <c r="B40" s="2590" t="inlineStr">
        <is>
          <t>Communication</t>
        </is>
      </c>
      <c r="C40" s="373" t="inlineStr">
        <is>
          <t>Opex34</t>
        </is>
      </c>
      <c r="D40" s="2570" t="n">
        <v>207.443664</v>
      </c>
      <c r="E40" s="2571" t="n">
        <v>284.292550335023</v>
      </c>
      <c r="F40" s="2571" t="n">
        <v>-76.848886335023</v>
      </c>
      <c r="G40" s="2571" t="n">
        <v>298.658806</v>
      </c>
      <c r="H40" s="376" t="n">
        <v>-0.3054158798183904</v>
      </c>
      <c r="I40" s="377" t="n"/>
      <c r="J40" s="2570" t="n">
        <v>156.330866</v>
      </c>
      <c r="K40" s="2571" t="n">
        <v>281.992550335023</v>
      </c>
      <c r="L40" s="2571" t="n">
        <v>-125.661684335023</v>
      </c>
      <c r="M40" s="2571" t="n">
        <v>261.89455</v>
      </c>
      <c r="N40" s="376" t="n">
        <v>-0.4030770552499088</v>
      </c>
      <c r="O40" s="378" t="n"/>
      <c r="P40" s="2570" t="n">
        <v>171.048483</v>
      </c>
      <c r="Q40" s="2571" t="n">
        <v>281.992550335023</v>
      </c>
      <c r="R40" s="2571" t="n">
        <v>-110.944067335023</v>
      </c>
      <c r="S40" s="2571" t="n">
        <v>205.248884</v>
      </c>
      <c r="T40" s="376" t="n">
        <v>-0.1666289254951563</v>
      </c>
      <c r="U40" s="2572" t="n"/>
      <c r="V40" s="2570" t="n">
        <v>262.748817</v>
      </c>
      <c r="W40" s="2571" t="n">
        <v>289.292550335023</v>
      </c>
      <c r="X40" s="2571" t="n">
        <v>289.434040262333</v>
      </c>
      <c r="Y40" s="2571" t="n">
        <v>-26.54373333502303</v>
      </c>
      <c r="Z40" s="2571" t="n">
        <v>-26.68522326233301</v>
      </c>
      <c r="AA40" s="2571" t="n">
        <v>340.747249</v>
      </c>
      <c r="AB40" s="376" t="n">
        <v>-0.2289040695967586</v>
      </c>
      <c r="AC40" s="378" t="n"/>
      <c r="AD40" s="2570" t="n">
        <v>311.273108</v>
      </c>
      <c r="AE40" s="2571" t="n">
        <v>281.992550335023</v>
      </c>
      <c r="AF40" s="2571" t="n">
        <v>225.594040262333</v>
      </c>
      <c r="AG40" s="2571" t="n">
        <v>29.28055766497698</v>
      </c>
      <c r="AH40" s="2571" t="n">
        <v>85.67906773766697</v>
      </c>
      <c r="AI40" s="2571" t="n">
        <v>286.620811</v>
      </c>
      <c r="AJ40" s="376" t="n">
        <v>0.08601014320624456</v>
      </c>
      <c r="AK40" s="378" t="n"/>
      <c r="AL40" s="2570" t="n">
        <v>318.467827</v>
      </c>
      <c r="AM40" s="2571" t="n">
        <v>281.992550335023</v>
      </c>
      <c r="AN40" s="2571" t="n">
        <v>225.594040262333</v>
      </c>
      <c r="AO40" s="2571" t="n">
        <v>225.594040262333</v>
      </c>
      <c r="AP40" s="2571" t="n">
        <v>36.475276664977</v>
      </c>
      <c r="AQ40" s="2571" t="n">
        <v>92.87378673766702</v>
      </c>
      <c r="AR40" s="2571" t="n">
        <v>489.182415</v>
      </c>
      <c r="AS40" s="376" t="n">
        <v>-0.3489794047482268</v>
      </c>
      <c r="AT40" s="2573" t="n"/>
      <c r="AU40" s="2570" t="n">
        <v>348.535081</v>
      </c>
      <c r="AV40" s="2571" t="n">
        <v>300.992550335023</v>
      </c>
      <c r="AW40" s="2571" t="n">
        <v>351.992550262333</v>
      </c>
      <c r="AX40" s="2571" t="n">
        <v>47.54253066497699</v>
      </c>
      <c r="AY40" s="2571" t="n">
        <v>-3.457469262333007</v>
      </c>
      <c r="AZ40" s="2571" t="n">
        <v>229.257359</v>
      </c>
      <c r="BA40" s="376" t="n">
        <v>0.5202787056445153</v>
      </c>
      <c r="BB40" s="378" t="n"/>
      <c r="BC40" s="2570" t="n">
        <v>339.321384</v>
      </c>
      <c r="BD40" s="2571" t="n">
        <v>281.9925503350227</v>
      </c>
      <c r="BE40" s="2571" t="n">
        <v>281.992550262333</v>
      </c>
      <c r="BF40" s="2571" t="n">
        <v>57.32883366497731</v>
      </c>
      <c r="BG40" s="2571" t="n">
        <v>57.32883373766697</v>
      </c>
      <c r="BH40" s="2571" t="n">
        <v>0</v>
      </c>
      <c r="BI40" s="376" t="n"/>
      <c r="BJ40" s="2575" t="n"/>
      <c r="BK40" s="2570" t="n"/>
      <c r="BL40" s="2571" t="n"/>
      <c r="BM40" s="2571" t="n"/>
      <c r="BN40" s="2571" t="n"/>
      <c r="BO40" s="2571" t="n"/>
      <c r="BP40" s="2571" t="n"/>
      <c r="BQ40" s="2571" t="n"/>
      <c r="BR40" s="376" t="n"/>
      <c r="BS40" s="2575" t="n"/>
      <c r="BT40" s="2570" t="n"/>
      <c r="BU40" s="2571" t="n"/>
      <c r="BV40" s="2571" t="n"/>
      <c r="BW40" s="2571" t="n"/>
      <c r="BX40" s="2571" t="n"/>
      <c r="BY40" s="2571" t="n"/>
      <c r="BZ40" s="376" t="n"/>
      <c r="CA40" s="2555" t="n"/>
      <c r="CB40" s="2570" t="n"/>
      <c r="CC40" s="2571" t="n"/>
      <c r="CD40" s="2611" t="n"/>
      <c r="CE40" s="2571" t="n"/>
      <c r="CF40" s="2571" t="n"/>
      <c r="CG40" s="2571" t="n"/>
      <c r="CH40" s="376" t="n"/>
      <c r="CI40" s="2555" t="n"/>
      <c r="CJ40" s="2570" t="n"/>
      <c r="CK40" s="2571" t="n"/>
      <c r="CL40" s="2571" t="n"/>
      <c r="CM40" s="2571" t="n"/>
      <c r="CN40" s="2571" t="n"/>
      <c r="CO40" s="2571" t="n"/>
      <c r="CP40" s="376" t="n"/>
      <c r="CQ40" s="378" t="n"/>
      <c r="CR40" s="2576" t="n">
        <v>2115.16923</v>
      </c>
      <c r="CS40" s="2571" t="n">
        <v>2284.540402680183</v>
      </c>
      <c r="CT40" s="2571" t="n">
        <v>1686.431528524666</v>
      </c>
      <c r="CU40" s="2571" t="n">
        <v>-169.3711726801835</v>
      </c>
      <c r="CV40" s="2571" t="n">
        <v>428.7377014753338</v>
      </c>
      <c r="CW40" s="2571" t="n">
        <v>2111.610074</v>
      </c>
      <c r="CX40" s="376">
        <f>IFERROR(CR40/CW40-1, "-")</f>
        <v/>
      </c>
      <c r="CY40" s="385" t="n"/>
      <c r="CZ40" s="2578" t="n">
        <v>3445.110604020272</v>
      </c>
      <c r="DA40" s="2571" t="n"/>
      <c r="DB40" s="2571" t="n">
        <v>3077.99428003308</v>
      </c>
      <c r="DC40" s="2571" t="n"/>
      <c r="DD40" s="2571" t="n"/>
      <c r="DE40" s="376">
        <f>+CZ40/DD40-1</f>
        <v/>
      </c>
      <c r="DF40" s="376">
        <f>+DA40/DD40-1</f>
        <v/>
      </c>
      <c r="DG40" s="387">
        <f>+DB40/DD40-1</f>
        <v/>
      </c>
      <c r="DH40" s="387">
        <f>+DC40/DD40-1</f>
        <v/>
      </c>
      <c r="DI40" s="257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579" t="n"/>
      <c r="DO40" s="2579" t="n"/>
      <c r="DP40" s="2580">
        <f>SUM(DP41:DP55)</f>
        <v/>
      </c>
      <c r="DQ40" s="2581">
        <f>-CR40+DP40/10^6</f>
        <v/>
      </c>
      <c r="DR40" s="2427">
        <f>SUM(E40,K40,Q40,W40,AE40,AM40,AV40,BD40,BL40,BU40,CC40,CK40)-CS40</f>
        <v/>
      </c>
      <c r="DS40" s="2427">
        <f>SUM(D40,J40,P40,V40,AD40,AL40,AU40,BC40,,BN40,BV40,CD40,CL40)-CT40</f>
        <v/>
      </c>
      <c r="DT40" s="2582" t="n"/>
      <c r="DU40" s="392" t="n">
        <v>338.23657</v>
      </c>
      <c r="DV40" s="2583">
        <f>DU40-CJ40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  <c r="EB40" s="2584" t="n"/>
    </row>
    <row customFormat="1" customHeight="1" hidden="1" ht="19.5" outlineLevel="1" r="41" s="416">
      <c r="A41" s="268" t="n"/>
      <c r="B41" s="405" t="inlineStr">
        <is>
          <t>VARIATION DE STOCKS AUTRES APPRO</t>
        </is>
      </c>
      <c r="C41" s="406" t="inlineStr">
        <is>
          <t>Opex35</t>
        </is>
      </c>
      <c r="D41" s="2591" t="n">
        <v>-21.606391</v>
      </c>
      <c r="E41" s="2592" t="n"/>
      <c r="F41" s="2592" t="n">
        <v>-21.606391</v>
      </c>
      <c r="G41" s="2592" t="n">
        <v>13.705822</v>
      </c>
      <c r="H41" s="409" t="n">
        <v>-2.57643890311723</v>
      </c>
      <c r="I41" s="397" t="n"/>
      <c r="J41" s="2591" t="n">
        <v>3.432117</v>
      </c>
      <c r="K41" s="2592" t="n"/>
      <c r="L41" s="2592" t="n">
        <v>3.432117</v>
      </c>
      <c r="M41" s="2592" t="n">
        <v>14.594004</v>
      </c>
      <c r="N41" s="409" t="n">
        <v>-0.7648269111067806</v>
      </c>
      <c r="O41" s="410" t="n"/>
      <c r="P41" s="2591" t="n">
        <v>10.346972</v>
      </c>
      <c r="Q41" s="2592" t="n"/>
      <c r="R41" s="2592" t="n">
        <v>10.346972</v>
      </c>
      <c r="S41" s="2592" t="n">
        <v>24.290029</v>
      </c>
      <c r="T41" s="409" t="n">
        <v>-0.574023892684525</v>
      </c>
      <c r="U41" s="2586" t="n"/>
      <c r="V41" s="2591" t="n">
        <v>-276.298093</v>
      </c>
      <c r="W41" s="2592" t="n"/>
      <c r="X41" s="2592" t="n"/>
      <c r="Y41" s="2592" t="n">
        <v>-276.298093</v>
      </c>
      <c r="Z41" s="2592" t="n">
        <v>-276.298093</v>
      </c>
      <c r="AA41" s="2592" t="n">
        <v>-23.393705</v>
      </c>
      <c r="AB41" s="409" t="n">
        <v>10.81078811586279</v>
      </c>
      <c r="AC41" s="410" t="n"/>
      <c r="AD41" s="2591" t="n">
        <v>29.814507</v>
      </c>
      <c r="AE41" s="2592" t="n"/>
      <c r="AF41" s="2592" t="n"/>
      <c r="AG41" s="2592" t="n">
        <v>29.814507</v>
      </c>
      <c r="AH41" s="2592" t="n">
        <v>29.814507</v>
      </c>
      <c r="AI41" s="2592" t="n">
        <v>3.447318</v>
      </c>
      <c r="AJ41" s="409" t="n">
        <v>7.648609440730446</v>
      </c>
      <c r="AK41" s="410" t="n"/>
      <c r="AL41" s="2591" t="n">
        <v>11.67075</v>
      </c>
      <c r="AM41" s="2592" t="n"/>
      <c r="AN41" s="2592" t="n"/>
      <c r="AO41" s="2592" t="n"/>
      <c r="AP41" s="2592" t="n">
        <v>11.67075</v>
      </c>
      <c r="AQ41" s="2592" t="n">
        <v>11.67075</v>
      </c>
      <c r="AR41" s="2592" t="n">
        <v>-3.567814</v>
      </c>
      <c r="AS41" s="409" t="n">
        <v>-4.271120635773054</v>
      </c>
      <c r="AT41" s="2587" t="n"/>
      <c r="AU41" s="2591" t="n">
        <v>27.124415</v>
      </c>
      <c r="AV41" s="2592" t="n"/>
      <c r="AW41" s="2592" t="n"/>
      <c r="AX41" s="2592" t="n">
        <v>27.124415</v>
      </c>
      <c r="AY41" s="2592" t="n">
        <v>27.124415</v>
      </c>
      <c r="AZ41" s="2592" t="n">
        <v>-97.21263399999999</v>
      </c>
      <c r="BA41" s="409" t="n">
        <v>-1.279021500435839</v>
      </c>
      <c r="BB41" s="410" t="n"/>
      <c r="BC41" s="2591" t="n">
        <v>9.095938</v>
      </c>
      <c r="BD41" s="2592" t="n"/>
      <c r="BE41" s="2592" t="n"/>
      <c r="BF41" s="2592" t="n">
        <v>9.095938</v>
      </c>
      <c r="BG41" s="2592" t="n">
        <v>9.095938</v>
      </c>
      <c r="BH41" s="2592" t="n">
        <v>-133.361214</v>
      </c>
      <c r="BI41" s="409" t="n">
        <v>-1.068205272936403</v>
      </c>
      <c r="BJ41" s="2593" t="n"/>
      <c r="BK41" s="2591" t="n"/>
      <c r="BL41" s="2592" t="n"/>
      <c r="BM41" s="2592" t="n"/>
      <c r="BN41" s="2592" t="n"/>
      <c r="BO41" s="2592" t="n"/>
      <c r="BP41" s="2592" t="n"/>
      <c r="BQ41" s="2592" t="n"/>
      <c r="BR41" s="409" t="n"/>
      <c r="BS41" s="2593" t="n"/>
      <c r="BT41" s="2591" t="n"/>
      <c r="BU41" s="2592" t="n"/>
      <c r="BV41" s="2592" t="n"/>
      <c r="BW41" s="2592" t="n"/>
      <c r="BX41" s="2592" t="n"/>
      <c r="BY41" s="2592" t="n"/>
      <c r="BZ41" s="409" t="n"/>
      <c r="CA41" s="2555" t="n"/>
      <c r="CB41" s="2591" t="n"/>
      <c r="CC41" s="2592" t="n"/>
      <c r="CD41" s="2592" t="n"/>
      <c r="CE41" s="2592" t="n"/>
      <c r="CF41" s="2592" t="n"/>
      <c r="CG41" s="2592" t="n"/>
      <c r="CH41" s="409" t="n"/>
      <c r="CI41" s="2555" t="n"/>
      <c r="CJ41" s="2591" t="n"/>
      <c r="CK41" s="2592" t="n"/>
      <c r="CL41" s="2592" t="n"/>
      <c r="CM41" s="2592" t="n"/>
      <c r="CN41" s="2592" t="n"/>
      <c r="CO41" s="2592" t="n"/>
      <c r="CP41" s="409" t="n"/>
      <c r="CQ41" s="410" t="n"/>
      <c r="CR41" s="2591" t="n">
        <v>-206.419785</v>
      </c>
      <c r="CS41" s="2592" t="n">
        <v>0</v>
      </c>
      <c r="CT41" s="2592" t="n">
        <v>-254.310888</v>
      </c>
      <c r="CU41" s="2592" t="n">
        <v>-206.419785</v>
      </c>
      <c r="CV41" s="2592" t="n">
        <v>47.89110300000002</v>
      </c>
      <c r="CW41" s="2592" t="n">
        <v>-68.13697999999999</v>
      </c>
      <c r="CX41" s="409">
        <f>IFERROR(CR41/CW41-1, "-")</f>
        <v/>
      </c>
      <c r="CY41" s="400" t="n"/>
      <c r="CZ41" s="2594" t="n">
        <v>0</v>
      </c>
      <c r="DA41" s="2592" t="n">
        <v>-7.827302</v>
      </c>
      <c r="DB41" s="2592" t="n"/>
      <c r="DC41" s="2592" t="n"/>
      <c r="DD41" s="2592" t="n">
        <v>-67.77080499999998</v>
      </c>
      <c r="DE41" s="409" t="n"/>
      <c r="DF41" s="409" t="n"/>
      <c r="DG41" s="413" t="n"/>
      <c r="DH41" s="413" t="n"/>
      <c r="DI41" s="257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2579" t="n"/>
      <c r="DO41" s="2579" t="n"/>
      <c r="DP41" s="2595" t="n">
        <v>-82699732</v>
      </c>
      <c r="DQ41" s="2581">
        <f>-CR41+DP41/10^6</f>
        <v/>
      </c>
      <c r="DR41" s="2427">
        <f>SUM(E41,K41,Q41,W41,AE41,AM41,AV41,BD41,BL41,BU41,CC41,CK41)-CS41</f>
        <v/>
      </c>
      <c r="DS41" s="2427">
        <f>SUM(D41,J41,P41,V41,AD41,AL41,AU41,BC41,,BN41,BV41,CD41,CL41)-CT41</f>
        <v/>
      </c>
      <c r="DT41" s="2582" t="n"/>
      <c r="DU41" s="415" t="n">
        <v>14.928927</v>
      </c>
      <c r="DV41" s="2583">
        <f>DU41-CJ41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  <c r="EB41" s="2584" t="n"/>
    </row>
    <row customFormat="1" customHeight="1" hidden="1" ht="21.75" outlineLevel="1" r="42" s="416">
      <c r="A42" s="268" t="n"/>
      <c r="B42" s="405" t="inlineStr">
        <is>
          <t>ANNONCES, INSERTIONS TELE</t>
        </is>
      </c>
      <c r="C42" s="406" t="inlineStr">
        <is>
          <t>Opex36</t>
        </is>
      </c>
      <c r="D42" s="2604" t="n">
        <v>2.064386</v>
      </c>
      <c r="E42" s="2592" t="n"/>
      <c r="F42" s="2592" t="n">
        <v>2.064386</v>
      </c>
      <c r="G42" s="2592" t="n">
        <v>-3.526452</v>
      </c>
      <c r="H42" s="409" t="n">
        <v>-1.585400283344279</v>
      </c>
      <c r="I42" s="397" t="n"/>
      <c r="J42" s="2604" t="n">
        <v>2.064387</v>
      </c>
      <c r="K42" s="2592" t="n"/>
      <c r="L42" s="2592" t="n">
        <v>2.064387</v>
      </c>
      <c r="M42" s="2592" t="n">
        <v>3.265321</v>
      </c>
      <c r="N42" s="409" t="n">
        <v>-0.3677843617825016</v>
      </c>
      <c r="O42" s="410" t="n"/>
      <c r="P42" s="2604" t="n">
        <v>2.064387</v>
      </c>
      <c r="Q42" s="2592" t="n"/>
      <c r="R42" s="2592" t="n">
        <v>2.064387</v>
      </c>
      <c r="S42" s="2592" t="n">
        <v>2.635321</v>
      </c>
      <c r="T42" s="409" t="n">
        <v>-0.2166468525086697</v>
      </c>
      <c r="U42" s="2586" t="n"/>
      <c r="V42" s="2604" t="n">
        <v>2.064387</v>
      </c>
      <c r="W42" s="2592" t="n"/>
      <c r="X42" s="2592" t="n"/>
      <c r="Y42" s="2592" t="n">
        <v>2.064387</v>
      </c>
      <c r="Z42" s="2592" t="n">
        <v>2.064387</v>
      </c>
      <c r="AA42" s="2592" t="n">
        <v>2.955321</v>
      </c>
      <c r="AB42" s="409" t="n">
        <v>-0.3014677593398484</v>
      </c>
      <c r="AC42" s="410" t="n"/>
      <c r="AD42" s="2604" t="n">
        <v>2.064386</v>
      </c>
      <c r="AE42" s="2592" t="n"/>
      <c r="AF42" s="2592" t="n"/>
      <c r="AG42" s="2592" t="n">
        <v>2.064386</v>
      </c>
      <c r="AH42" s="2592" t="n">
        <v>2.064386</v>
      </c>
      <c r="AI42" s="2592" t="n">
        <v>2.990321</v>
      </c>
      <c r="AJ42" s="409" t="n">
        <v>-0.3096440148064372</v>
      </c>
      <c r="AK42" s="410" t="n"/>
      <c r="AL42" s="2604" t="n">
        <v>7.780505000000001</v>
      </c>
      <c r="AM42" s="2592" t="n"/>
      <c r="AN42" s="2592" t="n"/>
      <c r="AO42" s="2592" t="n"/>
      <c r="AP42" s="2592" t="n">
        <v>7.780505000000001</v>
      </c>
      <c r="AQ42" s="2592" t="n">
        <v>7.780505000000001</v>
      </c>
      <c r="AR42" s="2592" t="n">
        <v>2.635321</v>
      </c>
      <c r="AS42" s="409" t="n">
        <v>1.952393655270079</v>
      </c>
      <c r="AT42" s="2587" t="n"/>
      <c r="AU42" s="2604" t="n">
        <v>2.880975</v>
      </c>
      <c r="AV42" s="2592" t="n"/>
      <c r="AW42" s="2592" t="n"/>
      <c r="AX42" s="2592" t="n">
        <v>2.880975</v>
      </c>
      <c r="AY42" s="2592" t="n">
        <v>2.880975</v>
      </c>
      <c r="AZ42" s="2592" t="n">
        <v>2.635321</v>
      </c>
      <c r="BA42" s="409" t="n">
        <v>0.09321596875674731</v>
      </c>
      <c r="BB42" s="410" t="n"/>
      <c r="BC42" s="2604" t="n">
        <v>2.880975</v>
      </c>
      <c r="BD42" s="2592" t="n"/>
      <c r="BE42" s="2592" t="n"/>
      <c r="BF42" s="2592" t="n">
        <v>2.880975</v>
      </c>
      <c r="BG42" s="2592" t="n">
        <v>2.880975</v>
      </c>
      <c r="BH42" s="2592" t="n">
        <v>2.635321</v>
      </c>
      <c r="BI42" s="409" t="n">
        <v>0.09321596875674731</v>
      </c>
      <c r="BJ42" s="2593" t="n"/>
      <c r="BK42" s="2604" t="n"/>
      <c r="BL42" s="2592" t="n"/>
      <c r="BM42" s="2592" t="n"/>
      <c r="BN42" s="2592" t="n"/>
      <c r="BO42" s="2592" t="n"/>
      <c r="BP42" s="2592" t="n"/>
      <c r="BQ42" s="2592" t="n"/>
      <c r="BR42" s="409" t="n"/>
      <c r="BS42" s="2593" t="n"/>
      <c r="BT42" s="2604" t="n"/>
      <c r="BU42" s="2592" t="n"/>
      <c r="BV42" s="2592" t="n"/>
      <c r="BW42" s="2592" t="n"/>
      <c r="BX42" s="2592" t="n"/>
      <c r="BY42" s="2592" t="n"/>
      <c r="BZ42" s="409" t="n"/>
      <c r="CA42" s="2555" t="n"/>
      <c r="CB42" s="2604" t="n"/>
      <c r="CC42" s="2592" t="n"/>
      <c r="CD42" s="2592" t="n"/>
      <c r="CE42" s="2592" t="n"/>
      <c r="CF42" s="2592" t="n"/>
      <c r="CG42" s="2592" t="n"/>
      <c r="CH42" s="409" t="n"/>
      <c r="CI42" s="2555" t="n"/>
      <c r="CJ42" s="2612" t="n"/>
      <c r="CK42" s="2592" t="n"/>
      <c r="CL42" s="2592" t="n"/>
      <c r="CM42" s="2592" t="n"/>
      <c r="CN42" s="2592" t="n"/>
      <c r="CO42" s="2592" t="n"/>
      <c r="CP42" s="409" t="n"/>
      <c r="CQ42" s="410" t="n"/>
      <c r="CR42" s="2591" t="n">
        <v>23.864388</v>
      </c>
      <c r="CS42" s="2592" t="n">
        <v>0</v>
      </c>
      <c r="CT42" s="2592" t="n">
        <v>10.321933</v>
      </c>
      <c r="CU42" s="2592" t="n">
        <v>23.864388</v>
      </c>
      <c r="CV42" s="2592" t="n">
        <v>13.542455</v>
      </c>
      <c r="CW42" s="2592" t="n">
        <v>13.590474</v>
      </c>
      <c r="CX42" s="409">
        <f>IFERROR(CR42/CW42-1, "-")</f>
        <v/>
      </c>
      <c r="CY42" s="400" t="n"/>
      <c r="CZ42" s="2594" t="n">
        <v>0</v>
      </c>
      <c r="DA42" s="2592" t="n">
        <v>6.19316</v>
      </c>
      <c r="DB42" s="2592" t="n"/>
      <c r="DC42" s="2592" t="n"/>
      <c r="DD42" s="2592" t="n">
        <v>33.480539</v>
      </c>
      <c r="DE42" s="409" t="n"/>
      <c r="DF42" s="409" t="n"/>
      <c r="DG42" s="413" t="n"/>
      <c r="DH42" s="413" t="n"/>
      <c r="DI42" s="2579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N42" s="2579" t="n"/>
      <c r="DO42" s="2579" t="n"/>
      <c r="DP42" s="2613" t="n">
        <v>21416152</v>
      </c>
      <c r="DQ42" s="2581">
        <f>-CR42+DP42/10^6</f>
        <v/>
      </c>
      <c r="DR42" s="2427">
        <f>SUM(E42,K42,Q42,W42,AE42,AM42,AV42,BD42,BL42,BU42,CC42,CK42)-CS42</f>
        <v/>
      </c>
      <c r="DS42" s="2427">
        <f>SUM(D42,J42,P42,V42,AD42,AL42,AU42,BC42,,BN42,BV42,CD42,CL42)-CT42</f>
        <v/>
      </c>
      <c r="DT42" s="2582" t="n"/>
      <c r="DU42" s="415" t="n">
        <v>12.064387</v>
      </c>
      <c r="DV42" s="2583">
        <f>DU42-CJ42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B42" s="2584" t="n"/>
    </row>
    <row customFormat="1" customHeight="1" hidden="1" ht="19.5" outlineLevel="1" r="43" s="416">
      <c r="A43" s="268" t="n"/>
      <c r="B43" s="405" t="inlineStr">
        <is>
          <t>ANNONCES, INSERTIONS RADIO</t>
        </is>
      </c>
      <c r="C43" s="406" t="inlineStr">
        <is>
          <t>Opex37</t>
        </is>
      </c>
      <c r="D43" s="2591" t="n">
        <v>2.638442</v>
      </c>
      <c r="E43" s="2592" t="n"/>
      <c r="F43" s="2592" t="n">
        <v>2.638442</v>
      </c>
      <c r="G43" s="2592" t="n">
        <v>7.317301</v>
      </c>
      <c r="H43" s="409" t="n">
        <v>-0.6394241537965979</v>
      </c>
      <c r="I43" s="397" t="n"/>
      <c r="J43" s="2591" t="n">
        <v>2.638441</v>
      </c>
      <c r="K43" s="2592" t="n"/>
      <c r="L43" s="2592" t="n">
        <v>2.638441</v>
      </c>
      <c r="M43" s="2592" t="n">
        <v>4.693368</v>
      </c>
      <c r="N43" s="409" t="n">
        <v>-0.4378363256407766</v>
      </c>
      <c r="O43" s="410" t="n"/>
      <c r="P43" s="2591" t="n">
        <v>2.638442</v>
      </c>
      <c r="Q43" s="2592" t="n"/>
      <c r="R43" s="2592" t="n">
        <v>2.638442</v>
      </c>
      <c r="S43" s="2592" t="n">
        <v>4.693368</v>
      </c>
      <c r="T43" s="409" t="n">
        <v>-0.4378361125741685</v>
      </c>
      <c r="U43" s="2586" t="n"/>
      <c r="V43" s="2591" t="n">
        <v>2.638442</v>
      </c>
      <c r="W43" s="2592" t="n"/>
      <c r="X43" s="2592" t="n"/>
      <c r="Y43" s="2592" t="n">
        <v>2.638442</v>
      </c>
      <c r="Z43" s="2592" t="n">
        <v>2.638442</v>
      </c>
      <c r="AA43" s="2592" t="n">
        <v>4.693367</v>
      </c>
      <c r="AB43" s="409" t="n">
        <v>-0.4378359927957903</v>
      </c>
      <c r="AC43" s="410" t="n"/>
      <c r="AD43" s="2591" t="n">
        <v>2.638442</v>
      </c>
      <c r="AE43" s="2592" t="n"/>
      <c r="AF43" s="2592" t="n"/>
      <c r="AG43" s="2592" t="n">
        <v>2.638442</v>
      </c>
      <c r="AH43" s="2592" t="n">
        <v>2.638442</v>
      </c>
      <c r="AI43" s="2592" t="n">
        <v>4.693368</v>
      </c>
      <c r="AJ43" s="409" t="n">
        <v>-0.4378361125741685</v>
      </c>
      <c r="AK43" s="410" t="n"/>
      <c r="AL43" s="2591" t="n">
        <v>6.534987999999999</v>
      </c>
      <c r="AM43" s="2592" t="n"/>
      <c r="AN43" s="2592" t="n"/>
      <c r="AO43" s="2592" t="n"/>
      <c r="AP43" s="2592" t="n">
        <v>6.534987999999999</v>
      </c>
      <c r="AQ43" s="2592" t="n">
        <v>6.534987999999999</v>
      </c>
      <c r="AR43" s="2592" t="n">
        <v>4.693368</v>
      </c>
      <c r="AS43" s="409" t="n">
        <v>0.3923877266815641</v>
      </c>
      <c r="AT43" s="2587" t="n"/>
      <c r="AU43" s="2591" t="n">
        <v>3.195092</v>
      </c>
      <c r="AV43" s="2592" t="n"/>
      <c r="AW43" s="2592" t="n"/>
      <c r="AX43" s="2592" t="n">
        <v>3.195092</v>
      </c>
      <c r="AY43" s="2592" t="n">
        <v>3.195092</v>
      </c>
      <c r="AZ43" s="2592" t="n">
        <v>4.693367</v>
      </c>
      <c r="BA43" s="409" t="n">
        <v>-0.3192324401650245</v>
      </c>
      <c r="BB43" s="410" t="n"/>
      <c r="BC43" s="2591" t="n">
        <v>3.195091</v>
      </c>
      <c r="BD43" s="2592" t="n"/>
      <c r="BE43" s="2592" t="n"/>
      <c r="BF43" s="2592" t="n">
        <v>3.195091</v>
      </c>
      <c r="BG43" s="2592" t="n">
        <v>3.195091</v>
      </c>
      <c r="BH43" s="2592" t="n">
        <v>4.693368</v>
      </c>
      <c r="BI43" s="409" t="n">
        <v>-0.3192327982804672</v>
      </c>
      <c r="BJ43" s="2593" t="n"/>
      <c r="BK43" s="2591" t="n"/>
      <c r="BL43" s="2592" t="n"/>
      <c r="BM43" s="2592" t="n"/>
      <c r="BN43" s="2592" t="n"/>
      <c r="BO43" s="2592" t="n"/>
      <c r="BP43" s="2592" t="n"/>
      <c r="BQ43" s="2592" t="n"/>
      <c r="BR43" s="409" t="n"/>
      <c r="BS43" s="2593" t="n"/>
      <c r="BT43" s="2591" t="n"/>
      <c r="BU43" s="2592" t="n"/>
      <c r="BV43" s="2592" t="n"/>
      <c r="BW43" s="2592" t="n"/>
      <c r="BX43" s="2592" t="n"/>
      <c r="BY43" s="2592" t="n"/>
      <c r="BZ43" s="409" t="n"/>
      <c r="CA43" s="2555" t="n"/>
      <c r="CB43" s="2591" t="n"/>
      <c r="CC43" s="2592" t="n"/>
      <c r="CD43" s="2592" t="n"/>
      <c r="CE43" s="2592" t="n"/>
      <c r="CF43" s="2592" t="n"/>
      <c r="CG43" s="2592" t="n"/>
      <c r="CH43" s="409" t="n"/>
      <c r="CI43" s="2555" t="n"/>
      <c r="CJ43" s="2591" t="n"/>
      <c r="CK43" s="2592" t="n"/>
      <c r="CL43" s="2592" t="n"/>
      <c r="CM43" s="2592" t="n"/>
      <c r="CN43" s="2592" t="n"/>
      <c r="CO43" s="2592" t="n"/>
      <c r="CP43" s="409" t="n"/>
      <c r="CQ43" s="410" t="n"/>
      <c r="CR43" s="2591" t="n">
        <v>26.11738</v>
      </c>
      <c r="CS43" s="2592" t="n">
        <v>0</v>
      </c>
      <c r="CT43" s="2592" t="n">
        <v>13.192209</v>
      </c>
      <c r="CU43" s="2592" t="n">
        <v>26.11738</v>
      </c>
      <c r="CV43" s="2592" t="n">
        <v>12.925171</v>
      </c>
      <c r="CW43" s="2592" t="n">
        <v>35.477507</v>
      </c>
      <c r="CX43" s="409">
        <f>IFERROR(CR43/CW43-1, "-")</f>
        <v/>
      </c>
      <c r="CY43" s="400" t="n"/>
      <c r="CZ43" s="2594" t="n">
        <v>0</v>
      </c>
      <c r="DA43" s="2592" t="n">
        <v>7.915325</v>
      </c>
      <c r="DB43" s="2592" t="n"/>
      <c r="DC43" s="2592" t="n"/>
      <c r="DD43" s="2592" t="n">
        <v>44.71486400000001</v>
      </c>
      <c r="DE43" s="409" t="n"/>
      <c r="DF43" s="409" t="n"/>
      <c r="DG43" s="413" t="n"/>
      <c r="DH43" s="413" t="n"/>
      <c r="DI43" s="2579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N43" s="2579" t="n"/>
      <c r="DO43" s="2579" t="n"/>
      <c r="DP43" s="2595" t="n">
        <v>42076422</v>
      </c>
      <c r="DQ43" s="2581">
        <f>-CR43+DP43/10^6</f>
        <v/>
      </c>
      <c r="DR43" s="2427">
        <f>SUM(E43,K43,Q43,W43,AE43,AM43,AV43,BD43,BL43,BU43,CC43,CK43)-CS43</f>
        <v/>
      </c>
      <c r="DS43" s="2427">
        <f>SUM(D43,J43,P43,V43,AD43,AL43,AU43,BC43,,BN43,BV43,CD43,CL43)-CT43</f>
        <v/>
      </c>
      <c r="DT43" s="2582" t="n"/>
      <c r="DU43" s="415" t="n">
        <v>2.638442</v>
      </c>
      <c r="DV43" s="2583">
        <f>DU43-CJ43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  <c r="EB43" s="2584" t="n"/>
    </row>
    <row customFormat="1" customHeight="1" hidden="1" ht="19.5" outlineLevel="1" r="44" s="416">
      <c r="A44" s="268" t="n"/>
      <c r="B44" s="405" t="inlineStr">
        <is>
          <t>ANNONCES, INSERTIONS PRESSE</t>
        </is>
      </c>
      <c r="C44" s="406" t="inlineStr">
        <is>
          <t>Opex38</t>
        </is>
      </c>
      <c r="D44" s="2604" t="n">
        <v>1.785759</v>
      </c>
      <c r="E44" s="2592" t="n"/>
      <c r="F44" s="2592" t="n">
        <v>1.785759</v>
      </c>
      <c r="G44" s="2592" t="n">
        <v>14.269218</v>
      </c>
      <c r="H44" s="409" t="n">
        <v>-0.8748523570107346</v>
      </c>
      <c r="I44" s="397" t="n"/>
      <c r="J44" s="2604" t="n">
        <v>1.785758</v>
      </c>
      <c r="K44" s="2592" t="n"/>
      <c r="L44" s="2592" t="n">
        <v>1.785758</v>
      </c>
      <c r="M44" s="2592" t="n">
        <v>5.13969</v>
      </c>
      <c r="N44" s="409" t="n">
        <v>-0.6525553097560359</v>
      </c>
      <c r="O44" s="410" t="n"/>
      <c r="P44" s="2604" t="n">
        <v>1.785759</v>
      </c>
      <c r="Q44" s="2592" t="n"/>
      <c r="R44" s="2592" t="n">
        <v>1.785759</v>
      </c>
      <c r="S44" s="2592" t="n">
        <v>-26.29031</v>
      </c>
      <c r="T44" s="409" t="n">
        <v>-1.067924607963923</v>
      </c>
      <c r="U44" s="2586" t="n"/>
      <c r="V44" s="2604" t="n">
        <v>1.785758</v>
      </c>
      <c r="W44" s="2592" t="n"/>
      <c r="X44" s="2592" t="n"/>
      <c r="Y44" s="2592" t="n">
        <v>1.785758</v>
      </c>
      <c r="Z44" s="2592" t="n">
        <v>1.785758</v>
      </c>
      <c r="AA44" s="2592" t="n">
        <v>4.57469</v>
      </c>
      <c r="AB44" s="409" t="n">
        <v>-0.6096439321571516</v>
      </c>
      <c r="AC44" s="410" t="n"/>
      <c r="AD44" s="2604" t="n">
        <v>1.785759</v>
      </c>
      <c r="AE44" s="2592" t="n"/>
      <c r="AF44" s="2592" t="n"/>
      <c r="AG44" s="2592" t="n">
        <v>1.785759</v>
      </c>
      <c r="AH44" s="2592" t="n">
        <v>1.785759</v>
      </c>
      <c r="AI44" s="2592" t="n">
        <v>14.32969</v>
      </c>
      <c r="AJ44" s="409" t="n">
        <v>-0.8753804862491792</v>
      </c>
      <c r="AK44" s="410" t="n"/>
      <c r="AL44" s="2604" t="n">
        <v>5.018994</v>
      </c>
      <c r="AM44" s="2592" t="n"/>
      <c r="AN44" s="2592" t="n"/>
      <c r="AO44" s="2592" t="n"/>
      <c r="AP44" s="2592" t="n">
        <v>5.018994</v>
      </c>
      <c r="AQ44" s="2592" t="n">
        <v>5.018994</v>
      </c>
      <c r="AR44" s="2592" t="n">
        <v>3.70969</v>
      </c>
      <c r="AS44" s="409" t="n">
        <v>0.3529416204588522</v>
      </c>
      <c r="AT44" s="2587" t="n"/>
      <c r="AU44" s="2604" t="n">
        <v>2.161935</v>
      </c>
      <c r="AV44" s="2592" t="n"/>
      <c r="AW44" s="2592" t="n"/>
      <c r="AX44" s="2592" t="n">
        <v>2.161935</v>
      </c>
      <c r="AY44" s="2592" t="n">
        <v>2.161935</v>
      </c>
      <c r="AZ44" s="2592" t="n">
        <v>3.70969</v>
      </c>
      <c r="BA44" s="409" t="n">
        <v>-0.4172194981251803</v>
      </c>
      <c r="BB44" s="410" t="n"/>
      <c r="BC44" s="2604" t="n">
        <v>2.161935</v>
      </c>
      <c r="BD44" s="2592" t="n"/>
      <c r="BE44" s="2592" t="n"/>
      <c r="BF44" s="2592" t="n">
        <v>2.161935</v>
      </c>
      <c r="BG44" s="2592" t="n">
        <v>2.161935</v>
      </c>
      <c r="BH44" s="2592" t="n">
        <v>8.70969</v>
      </c>
      <c r="BI44" s="409" t="n">
        <v>-0.7517781918759451</v>
      </c>
      <c r="BJ44" s="2593" t="n"/>
      <c r="BK44" s="2604" t="n"/>
      <c r="BL44" s="2592" t="n"/>
      <c r="BM44" s="2592" t="n"/>
      <c r="BN44" s="2592" t="n"/>
      <c r="BO44" s="2592" t="n"/>
      <c r="BP44" s="2592" t="n"/>
      <c r="BQ44" s="2592" t="n"/>
      <c r="BR44" s="409" t="n"/>
      <c r="BS44" s="2593" t="n"/>
      <c r="BT44" s="2604" t="n"/>
      <c r="BU44" s="2592" t="n"/>
      <c r="BV44" s="2592" t="n"/>
      <c r="BW44" s="2592" t="n"/>
      <c r="BX44" s="2592" t="n"/>
      <c r="BY44" s="2592" t="n"/>
      <c r="BZ44" s="409" t="n"/>
      <c r="CA44" s="2555" t="n"/>
      <c r="CB44" s="2604" t="n"/>
      <c r="CC44" s="2592" t="n"/>
      <c r="CD44" s="2592" t="n"/>
      <c r="CE44" s="2592" t="n"/>
      <c r="CF44" s="2592" t="n"/>
      <c r="CG44" s="2592" t="n"/>
      <c r="CH44" s="409" t="n"/>
      <c r="CI44" s="2555" t="n"/>
      <c r="CJ44" s="2604" t="n"/>
      <c r="CK44" s="2592" t="n"/>
      <c r="CL44" s="2592" t="n"/>
      <c r="CM44" s="2592" t="n"/>
      <c r="CN44" s="2592" t="n"/>
      <c r="CO44" s="2592" t="n"/>
      <c r="CP44" s="409" t="n"/>
      <c r="CQ44" s="410" t="n"/>
      <c r="CR44" s="2591" t="n">
        <v>18.271657</v>
      </c>
      <c r="CS44" s="2592" t="n">
        <v>0</v>
      </c>
      <c r="CT44" s="2592" t="n">
        <v>8.928793000000001</v>
      </c>
      <c r="CU44" s="2592" t="n">
        <v>18.271657</v>
      </c>
      <c r="CV44" s="2592" t="n">
        <v>9.342864000000001</v>
      </c>
      <c r="CW44" s="2592" t="n">
        <v>19.442358</v>
      </c>
      <c r="CX44" s="409">
        <f>IFERROR(CR44/CW44-1, "-")</f>
        <v/>
      </c>
      <c r="CY44" s="400" t="n"/>
      <c r="CZ44" s="2594" t="n">
        <v>0</v>
      </c>
      <c r="DA44" s="2592" t="n">
        <v>5.357276000000001</v>
      </c>
      <c r="DB44" s="2592" t="n"/>
      <c r="DC44" s="2592" t="n"/>
      <c r="DD44" s="2592" t="n">
        <v>34.73328600000001</v>
      </c>
      <c r="DE44" s="409" t="n"/>
      <c r="DF44" s="409" t="n"/>
      <c r="DG44" s="413" t="n"/>
      <c r="DH44" s="413" t="n"/>
      <c r="DI44" s="2579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N44" s="2579" t="n"/>
      <c r="DO44" s="2579" t="n"/>
      <c r="DP44" s="2613" t="n">
        <v>27947528</v>
      </c>
      <c r="DQ44" s="2581">
        <f>-CR44+DP44/10^6</f>
        <v/>
      </c>
      <c r="DR44" s="2427">
        <f>SUM(E44,K44,Q44,W44,AE44,AM44,AV44,BD44,BL44,BU44,CC44,CK44)-CS44</f>
        <v/>
      </c>
      <c r="DS44" s="2427">
        <f>SUM(D44,J44,P44,V44,AD44,AL44,AU44,BC44,,BN44,BV44,CD44,CL44)-CT44</f>
        <v/>
      </c>
      <c r="DT44" s="2582" t="n"/>
      <c r="DU44" s="415" t="n">
        <v>6.785758</v>
      </c>
      <c r="DV44" s="2583">
        <f>DU44-CJ44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  <c r="EB44" s="2584" t="n"/>
    </row>
    <row customFormat="1" customHeight="1" hidden="1" ht="19.5" outlineLevel="1" r="45" s="416">
      <c r="A45" s="268" t="n"/>
      <c r="B45" s="405" t="inlineStr">
        <is>
          <t>FRAIS D'AGENCES PUBLICITAIRES</t>
        </is>
      </c>
      <c r="C45" s="406" t="inlineStr">
        <is>
          <t>Opex39</t>
        </is>
      </c>
      <c r="D45" s="2614" t="n">
        <v>132.52911</v>
      </c>
      <c r="E45" s="2592" t="n"/>
      <c r="F45" s="2592" t="n">
        <v>132.52911</v>
      </c>
      <c r="G45" s="2615" t="n">
        <v>122.278135</v>
      </c>
      <c r="H45" s="437" t="n">
        <v>0.08383326258615265</v>
      </c>
      <c r="I45" s="397" t="n"/>
      <c r="J45" s="2614" t="n">
        <v>64.79441799999999</v>
      </c>
      <c r="K45" s="2592" t="n"/>
      <c r="L45" s="2592" t="n">
        <v>64.79441799999999</v>
      </c>
      <c r="M45" s="2615" t="n">
        <v>103.378662</v>
      </c>
      <c r="N45" s="437" t="n">
        <v>-0.3732321859611609</v>
      </c>
      <c r="O45" s="410" t="n"/>
      <c r="P45" s="2616" t="n">
        <v>75.1265439999997</v>
      </c>
      <c r="Q45" s="2592" t="n"/>
      <c r="R45" s="2592" t="n">
        <v>75.1265439999997</v>
      </c>
      <c r="S45" s="2615" t="n">
        <v>110.040666</v>
      </c>
      <c r="T45" s="437" t="n">
        <v>-0.3172838121499583</v>
      </c>
      <c r="U45" s="2586" t="n"/>
      <c r="V45" s="2616" t="n">
        <v>132.977995</v>
      </c>
      <c r="W45" s="2592" t="n"/>
      <c r="X45" s="2592" t="n"/>
      <c r="Y45" s="2592" t="n">
        <v>132.977995</v>
      </c>
      <c r="Z45" s="2592" t="n">
        <v>132.977995</v>
      </c>
      <c r="AA45" s="2615" t="n">
        <v>150.901594</v>
      </c>
      <c r="AB45" s="437" t="n">
        <v>-0.1187767373749544</v>
      </c>
      <c r="AC45" s="410" t="n"/>
      <c r="AD45" s="2616" t="n">
        <v>176.641138</v>
      </c>
      <c r="AE45" s="2592" t="n"/>
      <c r="AF45" s="2592" t="n"/>
      <c r="AG45" s="2592" t="n">
        <v>176.641138</v>
      </c>
      <c r="AH45" s="2592" t="n">
        <v>176.641138</v>
      </c>
      <c r="AI45" s="2615" t="n">
        <v>84.02052600000002</v>
      </c>
      <c r="AJ45" s="437" t="n">
        <v>1.10235696453507</v>
      </c>
      <c r="AK45" s="410" t="n"/>
      <c r="AL45" s="2616" t="n">
        <v>181.333612</v>
      </c>
      <c r="AM45" s="2592" t="n"/>
      <c r="AN45" s="2592" t="n"/>
      <c r="AO45" s="2592" t="n"/>
      <c r="AP45" s="2592" t="n">
        <v>181.333612</v>
      </c>
      <c r="AQ45" s="2592" t="n">
        <v>181.333612</v>
      </c>
      <c r="AR45" s="2615" t="n">
        <v>410.440589</v>
      </c>
      <c r="AS45" s="437" t="n">
        <v>-0.5581976615865347</v>
      </c>
      <c r="AT45" s="2587" t="n"/>
      <c r="AU45" s="2616" t="n">
        <v>154.899534</v>
      </c>
      <c r="AV45" s="2592" t="n"/>
      <c r="AW45" s="2592" t="n"/>
      <c r="AX45" s="2592" t="n">
        <v>154.899534</v>
      </c>
      <c r="AY45" s="2592" t="n">
        <v>154.899534</v>
      </c>
      <c r="AZ45" s="2615" t="n">
        <v>92.45810900000001</v>
      </c>
      <c r="BA45" s="437" t="n">
        <v>0.6753482812416163</v>
      </c>
      <c r="BB45" s="410" t="n"/>
      <c r="BC45" s="2616" t="n">
        <v>222.575109</v>
      </c>
      <c r="BD45" s="2592" t="n"/>
      <c r="BE45" s="2592" t="n"/>
      <c r="BF45" s="2592" t="n">
        <v>222.575109</v>
      </c>
      <c r="BG45" s="2592" t="n">
        <v>222.575109</v>
      </c>
      <c r="BH45" s="2615" t="n">
        <v>45.89758399999999</v>
      </c>
      <c r="BI45" s="437" t="n">
        <v>3.849386168125974</v>
      </c>
      <c r="BJ45" s="2593" t="n"/>
      <c r="BK45" s="2617" t="n"/>
      <c r="BL45" s="2592" t="n"/>
      <c r="BM45" s="2592" t="n"/>
      <c r="BN45" s="2592" t="n"/>
      <c r="BO45" s="2592" t="n"/>
      <c r="BP45" s="2592" t="n"/>
      <c r="BQ45" s="2615" t="n"/>
      <c r="BR45" s="437" t="n"/>
      <c r="BS45" s="2593" t="n"/>
      <c r="BT45" s="2617" t="n"/>
      <c r="BU45" s="2592" t="n"/>
      <c r="BV45" s="2592" t="n"/>
      <c r="BW45" s="2592" t="n"/>
      <c r="BX45" s="2592" t="n"/>
      <c r="BY45" s="2615" t="n"/>
      <c r="BZ45" s="437" t="n"/>
      <c r="CA45" s="2555" t="n"/>
      <c r="CB45" s="2617" t="n"/>
      <c r="CC45" s="2592" t="n"/>
      <c r="CD45" s="2592" t="n"/>
      <c r="CE45" s="2592" t="n"/>
      <c r="CF45" s="2592" t="n"/>
      <c r="CG45" s="2615" t="n"/>
      <c r="CH45" s="437" t="n"/>
      <c r="CI45" s="2555" t="n"/>
      <c r="CJ45" s="2617" t="n"/>
      <c r="CK45" s="2592" t="n"/>
      <c r="CL45" s="2592" t="n"/>
      <c r="CM45" s="2592" t="n"/>
      <c r="CN45" s="2592" t="n"/>
      <c r="CO45" s="2615" t="n"/>
      <c r="CP45" s="437" t="n"/>
      <c r="CQ45" s="410" t="n"/>
      <c r="CR45" s="2591" t="n">
        <v>1140.87746</v>
      </c>
      <c r="CS45" s="2592" t="n">
        <v>0</v>
      </c>
      <c r="CT45" s="2592" t="n">
        <v>582.0692049999998</v>
      </c>
      <c r="CU45" s="2592" t="n">
        <v>1140.87746</v>
      </c>
      <c r="CV45" s="2592" t="n">
        <v>558.8082549999999</v>
      </c>
      <c r="CW45" s="2592" t="n">
        <v>1073.518281</v>
      </c>
      <c r="CX45" s="409">
        <f>IFERROR(CR45/CW45-1, "-")</f>
        <v/>
      </c>
      <c r="CY45" s="400" t="n"/>
      <c r="CZ45" s="2594" t="n">
        <v>0</v>
      </c>
      <c r="DA45" s="2592" t="n">
        <v>272.450072</v>
      </c>
      <c r="DB45" s="2592" t="n"/>
      <c r="DC45" s="2592" t="n"/>
      <c r="DD45" s="2592" t="n">
        <v>1759.883765</v>
      </c>
      <c r="DE45" s="409" t="n"/>
      <c r="DF45" s="409" t="n"/>
      <c r="DG45" s="413" t="n"/>
      <c r="DH45" s="413" t="n"/>
      <c r="DI45" s="2579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N45" s="2579" t="n"/>
      <c r="DO45" s="2579" t="n"/>
      <c r="DP45" s="2618">
        <f>#VALUE!</f>
        <v/>
      </c>
      <c r="DQ45" s="2581">
        <f>-CR45+DP45/10^6</f>
        <v/>
      </c>
      <c r="DR45" s="2427">
        <f>SUM(E45,K45,Q45,W45,AE45,AM45,AV45,BD45,BL45,BU45,CC45,CK45)-CS45</f>
        <v/>
      </c>
      <c r="DS45" s="2427">
        <f>SUM(D45,J45,P45,V45,AD45,AL45,AU45,BC45,,BN45,BV45,CD45,CL45)-CT45</f>
        <v/>
      </c>
      <c r="DT45" s="2582" t="n"/>
      <c r="DU45" s="415" t="n">
        <v>188.133002</v>
      </c>
      <c r="DV45" s="2583">
        <f>DU45-CJ45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  <c r="EB45" s="2584" t="n"/>
    </row>
    <row customFormat="1" customHeight="1" hidden="1" ht="19.5" outlineLevel="1" r="46" s="416">
      <c r="A46" s="268" t="n"/>
      <c r="B46" s="405" t="inlineStr">
        <is>
          <t>CONCEPTIONS, PRODUCTION PUBLIC</t>
        </is>
      </c>
      <c r="C46" s="406" t="inlineStr">
        <is>
          <t>Opex40</t>
        </is>
      </c>
      <c r="D46" s="2591" t="n">
        <v>0</v>
      </c>
      <c r="E46" s="2592" t="n"/>
      <c r="F46" s="2592" t="n">
        <v>0</v>
      </c>
      <c r="G46" s="2592" t="n">
        <v>0</v>
      </c>
      <c r="H46" s="409" t="n"/>
      <c r="I46" s="397" t="n"/>
      <c r="J46" s="2591" t="n">
        <v>0</v>
      </c>
      <c r="K46" s="2592" t="n"/>
      <c r="L46" s="2592" t="n">
        <v>0</v>
      </c>
      <c r="M46" s="2592" t="n">
        <v>0</v>
      </c>
      <c r="N46" s="409" t="n"/>
      <c r="O46" s="410" t="n"/>
      <c r="P46" s="2591" t="n">
        <v>0</v>
      </c>
      <c r="Q46" s="2592" t="n"/>
      <c r="R46" s="2592" t="n">
        <v>0</v>
      </c>
      <c r="S46" s="2592" t="n">
        <v>0</v>
      </c>
      <c r="T46" s="409" t="n"/>
      <c r="U46" s="2586" t="n"/>
      <c r="V46" s="2591" t="n">
        <v>0</v>
      </c>
      <c r="W46" s="2592" t="n"/>
      <c r="X46" s="2592" t="n"/>
      <c r="Y46" s="2592" t="n">
        <v>0</v>
      </c>
      <c r="Z46" s="2592" t="n">
        <v>0</v>
      </c>
      <c r="AA46" s="2592" t="n">
        <v>0</v>
      </c>
      <c r="AB46" s="409" t="n"/>
      <c r="AC46" s="410" t="n"/>
      <c r="AD46" s="2591" t="n">
        <v>0</v>
      </c>
      <c r="AE46" s="2592" t="n"/>
      <c r="AF46" s="2592" t="n"/>
      <c r="AG46" s="2592" t="n">
        <v>0</v>
      </c>
      <c r="AH46" s="2592" t="n">
        <v>0</v>
      </c>
      <c r="AI46" s="2592" t="n">
        <v>0</v>
      </c>
      <c r="AJ46" s="409" t="n"/>
      <c r="AK46" s="410" t="n"/>
      <c r="AL46" s="2591" t="n">
        <v>0</v>
      </c>
      <c r="AM46" s="2592" t="n"/>
      <c r="AN46" s="2592" t="n"/>
      <c r="AO46" s="2592" t="n"/>
      <c r="AP46" s="2592" t="n">
        <v>0</v>
      </c>
      <c r="AQ46" s="2592" t="n">
        <v>0</v>
      </c>
      <c r="AR46" s="2592" t="n">
        <v>0</v>
      </c>
      <c r="AS46" s="409" t="n"/>
      <c r="AT46" s="2587" t="n"/>
      <c r="AU46" s="2591" t="n">
        <v>0</v>
      </c>
      <c r="AV46" s="2592" t="n"/>
      <c r="AW46" s="2592" t="n"/>
      <c r="AX46" s="2592" t="n">
        <v>0</v>
      </c>
      <c r="AY46" s="2592" t="n">
        <v>0</v>
      </c>
      <c r="AZ46" s="2592" t="n">
        <v>0</v>
      </c>
      <c r="BA46" s="409" t="n"/>
      <c r="BB46" s="410" t="n"/>
      <c r="BC46" s="2591" t="n">
        <v>0</v>
      </c>
      <c r="BD46" s="2592" t="n"/>
      <c r="BE46" s="2592" t="n"/>
      <c r="BF46" s="2592" t="n">
        <v>0</v>
      </c>
      <c r="BG46" s="2592" t="n">
        <v>0</v>
      </c>
      <c r="BH46" s="2592" t="n">
        <v>0</v>
      </c>
      <c r="BI46" s="409" t="n"/>
      <c r="BJ46" s="2593" t="n"/>
      <c r="BK46" s="2591" t="n"/>
      <c r="BL46" s="2592" t="n"/>
      <c r="BM46" s="2592" t="n"/>
      <c r="BN46" s="2592" t="n"/>
      <c r="BO46" s="2592" t="n"/>
      <c r="BP46" s="2592" t="n"/>
      <c r="BQ46" s="2592" t="n"/>
      <c r="BR46" s="409" t="n"/>
      <c r="BS46" s="2593" t="n"/>
      <c r="BT46" s="2591" t="n"/>
      <c r="BU46" s="2592" t="n"/>
      <c r="BV46" s="2592" t="n"/>
      <c r="BW46" s="2592" t="n"/>
      <c r="BX46" s="2592" t="n"/>
      <c r="BY46" s="2592" t="n"/>
      <c r="BZ46" s="409" t="n"/>
      <c r="CA46" s="2555" t="n"/>
      <c r="CB46" s="2591" t="n"/>
      <c r="CC46" s="2592" t="n"/>
      <c r="CD46" s="2592" t="n"/>
      <c r="CE46" s="2592" t="n"/>
      <c r="CF46" s="2592" t="n"/>
      <c r="CG46" s="2592" t="n"/>
      <c r="CH46" s="409" t="n"/>
      <c r="CI46" s="2555" t="n"/>
      <c r="CJ46" s="2591" t="n"/>
      <c r="CK46" s="2592" t="n"/>
      <c r="CL46" s="2592" t="n"/>
      <c r="CM46" s="2592" t="n"/>
      <c r="CN46" s="2592" t="n"/>
      <c r="CO46" s="2592" t="n"/>
      <c r="CP46" s="409" t="n"/>
      <c r="CQ46" s="410" t="n"/>
      <c r="CR46" s="2591" t="n">
        <v>0</v>
      </c>
      <c r="CS46" s="2592" t="n">
        <v>0</v>
      </c>
      <c r="CT46" s="2592" t="n">
        <v>0</v>
      </c>
      <c r="CU46" s="2592" t="n">
        <v>0</v>
      </c>
      <c r="CV46" s="2592" t="n">
        <v>0</v>
      </c>
      <c r="CW46" s="2592" t="n">
        <v>0</v>
      </c>
      <c r="CX46" s="409">
        <f>IFERROR(CR46/CW46-1, "-")</f>
        <v/>
      </c>
      <c r="CY46" s="400" t="n"/>
      <c r="CZ46" s="2594" t="n">
        <v>0</v>
      </c>
      <c r="DA46" s="2592" t="n">
        <v>0</v>
      </c>
      <c r="DB46" s="2592" t="n"/>
      <c r="DC46" s="2592" t="n"/>
      <c r="DD46" s="2592" t="n">
        <v>0</v>
      </c>
      <c r="DE46" s="409" t="n"/>
      <c r="DF46" s="409" t="n"/>
      <c r="DG46" s="413" t="n"/>
      <c r="DH46" s="413" t="n"/>
      <c r="DI46" s="2579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2579" t="n"/>
      <c r="DO46" s="2579" t="n"/>
      <c r="DP46" s="2595" t="n">
        <v>0</v>
      </c>
      <c r="DQ46" s="2581">
        <f>-CR46+DP46/10^6</f>
        <v/>
      </c>
      <c r="DR46" s="2427">
        <f>SUM(E46,K46,Q46,W46,AE46,AM46,AV46,BD46,BL46,BU46,CC46,CK46)-CS46</f>
        <v/>
      </c>
      <c r="DS46" s="2427">
        <f>SUM(D46,J46,P46,V46,AD46,AL46,AU46,BC46,,BN46,BV46,CD46,CL46)-CT46</f>
        <v/>
      </c>
      <c r="DT46" s="2582" t="n"/>
      <c r="DU46" s="415" t="n">
        <v>0</v>
      </c>
      <c r="DV46" s="2583">
        <f>DU46-CJ46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  <c r="EB46" s="2584" t="n"/>
    </row>
    <row customFormat="1" customHeight="1" hidden="1" ht="19.5" outlineLevel="1" r="47" s="416">
      <c r="A47" s="268" t="n"/>
      <c r="B47" s="405" t="inlineStr">
        <is>
          <t>CATALOGUES, IMPRIMES PUBLICITA</t>
        </is>
      </c>
      <c r="C47" s="406" t="inlineStr">
        <is>
          <t>Opex41</t>
        </is>
      </c>
      <c r="D47" s="2604" t="n">
        <v>31.144505</v>
      </c>
      <c r="E47" s="2592" t="n"/>
      <c r="F47" s="2592" t="n">
        <v>31.144505</v>
      </c>
      <c r="G47" s="2592" t="n">
        <v>26.068321</v>
      </c>
      <c r="H47" s="409" t="n">
        <v>0.1947261582362745</v>
      </c>
      <c r="I47" s="397" t="n"/>
      <c r="J47" s="2604" t="n">
        <v>0.674072</v>
      </c>
      <c r="K47" s="2592" t="n"/>
      <c r="L47" s="2592" t="n">
        <v>0.674072</v>
      </c>
      <c r="M47" s="2592" t="n">
        <v>10.659468</v>
      </c>
      <c r="N47" s="409" t="n">
        <v>-0.9367630729788766</v>
      </c>
      <c r="O47" s="410" t="n"/>
      <c r="P47" s="2604" t="n">
        <v>4.844413</v>
      </c>
      <c r="Q47" s="2592" t="n"/>
      <c r="R47" s="2592" t="n">
        <v>4.844413</v>
      </c>
      <c r="S47" s="2592" t="n">
        <v>-32.632042</v>
      </c>
      <c r="T47" s="409" t="n">
        <v>-1.148455711107506</v>
      </c>
      <c r="U47" s="2586" t="n"/>
      <c r="V47" s="2604" t="n">
        <v>297.102896</v>
      </c>
      <c r="W47" s="2592" t="n"/>
      <c r="X47" s="2592" t="n"/>
      <c r="Y47" s="2592" t="n">
        <v>297.102896</v>
      </c>
      <c r="Z47" s="2592" t="n">
        <v>297.102896</v>
      </c>
      <c r="AA47" s="2592" t="n">
        <v>86.694565</v>
      </c>
      <c r="AB47" s="409" t="n">
        <v>2.42700717167218</v>
      </c>
      <c r="AC47" s="410" t="n"/>
      <c r="AD47" s="2604" t="n">
        <v>4.239739</v>
      </c>
      <c r="AE47" s="2592" t="n"/>
      <c r="AF47" s="2592" t="n"/>
      <c r="AG47" s="2592" t="n">
        <v>4.239739</v>
      </c>
      <c r="AH47" s="2592" t="n">
        <v>4.239739</v>
      </c>
      <c r="AI47" s="2592" t="n">
        <v>8.230623</v>
      </c>
      <c r="AJ47" s="409" t="n">
        <v>-0.4848823716017608</v>
      </c>
      <c r="AK47" s="410" t="n"/>
      <c r="AL47" s="2604" t="n">
        <v>12.837625</v>
      </c>
      <c r="AM47" s="2592" t="n"/>
      <c r="AN47" s="2592" t="n"/>
      <c r="AO47" s="2592" t="n"/>
      <c r="AP47" s="2592" t="n">
        <v>12.837625</v>
      </c>
      <c r="AQ47" s="2592" t="n">
        <v>12.837625</v>
      </c>
      <c r="AR47" s="2592" t="n">
        <v>-31.7177</v>
      </c>
      <c r="AS47" s="409" t="n">
        <v>-1.404746403427739</v>
      </c>
      <c r="AT47" s="2587" t="n"/>
      <c r="AU47" s="2604" t="n">
        <v>36.94328400000001</v>
      </c>
      <c r="AV47" s="2592" t="n"/>
      <c r="AW47" s="2592" t="n"/>
      <c r="AX47" s="2592" t="n">
        <v>36.94328400000001</v>
      </c>
      <c r="AY47" s="2592" t="n">
        <v>36.94328400000001</v>
      </c>
      <c r="AZ47" s="2592" t="n">
        <v>94.89997700000001</v>
      </c>
      <c r="BA47" s="409" t="n">
        <v>-0.6107134567587935</v>
      </c>
      <c r="BB47" s="410" t="n"/>
      <c r="BC47" s="2604" t="n">
        <v>5.0125</v>
      </c>
      <c r="BD47" s="2592" t="n"/>
      <c r="BE47" s="2592" t="n"/>
      <c r="BF47" s="2592" t="n">
        <v>5.0125</v>
      </c>
      <c r="BG47" s="2592" t="n">
        <v>5.0125</v>
      </c>
      <c r="BH47" s="2592" t="n">
        <v>135.242289</v>
      </c>
      <c r="BI47" s="409" t="n">
        <v>-0.9629368887715292</v>
      </c>
      <c r="BJ47" s="2593" t="n"/>
      <c r="BK47" s="2604" t="n"/>
      <c r="BL47" s="2592" t="n"/>
      <c r="BM47" s="2592" t="n"/>
      <c r="BN47" s="2592" t="n"/>
      <c r="BO47" s="2592" t="n"/>
      <c r="BP47" s="2592" t="n"/>
      <c r="BQ47" s="2592" t="n"/>
      <c r="BR47" s="409" t="n"/>
      <c r="BS47" s="2593" t="n"/>
      <c r="BT47" s="2604" t="n"/>
      <c r="BU47" s="2592" t="n"/>
      <c r="BV47" s="2592" t="n"/>
      <c r="BW47" s="2592" t="n"/>
      <c r="BX47" s="2592" t="n"/>
      <c r="BY47" s="2592" t="n"/>
      <c r="BZ47" s="409" t="n"/>
      <c r="CA47" s="2555" t="n"/>
      <c r="CB47" s="2604" t="n"/>
      <c r="CC47" s="2592" t="n"/>
      <c r="CD47" s="2592" t="n"/>
      <c r="CE47" s="2592" t="n"/>
      <c r="CF47" s="2592" t="n"/>
      <c r="CG47" s="2592" t="n"/>
      <c r="CH47" s="409" t="n"/>
      <c r="CI47" s="2555" t="n"/>
      <c r="CJ47" s="2612" t="n"/>
      <c r="CK47" s="2592" t="n"/>
      <c r="CL47" s="2592" t="n"/>
      <c r="CM47" s="2592" t="n"/>
      <c r="CN47" s="2592" t="n"/>
      <c r="CO47" s="2592" t="n"/>
      <c r="CP47" s="409" t="n"/>
      <c r="CQ47" s="410" t="n"/>
      <c r="CR47" s="2591" t="n">
        <v>392.7990339999999</v>
      </c>
      <c r="CS47" s="2592" t="n">
        <v>0</v>
      </c>
      <c r="CT47" s="2592" t="n">
        <v>338.005625</v>
      </c>
      <c r="CU47" s="2592" t="n">
        <v>392.7990339999999</v>
      </c>
      <c r="CV47" s="2592" t="n">
        <v>54.793409</v>
      </c>
      <c r="CW47" s="2592" t="n">
        <v>162.203212</v>
      </c>
      <c r="CX47" s="409">
        <f>IFERROR(CR47/CW47-1, "-")</f>
        <v/>
      </c>
      <c r="CY47" s="400" t="n"/>
      <c r="CZ47" s="2594" t="n">
        <v>0</v>
      </c>
      <c r="DA47" s="2592" t="n">
        <v>36.66299</v>
      </c>
      <c r="DB47" s="2592" t="n"/>
      <c r="DC47" s="2592" t="n"/>
      <c r="DD47" s="2592" t="n">
        <v>290.2402379999999</v>
      </c>
      <c r="DE47" s="409" t="n"/>
      <c r="DF47" s="409" t="n"/>
      <c r="DG47" s="413" t="n"/>
      <c r="DH47" s="413" t="n"/>
      <c r="DI47" s="2579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2579" t="n"/>
      <c r="DO47" s="2579" t="n"/>
      <c r="DP47" s="2613" t="n">
        <v>277712779</v>
      </c>
      <c r="DQ47" s="2581">
        <f>-CR47+DP47/10^6</f>
        <v/>
      </c>
      <c r="DR47" s="2427">
        <f>SUM(E47,K47,Q47,W47,AE47,AM47,AV47,BD47,BL47,BU47,CC47,CK47)-CS47</f>
        <v/>
      </c>
      <c r="DS47" s="2427">
        <f>SUM(D47,J47,P47,V47,AD47,AL47,AU47,BC47,,BN47,BV47,CD47,CL47)-CT47</f>
        <v/>
      </c>
      <c r="DT47" s="2582" t="n"/>
      <c r="DU47" s="415" t="n">
        <v>12.527459</v>
      </c>
      <c r="DV47" s="2583">
        <f>DU47-CJ47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  <c r="EB47" s="2584" t="n"/>
    </row>
    <row customFormat="1" customHeight="1" hidden="1" ht="19.5" outlineLevel="1" r="48" s="416">
      <c r="A48" s="268" t="n"/>
      <c r="B48" s="405" t="inlineStr">
        <is>
          <t>ENSEIGNES PUBLICITAIRES - AFFI</t>
        </is>
      </c>
      <c r="C48" s="406" t="inlineStr">
        <is>
          <t>Opex42</t>
        </is>
      </c>
      <c r="D48" s="2614" t="n">
        <v>7.40375</v>
      </c>
      <c r="E48" s="2592" t="n"/>
      <c r="F48" s="2592" t="n">
        <v>7.40375</v>
      </c>
      <c r="G48" s="2615" t="n">
        <v>-4.213157</v>
      </c>
      <c r="H48" s="409" t="n">
        <v>-2.757292690493139</v>
      </c>
      <c r="I48" s="397" t="n"/>
      <c r="J48" s="2617" t="n">
        <v>6.00875</v>
      </c>
      <c r="K48" s="2592" t="n"/>
      <c r="L48" s="2592" t="n">
        <v>6.00875</v>
      </c>
      <c r="M48" s="2615" t="n">
        <v>43.492772</v>
      </c>
      <c r="N48" s="409" t="n">
        <v>-0.8618448601068702</v>
      </c>
      <c r="O48" s="410" t="n"/>
      <c r="P48" s="2617" t="n">
        <v>6.00875</v>
      </c>
      <c r="Q48" s="2592" t="n"/>
      <c r="R48" s="2592" t="n">
        <v>6.00875</v>
      </c>
      <c r="S48" s="2615" t="n">
        <v>43.492773</v>
      </c>
      <c r="T48" s="409" t="n">
        <v>-0.8618448632833782</v>
      </c>
      <c r="U48" s="2586" t="n"/>
      <c r="V48" s="2617" t="n">
        <v>18.190375</v>
      </c>
      <c r="W48" s="2592" t="n"/>
      <c r="X48" s="2592" t="n"/>
      <c r="Y48" s="2592" t="n">
        <v>18.190375</v>
      </c>
      <c r="Z48" s="2592" t="n">
        <v>18.190375</v>
      </c>
      <c r="AA48" s="2615" t="n">
        <v>43.492772</v>
      </c>
      <c r="AB48" s="409" t="n">
        <v>-0.5817609647874364</v>
      </c>
      <c r="AC48" s="410" t="n"/>
      <c r="AD48" s="2617" t="n">
        <v>4.145833</v>
      </c>
      <c r="AE48" s="2592" t="n"/>
      <c r="AF48" s="2592" t="n"/>
      <c r="AG48" s="2592" t="n">
        <v>4.145833</v>
      </c>
      <c r="AH48" s="2592" t="n">
        <v>4.145833</v>
      </c>
      <c r="AI48" s="2615" t="n">
        <v>43.492772</v>
      </c>
      <c r="AJ48" s="409" t="n">
        <v>-0.9046776554044429</v>
      </c>
      <c r="AK48" s="410" t="n"/>
      <c r="AL48" s="2617" t="n">
        <v>22.252308</v>
      </c>
      <c r="AM48" s="2592" t="n"/>
      <c r="AN48" s="2592" t="n"/>
      <c r="AO48" s="2592" t="n"/>
      <c r="AP48" s="2592" t="n">
        <v>22.252308</v>
      </c>
      <c r="AQ48" s="2592" t="n">
        <v>22.252308</v>
      </c>
      <c r="AR48" s="2615" t="n">
        <v>43.492772</v>
      </c>
      <c r="AS48" s="409" t="n">
        <v>-0.4883676763578095</v>
      </c>
      <c r="AT48" s="2587" t="n"/>
      <c r="AU48" s="2617" t="n">
        <v>50.2878</v>
      </c>
      <c r="AV48" s="2592" t="n"/>
      <c r="AW48" s="2592" t="n"/>
      <c r="AX48" s="2592" t="n">
        <v>50.2878</v>
      </c>
      <c r="AY48" s="2592" t="n">
        <v>50.2878</v>
      </c>
      <c r="AZ48" s="2615" t="n">
        <v>28.001996</v>
      </c>
      <c r="BA48" s="409" t="n">
        <v>0.7958648376351458</v>
      </c>
      <c r="BB48" s="410" t="n"/>
      <c r="BC48" s="2617" t="n">
        <v>15.681325</v>
      </c>
      <c r="BD48" s="2592" t="n"/>
      <c r="BE48" s="2592" t="n"/>
      <c r="BF48" s="2592" t="n">
        <v>15.681325</v>
      </c>
      <c r="BG48" s="2592" t="n">
        <v>15.681325</v>
      </c>
      <c r="BH48" s="2615" t="n">
        <v>41.923328</v>
      </c>
      <c r="BI48" s="409" t="n">
        <v>-0.625952286039887</v>
      </c>
      <c r="BJ48" s="2593" t="n"/>
      <c r="BK48" s="2617" t="n"/>
      <c r="BL48" s="2592" t="n"/>
      <c r="BM48" s="2592" t="n"/>
      <c r="BN48" s="2592" t="n"/>
      <c r="BO48" s="2592" t="n"/>
      <c r="BP48" s="2592" t="n"/>
      <c r="BQ48" s="2615" t="n"/>
      <c r="BR48" s="409" t="n"/>
      <c r="BS48" s="2593" t="n"/>
      <c r="BT48" s="2617" t="n"/>
      <c r="BU48" s="2592" t="n"/>
      <c r="BV48" s="2592" t="n"/>
      <c r="BW48" s="2592" t="n"/>
      <c r="BX48" s="2592" t="n"/>
      <c r="BY48" s="2615" t="n"/>
      <c r="BZ48" s="409" t="n"/>
      <c r="CA48" s="2555" t="n"/>
      <c r="CB48" s="2617" t="n"/>
      <c r="CC48" s="2592" t="n"/>
      <c r="CD48" s="2592" t="n"/>
      <c r="CE48" s="2592" t="n"/>
      <c r="CF48" s="2592" t="n"/>
      <c r="CG48" s="2615" t="n"/>
      <c r="CH48" s="409" t="n"/>
      <c r="CI48" s="2555" t="n"/>
      <c r="CJ48" s="2617" t="n"/>
      <c r="CK48" s="2592" t="n"/>
      <c r="CL48" s="2592" t="n"/>
      <c r="CM48" s="2592" t="n"/>
      <c r="CN48" s="2592" t="n"/>
      <c r="CO48" s="2615" t="n"/>
      <c r="CP48" s="409" t="n"/>
      <c r="CQ48" s="410" t="n"/>
      <c r="CR48" s="2591" t="n">
        <v>129.978891</v>
      </c>
      <c r="CS48" s="2592" t="n">
        <v>0</v>
      </c>
      <c r="CT48" s="2592" t="n">
        <v>41.757458</v>
      </c>
      <c r="CU48" s="2592" t="n">
        <v>129.978891</v>
      </c>
      <c r="CV48" s="2592" t="n">
        <v>88.22143299999998</v>
      </c>
      <c r="CW48" s="2592" t="n">
        <v>241.2527</v>
      </c>
      <c r="CX48" s="409">
        <f>IFERROR(CR48/CW48-1, "-")</f>
        <v/>
      </c>
      <c r="CY48" s="400" t="n"/>
      <c r="CZ48" s="2594" t="n">
        <v>0</v>
      </c>
      <c r="DA48" s="2592" t="n">
        <v>19.42125</v>
      </c>
      <c r="DB48" s="2592" t="n"/>
      <c r="DC48" s="2592" t="n"/>
      <c r="DD48" s="2592" t="n">
        <v>423.245478</v>
      </c>
      <c r="DE48" s="409" t="n"/>
      <c r="DF48" s="409" t="n"/>
      <c r="DG48" s="413" t="n"/>
      <c r="DH48" s="413" t="n"/>
      <c r="DI48" s="2579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2579" t="n"/>
      <c r="DO48" s="2579" t="n"/>
      <c r="DP48" s="2619" t="n">
        <v>398425246</v>
      </c>
      <c r="DQ48" s="2581">
        <f>-CR48+DP48/10^6</f>
        <v/>
      </c>
      <c r="DR48" s="2427">
        <f>SUM(E48,K48,Q48,W48,AE48,AM48,AV48,BD48,BL48,BU48,CC48,CK48)-CS48</f>
        <v/>
      </c>
      <c r="DS48" s="2427">
        <f>SUM(D48,J48,P48,V48,AD48,AL48,AU48,BC48,,BN48,BV48,CD48,CL48)-CT48</f>
        <v/>
      </c>
      <c r="DT48" s="2582" t="n"/>
      <c r="DU48" s="415" t="n">
        <v>24.820232</v>
      </c>
      <c r="DV48" s="2583">
        <f>DU48-CJ48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  <c r="EB48" s="2584" t="n"/>
    </row>
    <row customFormat="1" customHeight="1" hidden="1" ht="19.5" outlineLevel="1" r="49" s="416">
      <c r="A49" s="268" t="n"/>
      <c r="B49" s="405" t="inlineStr">
        <is>
          <t>FOIRES ET EXPOSITIONS</t>
        </is>
      </c>
      <c r="C49" s="406" t="inlineStr">
        <is>
          <t>Opex43</t>
        </is>
      </c>
      <c r="D49" s="2591" t="n"/>
      <c r="E49" s="2592" t="n"/>
      <c r="F49" s="2592" t="n">
        <v>0</v>
      </c>
      <c r="G49" s="2592" t="n"/>
      <c r="H49" s="409" t="n"/>
      <c r="I49" s="397" t="n"/>
      <c r="J49" s="2591" t="n"/>
      <c r="K49" s="2592" t="n"/>
      <c r="L49" s="2592" t="n">
        <v>0</v>
      </c>
      <c r="M49" s="2592" t="n"/>
      <c r="N49" s="409" t="n"/>
      <c r="O49" s="410" t="n"/>
      <c r="P49" s="2591" t="n"/>
      <c r="Q49" s="2592" t="n"/>
      <c r="R49" s="2592" t="n">
        <v>0</v>
      </c>
      <c r="S49" s="2592" t="n"/>
      <c r="T49" s="409" t="n"/>
      <c r="U49" s="2586" t="n"/>
      <c r="V49" s="2591" t="n"/>
      <c r="W49" s="2592" t="n"/>
      <c r="X49" s="2592" t="n"/>
      <c r="Y49" s="2592" t="n">
        <v>0</v>
      </c>
      <c r="Z49" s="2592" t="n">
        <v>0</v>
      </c>
      <c r="AA49" s="2592" t="n"/>
      <c r="AB49" s="409" t="n"/>
      <c r="AC49" s="410" t="n"/>
      <c r="AD49" s="2591" t="n"/>
      <c r="AE49" s="2592" t="n"/>
      <c r="AF49" s="2592" t="n"/>
      <c r="AG49" s="2592" t="n">
        <v>0</v>
      </c>
      <c r="AH49" s="2592" t="n">
        <v>0</v>
      </c>
      <c r="AI49" s="2592" t="n"/>
      <c r="AJ49" s="409" t="n"/>
      <c r="AK49" s="410" t="n"/>
      <c r="AL49" s="2591" t="n"/>
      <c r="AM49" s="2592" t="n"/>
      <c r="AN49" s="2592" t="n"/>
      <c r="AO49" s="2592" t="n"/>
      <c r="AP49" s="2592" t="n">
        <v>0</v>
      </c>
      <c r="AQ49" s="2592" t="n">
        <v>0</v>
      </c>
      <c r="AR49" s="2592" t="n"/>
      <c r="AS49" s="409" t="n"/>
      <c r="AT49" s="2587" t="n"/>
      <c r="AU49" s="2591" t="n"/>
      <c r="AV49" s="2592" t="n"/>
      <c r="AW49" s="2592" t="n"/>
      <c r="AX49" s="2592" t="n">
        <v>0</v>
      </c>
      <c r="AY49" s="2592" t="n">
        <v>0</v>
      </c>
      <c r="AZ49" s="2592" t="n"/>
      <c r="BA49" s="409" t="n"/>
      <c r="BB49" s="410" t="n"/>
      <c r="BC49" s="2591" t="n">
        <v>0</v>
      </c>
      <c r="BD49" s="2592" t="n"/>
      <c r="BE49" s="2592" t="n"/>
      <c r="BF49" s="2592" t="n">
        <v>0</v>
      </c>
      <c r="BG49" s="2592" t="n">
        <v>0</v>
      </c>
      <c r="BH49" s="2592" t="n"/>
      <c r="BI49" s="409" t="n"/>
      <c r="BJ49" s="2593" t="n"/>
      <c r="BK49" s="2591" t="n"/>
      <c r="BL49" s="2592" t="n"/>
      <c r="BM49" s="2592" t="n"/>
      <c r="BN49" s="2592" t="n"/>
      <c r="BO49" s="2592" t="n"/>
      <c r="BP49" s="2592" t="n"/>
      <c r="BQ49" s="2592" t="n"/>
      <c r="BR49" s="409" t="n"/>
      <c r="BS49" s="2593" t="n"/>
      <c r="BT49" s="2591" t="n"/>
      <c r="BU49" s="2592" t="n"/>
      <c r="BV49" s="2592" t="n"/>
      <c r="BW49" s="2592" t="n"/>
      <c r="BX49" s="2592" t="n"/>
      <c r="BY49" s="2592" t="n"/>
      <c r="BZ49" s="409" t="n"/>
      <c r="CA49" s="2555" t="n"/>
      <c r="CB49" s="2591" t="n"/>
      <c r="CC49" s="2592" t="n"/>
      <c r="CD49" s="2592" t="n"/>
      <c r="CE49" s="2592" t="n"/>
      <c r="CF49" s="2592" t="n"/>
      <c r="CG49" s="2592" t="n"/>
      <c r="CH49" s="409" t="n"/>
      <c r="CI49" s="2555" t="n"/>
      <c r="CJ49" s="2591" t="n"/>
      <c r="CK49" s="2592" t="n"/>
      <c r="CL49" s="2592" t="n"/>
      <c r="CM49" s="2592" t="n"/>
      <c r="CN49" s="2592" t="n"/>
      <c r="CO49" s="2592" t="n"/>
      <c r="CP49" s="409" t="n"/>
      <c r="CQ49" s="410" t="n"/>
      <c r="CR49" s="2591" t="n">
        <v>0</v>
      </c>
      <c r="CS49" s="2592" t="n">
        <v>0</v>
      </c>
      <c r="CT49" s="2592" t="n">
        <v>0</v>
      </c>
      <c r="CU49" s="2592" t="n">
        <v>0</v>
      </c>
      <c r="CV49" s="2592" t="n">
        <v>0</v>
      </c>
      <c r="CW49" s="2592" t="n">
        <v>0</v>
      </c>
      <c r="CX49" s="409">
        <f>IFERROR(CR49/CW49-1, "-")</f>
        <v/>
      </c>
      <c r="CY49" s="400" t="n"/>
      <c r="CZ49" s="2594" t="n">
        <v>0</v>
      </c>
      <c r="DA49" s="2592" t="n"/>
      <c r="DB49" s="2592" t="n"/>
      <c r="DC49" s="2592" t="n"/>
      <c r="DD49" s="2592" t="n"/>
      <c r="DE49" s="409" t="n"/>
      <c r="DF49" s="409" t="n"/>
      <c r="DG49" s="413" t="n"/>
      <c r="DH49" s="413" t="n"/>
      <c r="DI49" s="2579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2579" t="n"/>
      <c r="DO49" s="2579" t="n"/>
      <c r="DP49" s="2595" t="n">
        <v>0</v>
      </c>
      <c r="DQ49" s="2581">
        <f>-CR49+DP49/10^6</f>
        <v/>
      </c>
      <c r="DR49" s="2427">
        <f>SUM(E49,K49,Q49,W49,AE49,AM49,AV49,BD49,BL49,BU49,CC49,CK49)-CS49</f>
        <v/>
      </c>
      <c r="DS49" s="2427">
        <f>SUM(D49,J49,P49,V49,AD49,AL49,AU49,BC49,,BN49,BV49,CD49,CL49)-CT49</f>
        <v/>
      </c>
      <c r="DT49" s="2582" t="n"/>
      <c r="DU49" s="415" t="n">
        <v>0</v>
      </c>
      <c r="DV49" s="2583">
        <f>DU49-CJ49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  <c r="EB49" s="2584" t="n"/>
    </row>
    <row customFormat="1" customHeight="1" hidden="1" ht="19.5" outlineLevel="1" r="50" s="416">
      <c r="A50" s="268" t="n"/>
      <c r="B50" s="405" t="inlineStr">
        <is>
          <t>CADEAUX A LA CLIENTELE</t>
        </is>
      </c>
      <c r="C50" s="406" t="inlineStr">
        <is>
          <t>Opex44</t>
        </is>
      </c>
      <c r="D50" s="2620" t="n">
        <v>0</v>
      </c>
      <c r="E50" s="2592" t="n"/>
      <c r="F50" s="2592" t="n">
        <v>0</v>
      </c>
      <c r="G50" s="2592" t="n">
        <v>42.841</v>
      </c>
      <c r="H50" s="409" t="n">
        <v>-1</v>
      </c>
      <c r="I50" s="397" t="n"/>
      <c r="J50" s="2620" t="n">
        <v>0</v>
      </c>
      <c r="K50" s="2592" t="n"/>
      <c r="L50" s="2592" t="n">
        <v>0</v>
      </c>
      <c r="M50" s="2592" t="n">
        <v>35.17345</v>
      </c>
      <c r="N50" s="409" t="n">
        <v>-1</v>
      </c>
      <c r="O50" s="410" t="n"/>
      <c r="P50" s="2620" t="n">
        <v>0</v>
      </c>
      <c r="Q50" s="2592" t="n"/>
      <c r="R50" s="2592" t="n">
        <v>0</v>
      </c>
      <c r="S50" s="2592" t="n">
        <v>39.336394</v>
      </c>
      <c r="T50" s="409" t="n">
        <v>-1</v>
      </c>
      <c r="U50" s="2586" t="n"/>
      <c r="V50" s="2620" t="n">
        <v>2.475</v>
      </c>
      <c r="W50" s="2592" t="n"/>
      <c r="X50" s="2592" t="n"/>
      <c r="Y50" s="2592" t="n">
        <v>2.475</v>
      </c>
      <c r="Z50" s="2592" t="n">
        <v>2.475</v>
      </c>
      <c r="AA50" s="2592" t="n">
        <v>7.240882</v>
      </c>
      <c r="AB50" s="409" t="n">
        <v>-0.658190811561354</v>
      </c>
      <c r="AC50" s="410" t="n"/>
      <c r="AD50" s="2620" t="n">
        <v>6.547</v>
      </c>
      <c r="AE50" s="2592" t="n"/>
      <c r="AF50" s="2592" t="n"/>
      <c r="AG50" s="2592" t="n">
        <v>6.547</v>
      </c>
      <c r="AH50" s="2592" t="n">
        <v>6.547</v>
      </c>
      <c r="AI50" s="2592" t="n">
        <v>2.4195</v>
      </c>
      <c r="AJ50" s="409" t="n">
        <v>1.705930977474685</v>
      </c>
      <c r="AK50" s="410" t="n"/>
      <c r="AL50" s="2620" t="n">
        <v>0.08260000000000001</v>
      </c>
      <c r="AM50" s="2592" t="n"/>
      <c r="AN50" s="2592" t="n"/>
      <c r="AO50" s="2592" t="n"/>
      <c r="AP50" s="2592" t="n">
        <v>0.08260000000000001</v>
      </c>
      <c r="AQ50" s="2592" t="n">
        <v>0.08260000000000001</v>
      </c>
      <c r="AR50" s="2592" t="n">
        <v>0.18468</v>
      </c>
      <c r="AS50" s="409" t="n">
        <v>-0.5527398743773013</v>
      </c>
      <c r="AT50" s="2587" t="n"/>
      <c r="AU50" s="2620" t="n">
        <v>0</v>
      </c>
      <c r="AV50" s="2592" t="n"/>
      <c r="AW50" s="2592" t="n"/>
      <c r="AX50" s="2592" t="n">
        <v>0</v>
      </c>
      <c r="AY50" s="2592" t="n">
        <v>0</v>
      </c>
      <c r="AZ50" s="2592" t="n">
        <v>16.461</v>
      </c>
      <c r="BA50" s="409" t="n">
        <v>-1</v>
      </c>
      <c r="BB50" s="410" t="n"/>
      <c r="BC50" s="2620" t="n">
        <v>0</v>
      </c>
      <c r="BD50" s="2592" t="n"/>
      <c r="BE50" s="2592" t="n"/>
      <c r="BF50" s="2592" t="n">
        <v>0</v>
      </c>
      <c r="BG50" s="2592" t="n">
        <v>0</v>
      </c>
      <c r="BH50" s="2592" t="n">
        <v>-2.09</v>
      </c>
      <c r="BI50" s="409" t="n">
        <v>-1</v>
      </c>
      <c r="BJ50" s="2593" t="n"/>
      <c r="BK50" s="2620" t="n"/>
      <c r="BL50" s="2592" t="n"/>
      <c r="BM50" s="2592" t="n"/>
      <c r="BN50" s="2592" t="n"/>
      <c r="BO50" s="2592" t="n"/>
      <c r="BP50" s="2592" t="n"/>
      <c r="BQ50" s="2592" t="n"/>
      <c r="BR50" s="409" t="n"/>
      <c r="BS50" s="2593" t="n"/>
      <c r="BT50" s="2620" t="n"/>
      <c r="BU50" s="2592" t="n"/>
      <c r="BV50" s="2592" t="n"/>
      <c r="BW50" s="2592" t="n"/>
      <c r="BX50" s="2592" t="n"/>
      <c r="BY50" s="2592" t="n"/>
      <c r="BZ50" s="409" t="n"/>
      <c r="CA50" s="2555" t="n"/>
      <c r="CB50" s="2620" t="n"/>
      <c r="CC50" s="2592" t="n"/>
      <c r="CD50" s="2592" t="n"/>
      <c r="CE50" s="2592" t="n"/>
      <c r="CF50" s="2592" t="n"/>
      <c r="CG50" s="2592" t="n"/>
      <c r="CH50" s="409" t="n"/>
      <c r="CI50" s="2555" t="n"/>
      <c r="CJ50" s="2620" t="n"/>
      <c r="CK50" s="2592" t="n"/>
      <c r="CL50" s="2592" t="n"/>
      <c r="CM50" s="2592" t="n"/>
      <c r="CN50" s="2592" t="n"/>
      <c r="CO50" s="2592" t="n"/>
      <c r="CP50" s="409" t="n"/>
      <c r="CQ50" s="410" t="n"/>
      <c r="CR50" s="2591" t="n">
        <v>9.1046</v>
      </c>
      <c r="CS50" s="2592" t="n">
        <v>0</v>
      </c>
      <c r="CT50" s="2592" t="n">
        <v>9.022</v>
      </c>
      <c r="CU50" s="2592" t="n">
        <v>9.1046</v>
      </c>
      <c r="CV50" s="2592" t="n">
        <v>0.08259999999999934</v>
      </c>
      <c r="CW50" s="2592" t="n">
        <v>143.656906</v>
      </c>
      <c r="CX50" s="409">
        <f>IFERROR(CR50/CW50-1, "-")</f>
        <v/>
      </c>
      <c r="CY50" s="400" t="n"/>
      <c r="CZ50" s="2594" t="n">
        <v>0</v>
      </c>
      <c r="DA50" s="2592" t="n">
        <v>0</v>
      </c>
      <c r="DB50" s="2592" t="n"/>
      <c r="DC50" s="2592" t="n"/>
      <c r="DD50" s="2592" t="n">
        <v>141.355093</v>
      </c>
      <c r="DE50" s="409" t="n"/>
      <c r="DF50" s="409" t="n"/>
      <c r="DG50" s="413" t="n"/>
      <c r="DH50" s="413" t="n"/>
      <c r="DI50" s="2579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2579" t="n"/>
      <c r="DO50" s="2579" t="n"/>
      <c r="DP50" s="2621">
        <f>#VALUE!</f>
        <v/>
      </c>
      <c r="DQ50" s="2581">
        <f>-CR50+DP50/10^6</f>
        <v/>
      </c>
      <c r="DR50" s="2427">
        <f>SUM(E50,K50,Q50,W50,AE50,AM50,AV50,BD50,BL50,BU50,CC50,CK50)-CS50</f>
        <v/>
      </c>
      <c r="DS50" s="2427">
        <f>SUM(D50,J50,P50,V50,AD50,AL50,AU50,BC50,,BN50,BV50,CD50,CL50)-CT50</f>
        <v/>
      </c>
      <c r="DT50" s="2582" t="n"/>
      <c r="DU50" s="415" t="n">
        <v>0</v>
      </c>
      <c r="DV50" s="2583">
        <f>DU50-CJ50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  <c r="EB50" s="2584" t="n"/>
    </row>
    <row customFormat="1" customHeight="1" hidden="1" ht="19.5" outlineLevel="1" r="51" s="416">
      <c r="A51" s="268" t="n"/>
      <c r="B51" s="405" t="inlineStr">
        <is>
          <t>FRAIS DE COLLOQUES, SEMINAIRES</t>
        </is>
      </c>
      <c r="C51" s="406" t="inlineStr">
        <is>
          <t>Opex45</t>
        </is>
      </c>
      <c r="D51" s="2591" t="n">
        <v>0</v>
      </c>
      <c r="E51" s="2592" t="n"/>
      <c r="F51" s="2592" t="n">
        <v>0</v>
      </c>
      <c r="G51" s="2592" t="n">
        <v>0</v>
      </c>
      <c r="H51" s="409" t="n"/>
      <c r="I51" s="397" t="n"/>
      <c r="J51" s="2591" t="n">
        <v>0</v>
      </c>
      <c r="K51" s="2592" t="n"/>
      <c r="L51" s="2592" t="n">
        <v>0</v>
      </c>
      <c r="M51" s="2592" t="n">
        <v>0</v>
      </c>
      <c r="N51" s="409" t="n"/>
      <c r="O51" s="410" t="n"/>
      <c r="P51" s="2591" t="n">
        <v>0</v>
      </c>
      <c r="Q51" s="2592" t="n"/>
      <c r="R51" s="2592" t="n">
        <v>0</v>
      </c>
      <c r="S51" s="2592" t="n">
        <v>0</v>
      </c>
      <c r="T51" s="409" t="n"/>
      <c r="U51" s="2586" t="n"/>
      <c r="V51" s="2591" t="n">
        <v>0</v>
      </c>
      <c r="W51" s="2592" t="n"/>
      <c r="X51" s="2592" t="n"/>
      <c r="Y51" s="2592" t="n">
        <v>0</v>
      </c>
      <c r="Z51" s="2592" t="n">
        <v>0</v>
      </c>
      <c r="AA51" s="2592" t="n">
        <v>0</v>
      </c>
      <c r="AB51" s="409" t="n"/>
      <c r="AC51" s="410" t="n"/>
      <c r="AD51" s="2591" t="n">
        <v>0</v>
      </c>
      <c r="AE51" s="2592" t="n"/>
      <c r="AF51" s="2592" t="n"/>
      <c r="AG51" s="2592" t="n">
        <v>0</v>
      </c>
      <c r="AH51" s="2592" t="n">
        <v>0</v>
      </c>
      <c r="AI51" s="2592" t="n">
        <v>0</v>
      </c>
      <c r="AJ51" s="409" t="n"/>
      <c r="AK51" s="410" t="n"/>
      <c r="AL51" s="2591" t="n">
        <v>0</v>
      </c>
      <c r="AM51" s="2592" t="n"/>
      <c r="AN51" s="2592" t="n"/>
      <c r="AO51" s="2592" t="n"/>
      <c r="AP51" s="2592" t="n">
        <v>0</v>
      </c>
      <c r="AQ51" s="2592" t="n">
        <v>0</v>
      </c>
      <c r="AR51" s="2592" t="n">
        <v>0</v>
      </c>
      <c r="AS51" s="409" t="n"/>
      <c r="AT51" s="2587" t="n"/>
      <c r="AU51" s="2591" t="n">
        <v>0</v>
      </c>
      <c r="AV51" s="2592" t="n"/>
      <c r="AW51" s="2592" t="n"/>
      <c r="AX51" s="2592" t="n">
        <v>0</v>
      </c>
      <c r="AY51" s="2592" t="n">
        <v>0</v>
      </c>
      <c r="AZ51" s="2592" t="n">
        <v>0</v>
      </c>
      <c r="BA51" s="409" t="n"/>
      <c r="BB51" s="410" t="n"/>
      <c r="BC51" s="2591" t="n">
        <v>0</v>
      </c>
      <c r="BD51" s="2592" t="n"/>
      <c r="BE51" s="2592" t="n"/>
      <c r="BF51" s="2592" t="n">
        <v>0</v>
      </c>
      <c r="BG51" s="2592" t="n">
        <v>0</v>
      </c>
      <c r="BH51" s="2592" t="n">
        <v>0</v>
      </c>
      <c r="BI51" s="409" t="n"/>
      <c r="BJ51" s="2593" t="n"/>
      <c r="BK51" s="2591" t="n"/>
      <c r="BL51" s="2592" t="n"/>
      <c r="BM51" s="2592" t="n"/>
      <c r="BN51" s="2592" t="n"/>
      <c r="BO51" s="2592" t="n"/>
      <c r="BP51" s="2592" t="n"/>
      <c r="BQ51" s="2592" t="n"/>
      <c r="BR51" s="409" t="n"/>
      <c r="BS51" s="2593" t="n"/>
      <c r="BT51" s="2591" t="n"/>
      <c r="BU51" s="2592" t="n"/>
      <c r="BV51" s="2592" t="n"/>
      <c r="BW51" s="2592" t="n"/>
      <c r="BX51" s="2592" t="n"/>
      <c r="BY51" s="2592" t="n"/>
      <c r="BZ51" s="409" t="n"/>
      <c r="CA51" s="2555" t="n"/>
      <c r="CB51" s="2591" t="n"/>
      <c r="CC51" s="2592" t="n"/>
      <c r="CD51" s="2592" t="n"/>
      <c r="CE51" s="2592" t="n"/>
      <c r="CF51" s="2592" t="n"/>
      <c r="CG51" s="2592" t="n"/>
      <c r="CH51" s="409" t="n"/>
      <c r="CI51" s="2555" t="n"/>
      <c r="CJ51" s="2591" t="n"/>
      <c r="CK51" s="2592" t="n"/>
      <c r="CL51" s="2592" t="n"/>
      <c r="CM51" s="2592" t="n"/>
      <c r="CN51" s="2592" t="n"/>
      <c r="CO51" s="2592" t="n"/>
      <c r="CP51" s="409" t="n"/>
      <c r="CQ51" s="410" t="n"/>
      <c r="CR51" s="2591" t="n">
        <v>0</v>
      </c>
      <c r="CS51" s="2592" t="n">
        <v>0</v>
      </c>
      <c r="CT51" s="2592" t="n">
        <v>0</v>
      </c>
      <c r="CU51" s="2592" t="n">
        <v>0</v>
      </c>
      <c r="CV51" s="2592" t="n">
        <v>0</v>
      </c>
      <c r="CW51" s="2592" t="n">
        <v>0</v>
      </c>
      <c r="CX51" s="409">
        <f>IFERROR(CR51/CW51-1, "-")</f>
        <v/>
      </c>
      <c r="CY51" s="400" t="n"/>
      <c r="CZ51" s="2594" t="n">
        <v>0</v>
      </c>
      <c r="DA51" s="2592" t="n">
        <v>0</v>
      </c>
      <c r="DB51" s="2592" t="n"/>
      <c r="DC51" s="2592" t="n"/>
      <c r="DD51" s="2592" t="n">
        <v>0</v>
      </c>
      <c r="DE51" s="409" t="n"/>
      <c r="DF51" s="409" t="n"/>
      <c r="DG51" s="413" t="n"/>
      <c r="DH51" s="413" t="n"/>
      <c r="DI51" s="2579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2579" t="n"/>
      <c r="DO51" s="2579" t="n"/>
      <c r="DP51" s="2595" t="n">
        <v>0</v>
      </c>
      <c r="DQ51" s="2581">
        <f>-CR51+DP51/10^6</f>
        <v/>
      </c>
      <c r="DR51" s="2427">
        <f>SUM(E51,K51,Q51,W51,AE51,AM51,AV51,BD51,BL51,BU51,CC51,CK51)-CS51</f>
        <v/>
      </c>
      <c r="DS51" s="2427">
        <f>SUM(D51,J51,P51,V51,AD51,AL51,AU51,BC51,,BN51,BV51,CD51,CL51)-CT51</f>
        <v/>
      </c>
      <c r="DT51" s="2582" t="n"/>
      <c r="DU51" s="415" t="n">
        <v>0</v>
      </c>
      <c r="DV51" s="2583">
        <f>DU51-CJ51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  <c r="EB51" s="2584" t="n"/>
    </row>
    <row customFormat="1" customHeight="1" hidden="1" ht="19.5" outlineLevel="1" r="52" s="416">
      <c r="A52" s="268" t="n"/>
      <c r="B52" s="405" t="inlineStr">
        <is>
          <t>RELATIONS PUBLIQUES</t>
        </is>
      </c>
      <c r="C52" s="406" t="inlineStr">
        <is>
          <t>Opex46</t>
        </is>
      </c>
      <c r="D52" s="2614" t="n"/>
      <c r="E52" s="2592" t="n"/>
      <c r="F52" s="2592" t="n">
        <v>0</v>
      </c>
      <c r="G52" s="2615" t="n"/>
      <c r="H52" s="437" t="n"/>
      <c r="I52" s="397" t="n"/>
      <c r="J52" s="2622" t="n"/>
      <c r="K52" s="2592" t="n"/>
      <c r="L52" s="2592" t="n">
        <v>0</v>
      </c>
      <c r="M52" s="2615" t="n"/>
      <c r="N52" s="437" t="n"/>
      <c r="O52" s="410" t="n"/>
      <c r="P52" s="2616" t="n"/>
      <c r="Q52" s="2592" t="n"/>
      <c r="R52" s="2592" t="n">
        <v>0</v>
      </c>
      <c r="S52" s="2615" t="n"/>
      <c r="T52" s="437" t="n"/>
      <c r="U52" s="2586" t="n"/>
      <c r="V52" s="2616" t="n"/>
      <c r="W52" s="2592" t="n"/>
      <c r="X52" s="2592" t="n"/>
      <c r="Y52" s="2592" t="n">
        <v>0</v>
      </c>
      <c r="Z52" s="2592" t="n">
        <v>0</v>
      </c>
      <c r="AA52" s="2615" t="n"/>
      <c r="AB52" s="437" t="n"/>
      <c r="AC52" s="410" t="n"/>
      <c r="AD52" s="2616" t="n"/>
      <c r="AE52" s="2592" t="n"/>
      <c r="AF52" s="2592" t="n"/>
      <c r="AG52" s="2592" t="n">
        <v>0</v>
      </c>
      <c r="AH52" s="2592" t="n">
        <v>0</v>
      </c>
      <c r="AI52" s="2615" t="n"/>
      <c r="AJ52" s="437" t="n"/>
      <c r="AK52" s="410" t="n"/>
      <c r="AL52" s="2616" t="n"/>
      <c r="AM52" s="2592" t="n"/>
      <c r="AN52" s="2592" t="n"/>
      <c r="AO52" s="2592" t="n"/>
      <c r="AP52" s="2592" t="n">
        <v>0</v>
      </c>
      <c r="AQ52" s="2592" t="n">
        <v>0</v>
      </c>
      <c r="AR52" s="2615" t="n"/>
      <c r="AS52" s="437" t="n"/>
      <c r="AT52" s="2587" t="n"/>
      <c r="AU52" s="2616" t="n"/>
      <c r="AV52" s="2592" t="n"/>
      <c r="AW52" s="2592" t="n"/>
      <c r="AX52" s="2592" t="n">
        <v>0</v>
      </c>
      <c r="AY52" s="2592" t="n">
        <v>0</v>
      </c>
      <c r="AZ52" s="2615" t="n"/>
      <c r="BA52" s="437" t="n"/>
      <c r="BB52" s="410" t="n"/>
      <c r="BC52" s="2616" t="n">
        <v>62.684192</v>
      </c>
      <c r="BD52" s="2592" t="n"/>
      <c r="BE52" s="2592" t="n"/>
      <c r="BF52" s="2592" t="n">
        <v>62.684192</v>
      </c>
      <c r="BG52" s="2592" t="n">
        <v>62.684192</v>
      </c>
      <c r="BH52" s="2615" t="n"/>
      <c r="BI52" s="437" t="n"/>
      <c r="BJ52" s="2593" t="n"/>
      <c r="BK52" s="2616" t="n"/>
      <c r="BL52" s="2592" t="n"/>
      <c r="BM52" s="2592" t="n"/>
      <c r="BN52" s="2592" t="n"/>
      <c r="BO52" s="2592" t="n"/>
      <c r="BP52" s="2592" t="n"/>
      <c r="BQ52" s="2615" t="n"/>
      <c r="BR52" s="437" t="n"/>
      <c r="BS52" s="2593" t="n"/>
      <c r="BT52" s="2616" t="n"/>
      <c r="BU52" s="2592" t="n"/>
      <c r="BV52" s="2592" t="n"/>
      <c r="BW52" s="2592" t="n"/>
      <c r="BX52" s="2592" t="n"/>
      <c r="BY52" s="2615" t="n"/>
      <c r="BZ52" s="437" t="n"/>
      <c r="CA52" s="2555" t="n"/>
      <c r="CB52" s="2616" t="n"/>
      <c r="CC52" s="2592" t="n"/>
      <c r="CD52" s="2592" t="n"/>
      <c r="CE52" s="2592" t="n"/>
      <c r="CF52" s="2592" t="n"/>
      <c r="CG52" s="2615" t="n"/>
      <c r="CH52" s="437" t="n"/>
      <c r="CI52" s="2555" t="n"/>
      <c r="CJ52" s="2616" t="n"/>
      <c r="CK52" s="2592" t="n"/>
      <c r="CL52" s="2592" t="n"/>
      <c r="CM52" s="2592" t="n"/>
      <c r="CN52" s="2592" t="n"/>
      <c r="CO52" s="2615" t="n"/>
      <c r="CP52" s="437" t="n"/>
      <c r="CQ52" s="410" t="n"/>
      <c r="CR52" s="2591" t="n">
        <v>62.684192</v>
      </c>
      <c r="CS52" s="2592" t="n">
        <v>0</v>
      </c>
      <c r="CT52" s="2592" t="n">
        <v>0</v>
      </c>
      <c r="CU52" s="2592" t="n">
        <v>62.684192</v>
      </c>
      <c r="CV52" s="2592" t="n">
        <v>62.684192</v>
      </c>
      <c r="CW52" s="2592" t="n">
        <v>0</v>
      </c>
      <c r="CX52" s="409">
        <f>IFERROR(CR52/CW52-1, "-")</f>
        <v/>
      </c>
      <c r="CY52" s="400" t="n"/>
      <c r="CZ52" s="2594" t="n">
        <v>0</v>
      </c>
      <c r="DA52" s="2592" t="n"/>
      <c r="DB52" s="2592" t="n"/>
      <c r="DC52" s="2592" t="n"/>
      <c r="DD52" s="2592" t="n"/>
      <c r="DE52" s="409" t="n"/>
      <c r="DF52" s="409" t="n"/>
      <c r="DG52" s="413" t="n"/>
      <c r="DH52" s="413" t="n"/>
      <c r="DI52" s="2579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N52" s="2579" t="n"/>
      <c r="DO52" s="2579" t="n"/>
      <c r="DP52" s="2623">
        <f>#VALUE!</f>
        <v/>
      </c>
      <c r="DQ52" s="2581">
        <f>-CR52+DP52/10^6</f>
        <v/>
      </c>
      <c r="DR52" s="2427">
        <f>SUM(E52,K52,Q52,W52,AE52,AM52,AV52,BD52,BL52,BU52,CC52,CK52)-CS52</f>
        <v/>
      </c>
      <c r="DS52" s="2427">
        <f>SUM(D52,J52,P52,V52,AD52,AL52,AU52,BC52,,BN52,BV52,CD52,CL52)-CT52</f>
        <v/>
      </c>
      <c r="DT52" s="2582" t="n"/>
      <c r="DU52" s="415" t="n">
        <v>76.338363</v>
      </c>
      <c r="DV52" s="2583">
        <f>DU52-CJ52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  <c r="EB52" s="2584" t="n"/>
    </row>
    <row customFormat="1" customHeight="1" hidden="1" ht="19.5" outlineLevel="1" r="53" s="416">
      <c r="A53" s="268" t="n"/>
      <c r="B53" s="405" t="inlineStr">
        <is>
          <t>DEVELOPPEMENT DE LA MARQUE</t>
        </is>
      </c>
      <c r="C53" s="406" t="inlineStr">
        <is>
          <t>Opex47</t>
        </is>
      </c>
      <c r="D53" s="2591" t="n">
        <v>0</v>
      </c>
      <c r="E53" s="2592" t="n"/>
      <c r="F53" s="2592" t="n">
        <v>0</v>
      </c>
      <c r="G53" s="2592" t="n">
        <v>0</v>
      </c>
      <c r="H53" s="409" t="n"/>
      <c r="I53" s="397" t="n"/>
      <c r="J53" s="2591" t="n">
        <v>0</v>
      </c>
      <c r="K53" s="2592" t="n"/>
      <c r="L53" s="2592" t="n">
        <v>0</v>
      </c>
      <c r="M53" s="2592" t="n">
        <v>0</v>
      </c>
      <c r="N53" s="409" t="n"/>
      <c r="O53" s="410" t="n"/>
      <c r="P53" s="2591" t="n">
        <v>0</v>
      </c>
      <c r="Q53" s="2592" t="n"/>
      <c r="R53" s="2592" t="n">
        <v>0</v>
      </c>
      <c r="S53" s="2592" t="n">
        <v>0</v>
      </c>
      <c r="T53" s="409" t="n"/>
      <c r="U53" s="2586" t="n"/>
      <c r="V53" s="2591" t="n">
        <v>0</v>
      </c>
      <c r="W53" s="2592" t="n"/>
      <c r="X53" s="2592" t="n"/>
      <c r="Y53" s="2592" t="n">
        <v>0</v>
      </c>
      <c r="Z53" s="2592" t="n">
        <v>0</v>
      </c>
      <c r="AA53" s="2592" t="n">
        <v>0</v>
      </c>
      <c r="AB53" s="409" t="n"/>
      <c r="AC53" s="410" t="n"/>
      <c r="AD53" s="2591" t="n">
        <v>0</v>
      </c>
      <c r="AE53" s="2592" t="n"/>
      <c r="AF53" s="2592" t="n"/>
      <c r="AG53" s="2592" t="n">
        <v>0</v>
      </c>
      <c r="AH53" s="2592" t="n">
        <v>0</v>
      </c>
      <c r="AI53" s="2592" t="n">
        <v>0</v>
      </c>
      <c r="AJ53" s="409" t="n"/>
      <c r="AK53" s="410" t="n"/>
      <c r="AL53" s="2591" t="n">
        <v>0</v>
      </c>
      <c r="AM53" s="2592" t="n"/>
      <c r="AN53" s="2592" t="n"/>
      <c r="AO53" s="2592" t="n"/>
      <c r="AP53" s="2592" t="n">
        <v>0</v>
      </c>
      <c r="AQ53" s="2592" t="n">
        <v>0</v>
      </c>
      <c r="AR53" s="2592" t="n">
        <v>0</v>
      </c>
      <c r="AS53" s="409" t="n"/>
      <c r="AT53" s="2587" t="n"/>
      <c r="AU53" s="2591" t="n">
        <v>0</v>
      </c>
      <c r="AV53" s="2592" t="n"/>
      <c r="AW53" s="2592" t="n"/>
      <c r="AX53" s="2592" t="n">
        <v>0</v>
      </c>
      <c r="AY53" s="2592" t="n">
        <v>0</v>
      </c>
      <c r="AZ53" s="2592" t="n">
        <v>0</v>
      </c>
      <c r="BA53" s="409" t="n"/>
      <c r="BB53" s="410" t="n"/>
      <c r="BC53" s="2591" t="n">
        <v>0</v>
      </c>
      <c r="BD53" s="2592" t="n"/>
      <c r="BE53" s="2592" t="n"/>
      <c r="BF53" s="2592" t="n">
        <v>0</v>
      </c>
      <c r="BG53" s="2592" t="n">
        <v>0</v>
      </c>
      <c r="BH53" s="2592" t="n">
        <v>0</v>
      </c>
      <c r="BI53" s="409" t="n"/>
      <c r="BJ53" s="2593" t="n"/>
      <c r="BK53" s="2591" t="n"/>
      <c r="BL53" s="2592" t="n"/>
      <c r="BM53" s="2592" t="n"/>
      <c r="BN53" s="2592" t="n"/>
      <c r="BO53" s="2592" t="n"/>
      <c r="BP53" s="2592" t="n"/>
      <c r="BQ53" s="2592" t="n"/>
      <c r="BR53" s="409" t="n"/>
      <c r="BS53" s="2593" t="n"/>
      <c r="BT53" s="2591" t="n"/>
      <c r="BU53" s="2592" t="n"/>
      <c r="BV53" s="2592" t="n"/>
      <c r="BW53" s="2592" t="n"/>
      <c r="BX53" s="2592" t="n"/>
      <c r="BY53" s="2592" t="n"/>
      <c r="BZ53" s="409" t="n"/>
      <c r="CA53" s="2555" t="n"/>
      <c r="CB53" s="2591" t="n"/>
      <c r="CC53" s="2592" t="n"/>
      <c r="CD53" s="2592" t="n"/>
      <c r="CE53" s="2592" t="n"/>
      <c r="CF53" s="2592" t="n"/>
      <c r="CG53" s="2592" t="n"/>
      <c r="CH53" s="409" t="n"/>
      <c r="CI53" s="2555" t="n"/>
      <c r="CJ53" s="2591" t="n"/>
      <c r="CK53" s="2592" t="n"/>
      <c r="CL53" s="2592" t="n"/>
      <c r="CM53" s="2592" t="n"/>
      <c r="CN53" s="2592" t="n"/>
      <c r="CO53" s="2592" t="n"/>
      <c r="CP53" s="409" t="n"/>
      <c r="CQ53" s="410" t="n"/>
      <c r="CR53" s="2591" t="n">
        <v>0</v>
      </c>
      <c r="CS53" s="2592" t="n">
        <v>0</v>
      </c>
      <c r="CT53" s="2592" t="n">
        <v>0</v>
      </c>
      <c r="CU53" s="2592" t="n">
        <v>0</v>
      </c>
      <c r="CV53" s="2592" t="n">
        <v>0</v>
      </c>
      <c r="CW53" s="2592" t="n">
        <v>0</v>
      </c>
      <c r="CX53" s="409">
        <f>IFERROR(CR53/CW53-1, "-")</f>
        <v/>
      </c>
      <c r="CY53" s="400" t="n"/>
      <c r="CZ53" s="2594" t="n">
        <v>0</v>
      </c>
      <c r="DA53" s="2592" t="n">
        <v>0</v>
      </c>
      <c r="DB53" s="2592" t="n"/>
      <c r="DC53" s="2592" t="n"/>
      <c r="DD53" s="2592" t="n">
        <v>0</v>
      </c>
      <c r="DE53" s="409" t="n"/>
      <c r="DF53" s="409" t="n"/>
      <c r="DG53" s="413" t="n"/>
      <c r="DH53" s="413" t="n"/>
      <c r="DI53" s="2579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N53" s="2579" t="n"/>
      <c r="DO53" s="2579" t="n"/>
      <c r="DP53" s="2595" t="n">
        <v>0</v>
      </c>
      <c r="DQ53" s="2581">
        <f>-CR53+DP53/10^6</f>
        <v/>
      </c>
      <c r="DR53" s="2427">
        <f>SUM(E53,K53,Q53,W53,AE53,AM53,AV53,BD53,BL53,BU53,CC53,CK53)-CS53</f>
        <v/>
      </c>
      <c r="DS53" s="2427">
        <f>SUM(D53,J53,P53,V53,AD53,AL53,AU53,BC53,,BN53,BV53,CD53,CL53)-CT53</f>
        <v/>
      </c>
      <c r="DT53" s="2582" t="n"/>
      <c r="DU53" s="415" t="n">
        <v>0</v>
      </c>
      <c r="DV53" s="2583">
        <f>DU53-CJ53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B53" s="2584" t="n"/>
    </row>
    <row customFormat="1" customHeight="1" hidden="1" ht="19.5" outlineLevel="1" r="54" s="416">
      <c r="A54" s="268" t="n"/>
      <c r="B54" s="405" t="inlineStr">
        <is>
          <t>AUTRES IMPOTS ET TAXES DIRECTS</t>
        </is>
      </c>
      <c r="C54" s="406" t="inlineStr">
        <is>
          <t>Opex48</t>
        </is>
      </c>
      <c r="D54" s="2591" t="n"/>
      <c r="E54" s="2592" t="n"/>
      <c r="F54" s="2592" t="n">
        <v>0</v>
      </c>
      <c r="G54" s="2592" t="n"/>
      <c r="H54" s="409" t="n"/>
      <c r="I54" s="397" t="n"/>
      <c r="J54" s="2591" t="n"/>
      <c r="K54" s="2592" t="n"/>
      <c r="L54" s="2592" t="n">
        <v>0</v>
      </c>
      <c r="M54" s="2592" t="n"/>
      <c r="N54" s="409" t="n"/>
      <c r="O54" s="410" t="n"/>
      <c r="P54" s="2591" t="n"/>
      <c r="Q54" s="2592" t="n"/>
      <c r="R54" s="2592" t="n">
        <v>0</v>
      </c>
      <c r="S54" s="2592" t="n"/>
      <c r="T54" s="409" t="n"/>
      <c r="U54" s="2586" t="n"/>
      <c r="V54" s="2591" t="n"/>
      <c r="W54" s="2592" t="n"/>
      <c r="X54" s="2592" t="n"/>
      <c r="Y54" s="2592" t="n">
        <v>0</v>
      </c>
      <c r="Z54" s="2592" t="n">
        <v>0</v>
      </c>
      <c r="AA54" s="2592" t="n"/>
      <c r="AB54" s="409" t="n"/>
      <c r="AC54" s="410" t="n"/>
      <c r="AD54" s="2591" t="n"/>
      <c r="AE54" s="2592" t="n"/>
      <c r="AF54" s="2592" t="n"/>
      <c r="AG54" s="2592" t="n">
        <v>0</v>
      </c>
      <c r="AH54" s="2592" t="n">
        <v>0</v>
      </c>
      <c r="AI54" s="2592" t="n"/>
      <c r="AJ54" s="409" t="n"/>
      <c r="AK54" s="410" t="n"/>
      <c r="AL54" s="2591" t="n"/>
      <c r="AM54" s="2592" t="n"/>
      <c r="AN54" s="2592" t="n"/>
      <c r="AO54" s="2592" t="n"/>
      <c r="AP54" s="2592" t="n">
        <v>0</v>
      </c>
      <c r="AQ54" s="2592" t="n">
        <v>0</v>
      </c>
      <c r="AR54" s="2592" t="n"/>
      <c r="AS54" s="409" t="n"/>
      <c r="AT54" s="2587" t="n"/>
      <c r="AU54" s="2591" t="n"/>
      <c r="AV54" s="2592" t="n"/>
      <c r="AW54" s="2592" t="n"/>
      <c r="AX54" s="2592" t="n">
        <v>0</v>
      </c>
      <c r="AY54" s="2592" t="n">
        <v>0</v>
      </c>
      <c r="AZ54" s="2592" t="n"/>
      <c r="BA54" s="409" t="n"/>
      <c r="BB54" s="410" t="n"/>
      <c r="BC54" s="2591" t="n">
        <v>0</v>
      </c>
      <c r="BD54" s="2592" t="n"/>
      <c r="BE54" s="2592" t="n"/>
      <c r="BF54" s="2592" t="n">
        <v>0</v>
      </c>
      <c r="BG54" s="2592" t="n">
        <v>0</v>
      </c>
      <c r="BH54" s="2592" t="n"/>
      <c r="BI54" s="409" t="n"/>
      <c r="BJ54" s="2593" t="n"/>
      <c r="BK54" s="2591" t="n"/>
      <c r="BL54" s="2592" t="n"/>
      <c r="BM54" s="2592" t="n"/>
      <c r="BN54" s="2592" t="n"/>
      <c r="BO54" s="2592" t="n"/>
      <c r="BP54" s="2592" t="n"/>
      <c r="BQ54" s="2592" t="n"/>
      <c r="BR54" s="409" t="n"/>
      <c r="BS54" s="2593" t="n"/>
      <c r="BT54" s="2591" t="n"/>
      <c r="BU54" s="2592" t="n"/>
      <c r="BV54" s="2592" t="n"/>
      <c r="BW54" s="2592" t="n"/>
      <c r="BX54" s="2592" t="n"/>
      <c r="BY54" s="2592" t="n"/>
      <c r="BZ54" s="409" t="n"/>
      <c r="CA54" s="2555" t="n"/>
      <c r="CB54" s="2591" t="n"/>
      <c r="CC54" s="2592" t="n"/>
      <c r="CD54" s="2592" t="n"/>
      <c r="CE54" s="2592" t="n"/>
      <c r="CF54" s="2592" t="n"/>
      <c r="CG54" s="2592" t="n"/>
      <c r="CH54" s="409" t="n"/>
      <c r="CI54" s="2555" t="n"/>
      <c r="CJ54" s="2591" t="n"/>
      <c r="CK54" s="2592" t="n"/>
      <c r="CL54" s="2592" t="n"/>
      <c r="CM54" s="2592" t="n"/>
      <c r="CN54" s="2592" t="n"/>
      <c r="CO54" s="2592" t="n"/>
      <c r="CP54" s="409" t="n"/>
      <c r="CQ54" s="410" t="n"/>
      <c r="CR54" s="2591" t="n">
        <v>0</v>
      </c>
      <c r="CS54" s="2592" t="n">
        <v>0</v>
      </c>
      <c r="CT54" s="2592" t="n">
        <v>0</v>
      </c>
      <c r="CU54" s="2592" t="n">
        <v>0</v>
      </c>
      <c r="CV54" s="2592" t="n">
        <v>0</v>
      </c>
      <c r="CW54" s="2592" t="n">
        <v>0</v>
      </c>
      <c r="CX54" s="409">
        <f>IFERROR(CR54/CW54-1, "-")</f>
        <v/>
      </c>
      <c r="CY54" s="400" t="n"/>
      <c r="CZ54" s="2594" t="n">
        <v>0</v>
      </c>
      <c r="DA54" s="2592" t="n">
        <v>0</v>
      </c>
      <c r="DB54" s="2592" t="n"/>
      <c r="DC54" s="2592" t="n"/>
      <c r="DD54" s="2592" t="n">
        <v>0</v>
      </c>
      <c r="DE54" s="409" t="n"/>
      <c r="DF54" s="409" t="n"/>
      <c r="DG54" s="413" t="n"/>
      <c r="DH54" s="413" t="n"/>
      <c r="DI54" s="2579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N54" s="2579" t="n"/>
      <c r="DO54" s="2579" t="n"/>
      <c r="DP54" s="2595" t="n"/>
      <c r="DQ54" s="2581">
        <f>-CR54+DP54/10^6</f>
        <v/>
      </c>
      <c r="DR54" s="2427">
        <f>SUM(E54,K54,Q54,W54,AE54,AM54,AV54,BD54,BL54,BU54,CC54,CK54)-CS54</f>
        <v/>
      </c>
      <c r="DS54" s="2427">
        <f>SUM(D54,J54,P54,V54,AD54,AL54,AU54,BC54,,BN54,BV54,CD54,CL54)-CT54</f>
        <v/>
      </c>
      <c r="DT54" s="2582" t="n"/>
      <c r="DU54" s="415" t="n"/>
      <c r="DV54" s="2583">
        <f>DU54-CJ54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B54" s="2584" t="n"/>
    </row>
    <row customFormat="1" customHeight="1" hidden="1" ht="19.5" outlineLevel="1" r="55" s="416">
      <c r="A55" s="268" t="n"/>
      <c r="B55" s="405" t="inlineStr">
        <is>
          <t>ENQUETES ET ETUDES DE MARCHES</t>
        </is>
      </c>
      <c r="C55" s="406" t="inlineStr">
        <is>
          <t>Opex49</t>
        </is>
      </c>
      <c r="D55" s="2624" t="n">
        <v>0</v>
      </c>
      <c r="E55" s="2592" t="n"/>
      <c r="F55" s="2592" t="n">
        <v>0</v>
      </c>
      <c r="G55" s="2592" t="n">
        <v>1.7</v>
      </c>
      <c r="H55" s="409" t="n">
        <v>-1</v>
      </c>
      <c r="I55" s="397" t="n"/>
      <c r="J55" s="2624" t="n">
        <v>0</v>
      </c>
      <c r="K55" s="2592" t="n"/>
      <c r="L55" s="2592" t="n">
        <v>0</v>
      </c>
      <c r="M55" s="2592" t="n">
        <v>1.7</v>
      </c>
      <c r="N55" s="409" t="n">
        <v>-1</v>
      </c>
      <c r="O55" s="410" t="n"/>
      <c r="P55" s="2624" t="n">
        <v>0</v>
      </c>
      <c r="Q55" s="2592" t="n"/>
      <c r="R55" s="2592" t="n">
        <v>0</v>
      </c>
      <c r="S55" s="2592" t="n">
        <v>-25.3</v>
      </c>
      <c r="T55" s="409" t="n">
        <v>-1</v>
      </c>
      <c r="U55" s="2586" t="n"/>
      <c r="V55" s="2624" t="n">
        <v>0</v>
      </c>
      <c r="W55" s="2592" t="n"/>
      <c r="X55" s="2592" t="n"/>
      <c r="Y55" s="2592" t="n">
        <v>0</v>
      </c>
      <c r="Z55" s="2592" t="n">
        <v>0</v>
      </c>
      <c r="AA55" s="2592" t="n">
        <v>1.696211</v>
      </c>
      <c r="AB55" s="409" t="n">
        <v>-1</v>
      </c>
      <c r="AC55" s="410" t="n"/>
      <c r="AD55" s="2624" t="n">
        <v>6.871851</v>
      </c>
      <c r="AE55" s="2592" t="n"/>
      <c r="AF55" s="2592" t="n"/>
      <c r="AG55" s="2592" t="n">
        <v>6.871851</v>
      </c>
      <c r="AH55" s="2592" t="n">
        <v>6.871851</v>
      </c>
      <c r="AI55" s="2592" t="n">
        <v>1.7</v>
      </c>
      <c r="AJ55" s="409" t="n">
        <v>3.042265294117647</v>
      </c>
      <c r="AK55" s="410" t="n"/>
      <c r="AL55" s="2624" t="n">
        <v>0</v>
      </c>
      <c r="AM55" s="2592" t="n"/>
      <c r="AN55" s="2592" t="n"/>
      <c r="AO55" s="2592" t="n"/>
      <c r="AP55" s="2592" t="n">
        <v>0</v>
      </c>
      <c r="AQ55" s="2592" t="n">
        <v>0</v>
      </c>
      <c r="AR55" s="2592" t="n">
        <v>-8.300000000000001</v>
      </c>
      <c r="AS55" s="409" t="n">
        <v>-1</v>
      </c>
      <c r="AT55" s="2587" t="n"/>
      <c r="AU55" s="2624" t="n">
        <v>0</v>
      </c>
      <c r="AV55" s="2592" t="n"/>
      <c r="AW55" s="2592" t="n"/>
      <c r="AX55" s="2592" t="n">
        <v>0</v>
      </c>
      <c r="AY55" s="2592" t="n">
        <v>0</v>
      </c>
      <c r="AZ55" s="2592" t="n">
        <v>1.7</v>
      </c>
      <c r="BA55" s="409" t="n">
        <v>-1</v>
      </c>
      <c r="BB55" s="410" t="n"/>
      <c r="BC55" s="2624" t="n">
        <v>16.034319</v>
      </c>
      <c r="BD55" s="2592" t="n"/>
      <c r="BE55" s="2592" t="n"/>
      <c r="BF55" s="2592" t="n">
        <v>16.034319</v>
      </c>
      <c r="BG55" s="2592" t="n">
        <v>16.034319</v>
      </c>
      <c r="BH55" s="2592" t="n">
        <v>1.7</v>
      </c>
      <c r="BI55" s="409" t="n">
        <v>8.431952352941178</v>
      </c>
      <c r="BJ55" s="2593" t="n"/>
      <c r="BK55" s="2624" t="n"/>
      <c r="BL55" s="2592" t="n"/>
      <c r="BM55" s="2592" t="n"/>
      <c r="BN55" s="2592" t="n"/>
      <c r="BO55" s="2592" t="n"/>
      <c r="BP55" s="2592" t="n"/>
      <c r="BQ55" s="2592" t="n"/>
      <c r="BR55" s="409" t="n"/>
      <c r="BS55" s="2593" t="n"/>
      <c r="BT55" s="2624" t="n"/>
      <c r="BU55" s="2592" t="n"/>
      <c r="BV55" s="2592" t="n"/>
      <c r="BW55" s="2592" t="n"/>
      <c r="BX55" s="2592" t="n"/>
      <c r="BY55" s="2592" t="n"/>
      <c r="BZ55" s="409" t="n"/>
      <c r="CA55" s="2555" t="n"/>
      <c r="CB55" s="2624" t="n"/>
      <c r="CC55" s="2592" t="n"/>
      <c r="CD55" s="2592" t="n"/>
      <c r="CE55" s="2592" t="n"/>
      <c r="CF55" s="2592" t="n"/>
      <c r="CG55" s="2592" t="n"/>
      <c r="CH55" s="409" t="n"/>
      <c r="CI55" s="2555" t="n"/>
      <c r="CJ55" s="2624" t="n"/>
      <c r="CK55" s="2592" t="n"/>
      <c r="CL55" s="2592" t="n"/>
      <c r="CM55" s="2592" t="n"/>
      <c r="CN55" s="2592" t="n"/>
      <c r="CO55" s="2592" t="n"/>
      <c r="CP55" s="409" t="n"/>
      <c r="CQ55" s="410" t="n"/>
      <c r="CR55" s="2591" t="n">
        <v>22.90617</v>
      </c>
      <c r="CS55" s="2592" t="n">
        <v>0</v>
      </c>
      <c r="CT55" s="2592" t="n">
        <v>6.871851</v>
      </c>
      <c r="CU55" s="2592" t="n">
        <v>22.90617</v>
      </c>
      <c r="CV55" s="2592" t="n">
        <v>16.034319</v>
      </c>
      <c r="CW55" s="2592" t="n">
        <v>-25.103789</v>
      </c>
      <c r="CX55" s="409">
        <f>IFERROR(CR55/CW55-1, "-")</f>
        <v/>
      </c>
      <c r="CY55" s="400" t="n"/>
      <c r="CZ55" s="2594" t="n">
        <v>0</v>
      </c>
      <c r="DA55" s="2592" t="n">
        <v>0</v>
      </c>
      <c r="DB55" s="2592" t="n"/>
      <c r="DC55" s="2592" t="n"/>
      <c r="DD55" s="2592" t="n">
        <v>-14.21263</v>
      </c>
      <c r="DE55" s="409" t="n"/>
      <c r="DF55" s="409" t="n"/>
      <c r="DG55" s="413" t="n"/>
      <c r="DH55" s="413" t="n"/>
      <c r="DI55" s="2579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2579" t="n"/>
      <c r="DO55" s="2579" t="n"/>
      <c r="DP55" s="2625" t="n">
        <v>-14212630</v>
      </c>
      <c r="DQ55" s="2581">
        <f>-CR55+DP55/10^6</f>
        <v/>
      </c>
      <c r="DR55" s="2427">
        <f>SUM(E55,K55,Q55,W55,AE55,AM55,AV55,BD55,BL55,BU55,CC55,CK55)-CS55</f>
        <v/>
      </c>
      <c r="DS55" s="2427">
        <f>SUM(D55,J55,P55,V55,AD55,AL55,AU55,BC55,,BN55,BV55,CD55,CL55)-CT55</f>
        <v/>
      </c>
      <c r="DT55" s="2582" t="n"/>
      <c r="DU55" s="415" t="n">
        <v>0</v>
      </c>
      <c r="DV55" s="2583">
        <f>DU55-CJ55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  <c r="EB55" s="2584" t="n"/>
    </row>
    <row collapsed="1" customHeight="1" ht="3" r="56" s="2323">
      <c r="B56" s="395" t="n"/>
      <c r="C56" s="373" t="inlineStr">
        <is>
          <t>Opex50</t>
        </is>
      </c>
      <c r="D56" s="2507" t="n"/>
      <c r="E56" s="2434" t="n"/>
      <c r="F56" s="2434" t="n"/>
      <c r="G56" s="2434" t="n"/>
      <c r="H56" s="232" t="n"/>
      <c r="I56" s="397" t="n"/>
      <c r="J56" s="2507" t="n"/>
      <c r="K56" s="2434" t="n"/>
      <c r="L56" s="2434" t="n"/>
      <c r="M56" s="2434" t="n"/>
      <c r="N56" s="232" t="n"/>
      <c r="O56" s="397" t="n"/>
      <c r="P56" s="2507" t="n"/>
      <c r="Q56" s="2434" t="n"/>
      <c r="R56" s="2434" t="n"/>
      <c r="S56" s="2434" t="n"/>
      <c r="T56" s="232" t="n"/>
      <c r="U56" s="2586" t="n"/>
      <c r="V56" s="2507" t="n"/>
      <c r="W56" s="2434" t="n"/>
      <c r="X56" s="2434" t="n"/>
      <c r="Y56" s="2434" t="n"/>
      <c r="Z56" s="2434" t="n"/>
      <c r="AA56" s="2434" t="n"/>
      <c r="AB56" s="232" t="n"/>
      <c r="AC56" s="397" t="n"/>
      <c r="AD56" s="2507" t="n"/>
      <c r="AE56" s="2434" t="n"/>
      <c r="AF56" s="2434" t="n"/>
      <c r="AG56" s="2434" t="n"/>
      <c r="AH56" s="2434" t="n"/>
      <c r="AI56" s="2434" t="n"/>
      <c r="AJ56" s="232" t="n"/>
      <c r="AK56" s="397" t="n"/>
      <c r="AL56" s="2507" t="n"/>
      <c r="AM56" s="2434" t="n"/>
      <c r="AN56" s="2434" t="n"/>
      <c r="AO56" s="2434" t="n"/>
      <c r="AP56" s="2434" t="n"/>
      <c r="AQ56" s="2434" t="n"/>
      <c r="AR56" s="2434" t="n"/>
      <c r="AS56" s="232" t="n"/>
      <c r="AT56" s="2587" t="n"/>
      <c r="AU56" s="2507" t="n"/>
      <c r="AV56" s="2434" t="n"/>
      <c r="AW56" s="2434" t="n"/>
      <c r="AX56" s="2434" t="n"/>
      <c r="AY56" s="2434" t="n"/>
      <c r="AZ56" s="2434" t="n"/>
      <c r="BA56" s="232" t="n"/>
      <c r="BB56" s="397" t="n"/>
      <c r="BC56" s="2507" t="n"/>
      <c r="BD56" s="2434" t="n"/>
      <c r="BE56" s="2434" t="n"/>
      <c r="BF56" s="2434" t="n"/>
      <c r="BG56" s="2434" t="n"/>
      <c r="BH56" s="2434" t="n"/>
      <c r="BI56" s="232" t="n"/>
      <c r="BJ56" s="2586" t="n"/>
      <c r="BK56" s="2507" t="n"/>
      <c r="BL56" s="2434" t="n"/>
      <c r="BM56" s="2434" t="n"/>
      <c r="BN56" s="2434" t="n"/>
      <c r="BO56" s="2434" t="n"/>
      <c r="BP56" s="2434" t="n"/>
      <c r="BQ56" s="2434" t="n"/>
      <c r="BR56" s="232" t="n"/>
      <c r="BS56" s="2586" t="n"/>
      <c r="BT56" s="2507" t="n"/>
      <c r="BU56" s="2434" t="n"/>
      <c r="BV56" s="2434" t="n"/>
      <c r="BW56" s="2434" t="n"/>
      <c r="BX56" s="2434" t="n"/>
      <c r="BY56" s="2434" t="n"/>
      <c r="BZ56" s="232" t="n"/>
      <c r="CA56" s="2555" t="n"/>
      <c r="CB56" s="2507" t="n"/>
      <c r="CC56" s="2434" t="n"/>
      <c r="CD56" s="2434" t="n"/>
      <c r="CE56" s="2434" t="n"/>
      <c r="CF56" s="2434" t="n"/>
      <c r="CG56" s="2434" t="n"/>
      <c r="CH56" s="232" t="n"/>
      <c r="CI56" s="2555" t="n"/>
      <c r="CJ56" s="2507" t="n"/>
      <c r="CK56" s="2434" t="n"/>
      <c r="CL56" s="2434" t="n"/>
      <c r="CM56" s="2434" t="n"/>
      <c r="CN56" s="2434" t="n"/>
      <c r="CO56" s="2434" t="n"/>
      <c r="CP56" s="232" t="n"/>
      <c r="CQ56" s="397" t="n"/>
      <c r="CR56" s="2507" t="n"/>
      <c r="CS56" s="2434" t="n"/>
      <c r="CT56" s="2434" t="n"/>
      <c r="CU56" s="2434" t="n"/>
      <c r="CV56" s="2434" t="n"/>
      <c r="CW56" s="2434" t="n"/>
      <c r="CX56" s="232">
        <f>IFERROR(CR56/CW56-1, "-")</f>
        <v/>
      </c>
      <c r="CY56" s="400" t="n"/>
      <c r="CZ56" s="2588" t="n"/>
      <c r="DA56" s="2434" t="n"/>
      <c r="DB56" s="2434" t="n"/>
      <c r="DC56" s="2434" t="n"/>
      <c r="DD56" s="2434" t="n"/>
      <c r="DE56" s="232" t="n"/>
      <c r="DF56" s="232" t="n"/>
      <c r="DG56" s="402" t="n"/>
      <c r="DH56" s="402" t="n"/>
      <c r="DI56" s="2579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579" t="n"/>
      <c r="DO56" s="2579" t="n"/>
      <c r="DP56" s="2589" t="n"/>
      <c r="DQ56" s="2581">
        <f>-CR56+DP56/10^6</f>
        <v/>
      </c>
      <c r="DR56" s="2427">
        <f>SUM(E56,K56,Q56,W56,AE56,AM56,AV56,BD56,BL56,BU56,CC56,CK56)-CS56</f>
        <v/>
      </c>
      <c r="DS56" s="2427">
        <f>SUM(D56,J56,P56,V56,AD56,AL56,AU56,BC56,,BN56,BV56,CD56,CL56)-CT56</f>
        <v/>
      </c>
      <c r="DT56" s="2582" t="n"/>
      <c r="DU56" s="392" t="n"/>
      <c r="DV56" s="2583">
        <f>DU56-CJ56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  <c r="EB56" s="2584" t="n"/>
    </row>
    <row customHeight="1" ht="22.5" r="57" s="2323">
      <c r="B57" s="2590" t="inlineStr">
        <is>
          <t>Exploitation &amp; maintenance</t>
        </is>
      </c>
      <c r="C57" s="373" t="inlineStr">
        <is>
          <t>Opex51</t>
        </is>
      </c>
      <c r="D57" s="2570" t="n">
        <v>1604.298353</v>
      </c>
      <c r="E57" s="2571" t="n">
        <v>1768.47527061037</v>
      </c>
      <c r="F57" s="2571" t="n">
        <v>-164.1769176103701</v>
      </c>
      <c r="G57" s="2571" t="n">
        <v>1754.501274</v>
      </c>
      <c r="H57" s="376" t="n">
        <v>-0.08561003814922274</v>
      </c>
      <c r="I57" s="377" t="n"/>
      <c r="J57" s="2570" t="n">
        <v>1520.44755</v>
      </c>
      <c r="K57" s="2571" t="n">
        <v>1737.36446261037</v>
      </c>
      <c r="L57" s="2571" t="n">
        <v>-216.91691261037</v>
      </c>
      <c r="M57" s="2571" t="n">
        <v>1646.643352</v>
      </c>
      <c r="N57" s="376" t="n">
        <v>-0.07663821181843877</v>
      </c>
      <c r="O57" s="378" t="n"/>
      <c r="P57" s="2570" t="n">
        <v>1564.192468</v>
      </c>
      <c r="Q57" s="2571" t="n">
        <v>1726.66946261037</v>
      </c>
      <c r="R57" s="2571" t="n">
        <v>-162.47699461037</v>
      </c>
      <c r="S57" s="2571" t="n">
        <v>1520.923832950585</v>
      </c>
      <c r="T57" s="376" t="n">
        <v>0.02844891644933578</v>
      </c>
      <c r="U57" s="2572" t="n"/>
      <c r="V57" s="2570" t="n">
        <v>1658.249814</v>
      </c>
      <c r="W57" s="2571" t="n">
        <v>1714.19271261037</v>
      </c>
      <c r="X57" s="2571" t="n">
        <v>1649.56471360204</v>
      </c>
      <c r="Y57" s="2571" t="n">
        <v>-55.94289861037009</v>
      </c>
      <c r="Z57" s="2571" t="n">
        <v>8.685100397960014</v>
      </c>
      <c r="AA57" s="2571" t="n">
        <v>1720.283391</v>
      </c>
      <c r="AB57" s="376" t="n">
        <v>-0.03606009179914249</v>
      </c>
      <c r="AC57" s="378" t="n"/>
      <c r="AD57" s="2570" t="n">
        <v>1612.55908300001</v>
      </c>
      <c r="AE57" s="2571" t="n">
        <v>1713.72021261037</v>
      </c>
      <c r="AF57" s="2571" t="n">
        <v>1650.23698393537</v>
      </c>
      <c r="AG57" s="2571" t="n">
        <v>-101.1611296103599</v>
      </c>
      <c r="AH57" s="2571" t="n">
        <v>-37.67790093535996</v>
      </c>
      <c r="AI57" s="2571" t="n">
        <v>1705.331744049415</v>
      </c>
      <c r="AJ57" s="376" t="n">
        <v>-0.05440153294109817</v>
      </c>
      <c r="AK57" s="378" t="n"/>
      <c r="AL57" s="2570" t="n">
        <v>1676.339997</v>
      </c>
      <c r="AM57" s="2571" t="n">
        <v>1732.33396261037</v>
      </c>
      <c r="AN57" s="2571" t="n">
        <v>1647.12635893537</v>
      </c>
      <c r="AO57" s="2571" t="n">
        <v>1641.19592910204</v>
      </c>
      <c r="AP57" s="2571" t="n">
        <v>-55.99396561036974</v>
      </c>
      <c r="AQ57" s="2571" t="n">
        <v>29.21363806463023</v>
      </c>
      <c r="AR57" s="2571" t="n">
        <v>1161.834401229646</v>
      </c>
      <c r="AS57" s="376" t="n">
        <v>0.4428390097812729</v>
      </c>
      <c r="AT57" s="2573" t="n"/>
      <c r="AU57" s="2570" t="n">
        <v>2975.686265</v>
      </c>
      <c r="AV57" s="2571" t="n">
        <v>1769.68523153956</v>
      </c>
      <c r="AW57" s="2571" t="n">
        <v>1675.42544803123</v>
      </c>
      <c r="AX57" s="2571" t="n">
        <v>1206.00103346044</v>
      </c>
      <c r="AY57" s="2571" t="n">
        <v>1300.26081696877</v>
      </c>
      <c r="AZ57" s="2571" t="n">
        <v>1745.285404</v>
      </c>
      <c r="BA57" s="376" t="n">
        <v>0.7049854758310918</v>
      </c>
      <c r="BB57" s="378" t="n"/>
      <c r="BC57" s="2570" t="n">
        <v>1780.971190666666</v>
      </c>
      <c r="BD57" s="2571" t="n">
        <v>1769.947731539562</v>
      </c>
      <c r="BE57" s="2571" t="n">
        <v>1712.68794803123</v>
      </c>
      <c r="BF57" s="2571" t="n">
        <v>11.02345912710348</v>
      </c>
      <c r="BG57" s="2571" t="n">
        <v>68.28324263543595</v>
      </c>
      <c r="BH57" s="2571" t="n">
        <v>0</v>
      </c>
      <c r="BI57" s="376" t="n"/>
      <c r="BJ57" s="2575" t="n"/>
      <c r="BK57" s="2570" t="n"/>
      <c r="BL57" s="2571" t="n"/>
      <c r="BM57" s="2571" t="n"/>
      <c r="BN57" s="2571" t="n"/>
      <c r="BO57" s="2571" t="n"/>
      <c r="BP57" s="2571" t="n"/>
      <c r="BQ57" s="2571" t="n"/>
      <c r="BR57" s="376" t="n"/>
      <c r="BS57" s="2575" t="n"/>
      <c r="BT57" s="2570" t="n"/>
      <c r="BU57" s="2571" t="n"/>
      <c r="BV57" s="2570" t="n"/>
      <c r="BW57" s="2571" t="n"/>
      <c r="BX57" s="2571" t="n"/>
      <c r="BY57" s="2571" t="n"/>
      <c r="BZ57" s="376" t="n"/>
      <c r="CA57" s="2555" t="n"/>
      <c r="CB57" s="2570" t="n"/>
      <c r="CC57" s="2571" t="n"/>
      <c r="CD57" s="2570" t="n"/>
      <c r="CE57" s="2571" t="n"/>
      <c r="CF57" s="2571" t="n"/>
      <c r="CG57" s="2571" t="n"/>
      <c r="CH57" s="376" t="n"/>
      <c r="CI57" s="2555" t="n"/>
      <c r="CJ57" s="2570" t="n"/>
      <c r="CK57" s="2571" t="n"/>
      <c r="CL57" s="2570" t="n"/>
      <c r="CM57" s="2571" t="n"/>
      <c r="CN57" s="2571" t="n"/>
      <c r="CO57" s="2571" t="n"/>
      <c r="CP57" s="376" t="n"/>
      <c r="CQ57" s="378" t="n"/>
      <c r="CR57" s="2570" t="n">
        <v>14392.74472066667</v>
      </c>
      <c r="CS57" s="2571" t="n">
        <v>13932.38904674134</v>
      </c>
      <c r="CT57" s="2571" t="n">
        <v>11276.36864513328</v>
      </c>
      <c r="CU57" s="2571" t="n">
        <v>460.3556739253308</v>
      </c>
      <c r="CV57" s="2571" t="n">
        <v>3116.376075533395</v>
      </c>
      <c r="CW57" s="2571" t="n">
        <v>11254.80339922965</v>
      </c>
      <c r="CX57" s="376">
        <f>IFERROR(CR57/CW57-1, "-")</f>
        <v/>
      </c>
      <c r="CY57" s="385" t="n"/>
      <c r="CZ57" s="2578" t="n">
        <v>20292.0736478996</v>
      </c>
      <c r="DA57" s="2571" t="n"/>
      <c r="DB57" s="2571" t="n">
        <v>19328.3027583227</v>
      </c>
      <c r="DC57" s="2571" t="n"/>
      <c r="DD57" s="2571" t="n"/>
      <c r="DE57" s="376">
        <f>+CZ57/DD57-1</f>
        <v/>
      </c>
      <c r="DF57" s="376">
        <f>+DA57/DD57-1</f>
        <v/>
      </c>
      <c r="DG57" s="387">
        <f>+DB57/DD57-1</f>
        <v/>
      </c>
      <c r="DH57" s="387">
        <f>+DC57/DD57-1</f>
        <v/>
      </c>
      <c r="DI57" s="2579" t="n"/>
      <c r="DJ57" s="2427">
        <f>SUM(D57,J57,P57,V57,AD57,AL57,AU57,BC57,BK57,BT57,CB57,CJ57)-CR57</f>
        <v/>
      </c>
      <c r="DK57" s="2427" t="n"/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N57" s="2579" t="n"/>
      <c r="DO57" s="2579" t="n"/>
      <c r="DP57" s="2580">
        <f>+DP58+DP79+DP97+DP100+DP106</f>
        <v/>
      </c>
      <c r="DQ57" s="2581">
        <f>-CR57+DP57/10^6</f>
        <v/>
      </c>
      <c r="DR57" s="2427">
        <f>SUM(E57,K57,Q57,W57,AE57,AM57,AV57,BD57,BL57,BU57,CC57,CK57)-CS57</f>
        <v/>
      </c>
      <c r="DS57" s="2427">
        <f>SUM(D57,J57,P57,V57,AD57,AL57,AU57,BC57,,BN57,BV57,CD57,CL57)-CT57</f>
        <v/>
      </c>
      <c r="DT57" s="2582" t="n"/>
      <c r="DU57" s="392" t="n">
        <v>1613.654745</v>
      </c>
      <c r="DV57" s="2583">
        <f>DU57-CJ57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  <c r="EB57" s="2584" t="n"/>
    </row>
    <row customHeight="1" ht="15.75" r="58" s="2323">
      <c r="B58" s="457" t="inlineStr">
        <is>
          <t>Achat d'énergie - Bâtiment - Gardiennage</t>
        </is>
      </c>
      <c r="C58" s="373" t="inlineStr">
        <is>
          <t>Opex52</t>
        </is>
      </c>
      <c r="D58" s="2507" t="n">
        <v>740.844216</v>
      </c>
      <c r="E58" s="2434" t="n">
        <v>864.643163083333</v>
      </c>
      <c r="F58" s="2434" t="n">
        <v>-123.798947083333</v>
      </c>
      <c r="G58" s="2434" t="n">
        <v>775.7921349999999</v>
      </c>
      <c r="H58" s="232" t="n">
        <v>-0.04504804498952542</v>
      </c>
      <c r="I58" s="397" t="n"/>
      <c r="J58" s="2507" t="n">
        <v>662.315501</v>
      </c>
      <c r="K58" s="2434" t="n">
        <v>833.269855083333</v>
      </c>
      <c r="L58" s="2434" t="n">
        <v>-170.954354083333</v>
      </c>
      <c r="M58" s="2434" t="n">
        <v>728.8016720000001</v>
      </c>
      <c r="N58" s="232" t="n">
        <v>-0.09122669932623317</v>
      </c>
      <c r="O58" s="397" t="n"/>
      <c r="P58" s="2507" t="n">
        <v>701.9120820000001</v>
      </c>
      <c r="Q58" s="2434" t="n">
        <v>821.969855083333</v>
      </c>
      <c r="R58" s="2434" t="n">
        <v>-120.0577730833329</v>
      </c>
      <c r="S58" s="2434" t="n">
        <v>732.3699849505856</v>
      </c>
      <c r="T58" s="232" t="n">
        <v>-0.04158813656548277</v>
      </c>
      <c r="U58" s="2586" t="n"/>
      <c r="V58" s="2507" t="n">
        <v>738.961046</v>
      </c>
      <c r="W58" s="2434" t="n">
        <v>806.113605083333</v>
      </c>
      <c r="X58" s="2434" t="n">
        <v>745.502244575</v>
      </c>
      <c r="Y58" s="2434" t="n">
        <v>-67.15255908333302</v>
      </c>
      <c r="Z58" s="2434" t="n">
        <v>-6.541198574999953</v>
      </c>
      <c r="AA58" s="2434" t="n">
        <v>700.2947770000001</v>
      </c>
      <c r="AB58" s="232" t="n">
        <v>0.05521427585915006</v>
      </c>
      <c r="AC58" s="397" t="n"/>
      <c r="AD58" s="2507" t="n">
        <v>704.467232</v>
      </c>
      <c r="AE58" s="2434" t="n">
        <v>804.613605083333</v>
      </c>
      <c r="AF58" s="2434" t="n">
        <v>744.1522445750001</v>
      </c>
      <c r="AG58" s="2434" t="n">
        <v>-100.1463730833331</v>
      </c>
      <c r="AH58" s="2434" t="n">
        <v>-39.68501257500009</v>
      </c>
      <c r="AI58" s="2434" t="n">
        <v>752.354155049415</v>
      </c>
      <c r="AJ58" s="232" t="n">
        <v>-0.063649443188454</v>
      </c>
      <c r="AK58" s="397" t="n"/>
      <c r="AL58" s="2507" t="n">
        <v>771.7422280000001</v>
      </c>
      <c r="AM58" s="2434" t="n">
        <v>821.857355083333</v>
      </c>
      <c r="AN58" s="2434" t="n">
        <v>739.671619575</v>
      </c>
      <c r="AO58" s="2434" t="n">
        <v>722.258589241667</v>
      </c>
      <c r="AP58" s="2434" t="n">
        <v>-50.11512708333294</v>
      </c>
      <c r="AQ58" s="2434" t="n">
        <v>32.07060842500005</v>
      </c>
      <c r="AR58" s="2434" t="n">
        <v>689.0801192296456</v>
      </c>
      <c r="AS58" s="232" t="n">
        <v>0.1199600836877521</v>
      </c>
      <c r="AT58" s="2587" t="n"/>
      <c r="AU58" s="2507" t="n">
        <v>738.7160720000011</v>
      </c>
      <c r="AV58" s="2434" t="n">
        <v>841.344855083333</v>
      </c>
      <c r="AW58" s="2434" t="n">
        <v>739.797339241667</v>
      </c>
      <c r="AX58" s="2434" t="n">
        <v>-102.6287830833319</v>
      </c>
      <c r="AY58" s="2434" t="n">
        <v>-1.081267241665955</v>
      </c>
      <c r="AZ58" s="2434" t="n">
        <v>734.063639</v>
      </c>
      <c r="BA58" s="232" t="n">
        <v>0.006337915070059985</v>
      </c>
      <c r="BB58" s="397" t="n"/>
      <c r="BC58" s="2507" t="n">
        <v>751.545104666666</v>
      </c>
      <c r="BD58" s="2434" t="n">
        <v>841.3448550833333</v>
      </c>
      <c r="BE58" s="2434" t="n">
        <v>739.797339241667</v>
      </c>
      <c r="BF58" s="2434" t="n">
        <v>-89.79975041666728</v>
      </c>
      <c r="BG58" s="2434" t="n">
        <v>11.74776542499899</v>
      </c>
      <c r="BH58" s="2434" t="n">
        <v>0</v>
      </c>
      <c r="BI58" s="232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2" t="n"/>
      <c r="BS58" s="2586" t="n"/>
      <c r="BT58" s="2507" t="n"/>
      <c r="BU58" s="2434" t="n"/>
      <c r="BV58" s="2507" t="n"/>
      <c r="BW58" s="2434" t="n"/>
      <c r="BX58" s="2434" t="n"/>
      <c r="BY58" s="2434" t="n"/>
      <c r="BZ58" s="232" t="n"/>
      <c r="CA58" s="2555" t="n"/>
      <c r="CB58" s="2507" t="n"/>
      <c r="CC58" s="2434" t="n"/>
      <c r="CD58" s="2434" t="n"/>
      <c r="CE58" s="2434" t="n"/>
      <c r="CF58" s="2434" t="n"/>
      <c r="CG58" s="2434" t="n"/>
      <c r="CH58" s="232" t="n"/>
      <c r="CI58" s="2555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507" t="n">
        <v>5810.503481666667</v>
      </c>
      <c r="CS58" s="2434" t="n">
        <v>6635.157148666664</v>
      </c>
      <c r="CT58" s="2434" t="n">
        <v>5010.556005483334</v>
      </c>
      <c r="CU58" s="2434" t="n">
        <v>-824.6536669999978</v>
      </c>
      <c r="CV58" s="2434" t="n">
        <v>799.9474761833326</v>
      </c>
      <c r="CW58" s="2434" t="n">
        <v>5112.756482229646</v>
      </c>
      <c r="CX58" s="232">
        <f>IFERROR(CR58/CW58-1, "-")</f>
        <v/>
      </c>
      <c r="CY58" s="400" t="n"/>
      <c r="CZ58" s="2588" t="n">
        <v>9467</v>
      </c>
      <c r="DA58" s="2434" t="n"/>
      <c r="DB58" s="2434" t="n">
        <v>8405.544074725</v>
      </c>
      <c r="DC58" s="2434" t="n"/>
      <c r="DD58" s="2434" t="n"/>
      <c r="DE58" s="232">
        <f>+CZ58/DD58-1</f>
        <v/>
      </c>
      <c r="DF58" s="232">
        <f>+DA58/DD58-1</f>
        <v/>
      </c>
      <c r="DG58" s="402">
        <f>+DB58/DD58-1</f>
        <v/>
      </c>
      <c r="DH58" s="402">
        <f>+DC58/DD58-1</f>
        <v/>
      </c>
      <c r="DI58" s="2579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N58" s="2579" t="n"/>
      <c r="DO58" s="2579" t="n"/>
      <c r="DP58" s="2589">
        <f>SUM(DP59:DP78)</f>
        <v/>
      </c>
      <c r="DQ58" s="2581">
        <f>-CR58+DP58/10^6</f>
        <v/>
      </c>
      <c r="DR58" s="2427">
        <f>SUM(E58,K58,Q58,W58,AE58,AM58,AV58,BD58,BL58,BU58,CC58,CK58)-CS58</f>
        <v/>
      </c>
      <c r="DS58" s="2427">
        <f>SUM(D58,J58,P58,V58,AD58,AL58,AU58,BC58,,BN58,BV58,CD58,CL58)-CT58</f>
        <v/>
      </c>
      <c r="DT58" s="2582" t="n"/>
      <c r="DU58" s="392" t="n">
        <v>722.662594</v>
      </c>
      <c r="DV58" s="2583">
        <f>DU58-CJ58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  <c r="EB58" s="2584" t="n"/>
    </row>
    <row customFormat="1" customHeight="1" hidden="1" ht="15.75" outlineLevel="1" r="59" s="416">
      <c r="A59" s="268" t="n"/>
      <c r="B59" s="419" t="inlineStr">
        <is>
          <t>LOYERS ENTREPOTS</t>
        </is>
      </c>
      <c r="C59" s="406" t="inlineStr">
        <is>
          <t>Opex53</t>
        </is>
      </c>
      <c r="D59" s="2591" t="n">
        <v>11.586364</v>
      </c>
      <c r="E59" s="2592" t="n">
        <v>12.375</v>
      </c>
      <c r="F59" s="2592" t="n">
        <v>-0.7886360000000003</v>
      </c>
      <c r="G59" s="2592" t="n">
        <v>12.806</v>
      </c>
      <c r="H59" s="409" t="n">
        <v>-0.09523941902233324</v>
      </c>
      <c r="I59" s="397" t="n"/>
      <c r="J59" s="2591" t="n">
        <v>10.186364</v>
      </c>
      <c r="K59" s="2592" t="n">
        <v>12.375</v>
      </c>
      <c r="L59" s="2592" t="n">
        <v>-2.188636000000001</v>
      </c>
      <c r="M59" s="2592" t="n">
        <v>14.806</v>
      </c>
      <c r="N59" s="409" t="n">
        <v>-0.3120110765905714</v>
      </c>
      <c r="O59" s="410" t="n"/>
      <c r="P59" s="2591" t="n">
        <v>10.886364</v>
      </c>
      <c r="Q59" s="2592" t="n">
        <v>12.375</v>
      </c>
      <c r="R59" s="2592" t="n">
        <v>-1.488636</v>
      </c>
      <c r="S59" s="2592" t="n">
        <v>13.306</v>
      </c>
      <c r="T59" s="409" t="n">
        <v>-0.1818454832406432</v>
      </c>
      <c r="U59" s="2586" t="n"/>
      <c r="V59" s="2591" t="n">
        <v>10.886364</v>
      </c>
      <c r="W59" s="2592" t="n">
        <v>12.375</v>
      </c>
      <c r="X59" s="2592" t="n">
        <v>11.375</v>
      </c>
      <c r="Y59" s="2592" t="n">
        <v>-1.488636</v>
      </c>
      <c r="Z59" s="2592" t="n">
        <v>-0.4886359999999996</v>
      </c>
      <c r="AA59" s="2592" t="n">
        <v>13.306</v>
      </c>
      <c r="AB59" s="409" t="n">
        <v>-0.1818454832406432</v>
      </c>
      <c r="AC59" s="410" t="n"/>
      <c r="AD59" s="2591" t="n">
        <v>10.886364</v>
      </c>
      <c r="AE59" s="2592" t="n">
        <v>12.375</v>
      </c>
      <c r="AF59" s="2592" t="n">
        <v>11.375</v>
      </c>
      <c r="AG59" s="2592" t="n">
        <v>-1.488636</v>
      </c>
      <c r="AH59" s="2592" t="n">
        <v>-0.4886359999999996</v>
      </c>
      <c r="AI59" s="2592" t="n">
        <v>45.651684</v>
      </c>
      <c r="AJ59" s="409" t="n">
        <v>-0.7615342294930456</v>
      </c>
      <c r="AK59" s="410" t="n"/>
      <c r="AL59" s="2591" t="n">
        <v>10.886364</v>
      </c>
      <c r="AM59" s="2592" t="n">
        <v>12.375</v>
      </c>
      <c r="AN59" s="2592" t="n">
        <v>11.375</v>
      </c>
      <c r="AO59" s="2592" t="n">
        <v>10.886364</v>
      </c>
      <c r="AP59" s="2592" t="n">
        <v>-1.488636</v>
      </c>
      <c r="AQ59" s="2592" t="n">
        <v>-0.4886359999999996</v>
      </c>
      <c r="AR59" s="2592" t="n">
        <v>-20.571136</v>
      </c>
      <c r="AS59" s="409" t="n">
        <v>-1.529205776482154</v>
      </c>
      <c r="AT59" s="2587" t="n"/>
      <c r="AU59" s="2591" t="n">
        <v>10.886364</v>
      </c>
      <c r="AV59" s="2592" t="n">
        <v>12.375</v>
      </c>
      <c r="AW59" s="2592" t="n">
        <v>10.886364</v>
      </c>
      <c r="AX59" s="2592" t="n">
        <v>-1.488636</v>
      </c>
      <c r="AY59" s="2592" t="n">
        <v>0</v>
      </c>
      <c r="AZ59" s="2592" t="n">
        <v>11.586364</v>
      </c>
      <c r="BA59" s="409" t="n">
        <v>-0.0604158474565446</v>
      </c>
      <c r="BB59" s="410" t="n"/>
      <c r="BC59" s="2507" t="n">
        <v>10.886364</v>
      </c>
      <c r="BD59" s="2434" t="n">
        <v>12.375</v>
      </c>
      <c r="BE59" s="2434" t="n">
        <v>10.886364</v>
      </c>
      <c r="BF59" s="2434" t="n">
        <v>-1.488636</v>
      </c>
      <c r="BG59" s="2434" t="n">
        <v>0</v>
      </c>
      <c r="BH59" s="2592" t="n">
        <v>11.586364</v>
      </c>
      <c r="BI59" s="409" t="n">
        <v>-0.0604158474565446</v>
      </c>
      <c r="BJ59" s="2593" t="n"/>
      <c r="BK59" s="2591" t="n"/>
      <c r="BL59" s="2592" t="n"/>
      <c r="BM59" s="2592" t="n"/>
      <c r="BN59" s="2592" t="n"/>
      <c r="BO59" s="2592" t="n"/>
      <c r="BP59" s="2592" t="n"/>
      <c r="BQ59" s="2592" t="n"/>
      <c r="BR59" s="409" t="n"/>
      <c r="BS59" s="2593" t="n"/>
      <c r="BT59" s="2591" t="n"/>
      <c r="BU59" s="2592" t="n"/>
      <c r="BV59" s="2592" t="n"/>
      <c r="BW59" s="2592" t="n"/>
      <c r="BX59" s="2592" t="n"/>
      <c r="BY59" s="2592" t="n"/>
      <c r="BZ59" s="409" t="n"/>
      <c r="CA59" s="2555" t="n"/>
      <c r="CB59" s="2591" t="n"/>
      <c r="CC59" s="2592" t="n"/>
      <c r="CD59" s="2592" t="n"/>
      <c r="CE59" s="2592" t="n"/>
      <c r="CF59" s="2592" t="n"/>
      <c r="CG59" s="2592" t="n"/>
      <c r="CH59" s="409" t="n"/>
      <c r="CI59" s="2555" t="n"/>
      <c r="CJ59" s="2591" t="n"/>
      <c r="CK59" s="2592" t="n"/>
      <c r="CL59" s="2592" t="n"/>
      <c r="CM59" s="2592" t="n"/>
      <c r="CN59" s="2592" t="n"/>
      <c r="CO59" s="2592" t="n"/>
      <c r="CP59" s="409" t="n"/>
      <c r="CQ59" s="410" t="n"/>
      <c r="CR59" s="2591" t="n">
        <v>87.090912</v>
      </c>
      <c r="CS59" s="2592" t="n">
        <v>99</v>
      </c>
      <c r="CT59" s="2592" t="n">
        <v>76.204548</v>
      </c>
      <c r="CU59" s="2592" t="n">
        <v>-11.909088</v>
      </c>
      <c r="CV59" s="2592" t="n">
        <v>10.886364</v>
      </c>
      <c r="CW59" s="2592" t="n">
        <v>90.89091200000001</v>
      </c>
      <c r="CX59" s="409">
        <f>IFERROR(CR59/CW59-1, "-")</f>
        <v/>
      </c>
      <c r="CY59" s="400" t="n"/>
      <c r="CZ59" s="2594" t="n">
        <v>148.034533</v>
      </c>
      <c r="DA59" s="2592" t="n">
        <v>135.034092</v>
      </c>
      <c r="DB59" s="2592" t="n">
        <v>130.636368</v>
      </c>
      <c r="DC59" s="2592" t="n"/>
      <c r="DD59" s="2592" t="n">
        <v>148.822732</v>
      </c>
      <c r="DE59" s="409">
        <f>+CZ59/DD59-1</f>
        <v/>
      </c>
      <c r="DF59" s="409">
        <f>+DA59/DD59-1</f>
        <v/>
      </c>
      <c r="DG59" s="413">
        <f>+DB59/DD59-1</f>
        <v/>
      </c>
      <c r="DH59" s="413">
        <f>+DC59/DD59-1</f>
        <v/>
      </c>
      <c r="DI59" s="2579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N59" s="2579" t="n"/>
      <c r="DO59" s="2579" t="n"/>
      <c r="DP59" s="2595" t="n">
        <v>137236368</v>
      </c>
      <c r="DQ59" s="2581">
        <f>-CR59+DP59/10^6</f>
        <v/>
      </c>
      <c r="DR59" s="2427">
        <f>SUM(E59,K59,Q59,W59,AE59,AM59,AV59,BD59,BL59,BU59,CC59,CK59)-CS59</f>
        <v/>
      </c>
      <c r="DS59" s="2427">
        <f>SUM(D59,J59,P59,V59,AD59,AL59,AU59,BC59,,BN59,BV59,CD59,CL59)-CT59</f>
        <v/>
      </c>
      <c r="DT59" s="2582" t="n"/>
      <c r="DU59" s="415" t="n">
        <v>11.586364</v>
      </c>
      <c r="DV59" s="2583">
        <f>DU59-CJ59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  <c r="EB59" s="2584" t="n"/>
    </row>
    <row customFormat="1" customHeight="1" hidden="1" ht="15.75" outlineLevel="1" r="60" s="416">
      <c r="A60" s="268" t="n"/>
      <c r="B60" s="419" t="inlineStr">
        <is>
          <t>ELECTRICITE CT AKASSATO</t>
        </is>
      </c>
      <c r="C60" s="406" t="inlineStr">
        <is>
          <t>Opex54</t>
        </is>
      </c>
      <c r="D60" s="2591" t="n">
        <v>0</v>
      </c>
      <c r="E60" s="2592" t="n">
        <v>0</v>
      </c>
      <c r="F60" s="2592" t="n">
        <v>0</v>
      </c>
      <c r="G60" s="2592" t="n">
        <v>0</v>
      </c>
      <c r="H60" s="409" t="n"/>
      <c r="I60" s="397" t="n"/>
      <c r="J60" s="2591" t="n">
        <v>0</v>
      </c>
      <c r="K60" s="2592" t="n">
        <v>0</v>
      </c>
      <c r="L60" s="2592" t="n">
        <v>0</v>
      </c>
      <c r="M60" s="2592" t="n">
        <v>0</v>
      </c>
      <c r="N60" s="409" t="n"/>
      <c r="O60" s="410" t="n"/>
      <c r="P60" s="2591" t="n">
        <v>0</v>
      </c>
      <c r="Q60" s="2592" t="n">
        <v>0</v>
      </c>
      <c r="R60" s="2592" t="n">
        <v>0</v>
      </c>
      <c r="S60" s="2592" t="n">
        <v>0</v>
      </c>
      <c r="T60" s="409" t="n"/>
      <c r="U60" s="2586" t="n"/>
      <c r="V60" s="2591" t="n">
        <v>0</v>
      </c>
      <c r="W60" s="2592" t="n">
        <v>0</v>
      </c>
      <c r="X60" s="2592" t="n">
        <v>0</v>
      </c>
      <c r="Y60" s="2592" t="n">
        <v>0</v>
      </c>
      <c r="Z60" s="2592" t="n">
        <v>0</v>
      </c>
      <c r="AA60" s="2592" t="n">
        <v>0</v>
      </c>
      <c r="AB60" s="409" t="n"/>
      <c r="AC60" s="410" t="n"/>
      <c r="AD60" s="2591" t="n">
        <v>0</v>
      </c>
      <c r="AE60" s="2592" t="n">
        <v>0</v>
      </c>
      <c r="AF60" s="2592" t="n">
        <v>0</v>
      </c>
      <c r="AG60" s="2592" t="n">
        <v>0</v>
      </c>
      <c r="AH60" s="2592" t="n">
        <v>0</v>
      </c>
      <c r="AI60" s="2592" t="n">
        <v>0</v>
      </c>
      <c r="AJ60" s="409" t="n"/>
      <c r="AK60" s="410" t="n"/>
      <c r="AL60" s="2591" t="n">
        <v>0</v>
      </c>
      <c r="AM60" s="2592" t="n">
        <v>0</v>
      </c>
      <c r="AN60" s="2592" t="n">
        <v>0</v>
      </c>
      <c r="AO60" s="2592" t="n">
        <v>0</v>
      </c>
      <c r="AP60" s="2592" t="n">
        <v>0</v>
      </c>
      <c r="AQ60" s="2592" t="n">
        <v>0</v>
      </c>
      <c r="AR60" s="2592" t="n">
        <v>0</v>
      </c>
      <c r="AS60" s="409" t="n"/>
      <c r="AT60" s="2587" t="n"/>
      <c r="AU60" s="2591" t="n">
        <v>0</v>
      </c>
      <c r="AV60" s="2592" t="n">
        <v>0</v>
      </c>
      <c r="AW60" s="2592" t="n">
        <v>0</v>
      </c>
      <c r="AX60" s="2592" t="n">
        <v>0</v>
      </c>
      <c r="AY60" s="2592" t="n">
        <v>0</v>
      </c>
      <c r="AZ60" s="2592" t="n">
        <v>0</v>
      </c>
      <c r="BA60" s="409" t="n"/>
      <c r="BB60" s="410" t="n"/>
      <c r="BC60" s="2507" t="n"/>
      <c r="BD60" s="2434" t="n">
        <v>0</v>
      </c>
      <c r="BE60" s="2434" t="n">
        <v>0</v>
      </c>
      <c r="BF60" s="2434" t="n">
        <v>0</v>
      </c>
      <c r="BG60" s="2434" t="n">
        <v>0</v>
      </c>
      <c r="BH60" s="2592" t="n">
        <v>0</v>
      </c>
      <c r="BI60" s="409" t="n"/>
      <c r="BJ60" s="2593" t="n"/>
      <c r="BK60" s="2591" t="n"/>
      <c r="BL60" s="2592" t="n"/>
      <c r="BM60" s="2592" t="n"/>
      <c r="BN60" s="2592" t="n"/>
      <c r="BO60" s="2592" t="n"/>
      <c r="BP60" s="2592" t="n"/>
      <c r="BQ60" s="2592" t="n"/>
      <c r="BR60" s="409" t="n"/>
      <c r="BS60" s="2593" t="n"/>
      <c r="BT60" s="2591" t="n"/>
      <c r="BU60" s="2592" t="n"/>
      <c r="BV60" s="2592" t="n"/>
      <c r="BW60" s="2592" t="n"/>
      <c r="BX60" s="2592" t="n"/>
      <c r="BY60" s="2592" t="n"/>
      <c r="BZ60" s="409" t="n"/>
      <c r="CA60" s="2555" t="n"/>
      <c r="CB60" s="2591" t="n"/>
      <c r="CC60" s="2592" t="n"/>
      <c r="CD60" s="2592" t="n"/>
      <c r="CE60" s="2592" t="n"/>
      <c r="CF60" s="2592" t="n"/>
      <c r="CG60" s="2592" t="n"/>
      <c r="CH60" s="409" t="n"/>
      <c r="CI60" s="2555" t="n"/>
      <c r="CJ60" s="2591" t="n"/>
      <c r="CK60" s="2592" t="n"/>
      <c r="CL60" s="2592" t="n"/>
      <c r="CM60" s="2592" t="n"/>
      <c r="CN60" s="2592" t="n"/>
      <c r="CO60" s="2592" t="n"/>
      <c r="CP60" s="409" t="n"/>
      <c r="CQ60" s="410" t="n"/>
      <c r="CR60" s="2591" t="n">
        <v>0</v>
      </c>
      <c r="CS60" s="2592" t="n">
        <v>0</v>
      </c>
      <c r="CT60" s="2592" t="n">
        <v>0</v>
      </c>
      <c r="CU60" s="2592" t="n">
        <v>0</v>
      </c>
      <c r="CV60" s="2592" t="n">
        <v>0</v>
      </c>
      <c r="CW60" s="2592" t="n">
        <v>0</v>
      </c>
      <c r="CX60" s="409">
        <f>IFERROR(CR60/CW60-1, "-")</f>
        <v/>
      </c>
      <c r="CY60" s="400" t="n"/>
      <c r="CZ60" s="2594" t="n">
        <v>0</v>
      </c>
      <c r="DA60" s="2592" t="n">
        <v>0</v>
      </c>
      <c r="DB60" s="2592" t="n">
        <v>0</v>
      </c>
      <c r="DC60" s="2592" t="n"/>
      <c r="DD60" s="2592" t="n">
        <v>0</v>
      </c>
      <c r="DE60" s="409" t="n"/>
      <c r="DF60" s="409" t="n"/>
      <c r="DG60" s="413" t="n"/>
      <c r="DH60" s="413" t="n"/>
      <c r="DI60" s="2579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N60" s="2579" t="n"/>
      <c r="DO60" s="2579" t="n"/>
      <c r="DP60" s="2595" t="n">
        <v>0</v>
      </c>
      <c r="DQ60" s="2581">
        <f>-CR60+DP60/10^6</f>
        <v/>
      </c>
      <c r="DR60" s="2427">
        <f>SUM(E60,K60,Q60,W60,AE60,AM60,AV60,BD60,BL60,BU60,CC60,CK60)-CS60</f>
        <v/>
      </c>
      <c r="DS60" s="2427">
        <f>SUM(D60,J60,P60,V60,AD60,AL60,AU60,BC60,,BN60,BV60,CD60,CL60)-CT60</f>
        <v/>
      </c>
      <c r="DT60" s="2582" t="n"/>
      <c r="DU60" s="415" t="n">
        <v>0</v>
      </c>
      <c r="DV60" s="2583">
        <f>DU60-CJ60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  <c r="EB60" s="2584" t="n"/>
    </row>
    <row customFormat="1" customHeight="1" hidden="1" ht="15.75" outlineLevel="1" r="61" s="416">
      <c r="A61" s="268" t="n"/>
      <c r="B61" s="419" t="inlineStr">
        <is>
          <t>EAU CT</t>
        </is>
      </c>
      <c r="C61" s="406" t="inlineStr">
        <is>
          <t>Opex55</t>
        </is>
      </c>
      <c r="D61" s="2591" t="n">
        <v>0</v>
      </c>
      <c r="E61" s="2592" t="n">
        <v>2.550607</v>
      </c>
      <c r="F61" s="2592" t="n">
        <v>-2.550607</v>
      </c>
      <c r="G61" s="2592" t="n">
        <v>0</v>
      </c>
      <c r="H61" s="409" t="n"/>
      <c r="I61" s="397" t="n"/>
      <c r="J61" s="2591" t="n">
        <v>0</v>
      </c>
      <c r="K61" s="2592" t="n">
        <v>2.550607</v>
      </c>
      <c r="L61" s="2592" t="n">
        <v>-2.550607</v>
      </c>
      <c r="M61" s="2592" t="n">
        <v>0</v>
      </c>
      <c r="N61" s="409" t="n"/>
      <c r="O61" s="410" t="n"/>
      <c r="P61" s="2591" t="n">
        <v>0</v>
      </c>
      <c r="Q61" s="2592" t="n">
        <v>2.550607</v>
      </c>
      <c r="R61" s="2592" t="n">
        <v>-2.550607</v>
      </c>
      <c r="S61" s="2592" t="n">
        <v>0</v>
      </c>
      <c r="T61" s="409" t="n"/>
      <c r="U61" s="2586" t="n"/>
      <c r="V61" s="2591" t="n">
        <v>0</v>
      </c>
      <c r="W61" s="2592" t="n">
        <v>2.550607</v>
      </c>
      <c r="X61" s="2592" t="n">
        <v>2.550607</v>
      </c>
      <c r="Y61" s="2592" t="n">
        <v>-2.550607</v>
      </c>
      <c r="Z61" s="2592" t="n">
        <v>-2.550607</v>
      </c>
      <c r="AA61" s="2592" t="n">
        <v>0</v>
      </c>
      <c r="AB61" s="409" t="n"/>
      <c r="AC61" s="410" t="n"/>
      <c r="AD61" s="2591" t="n">
        <v>0</v>
      </c>
      <c r="AE61" s="2592" t="n">
        <v>2.550607</v>
      </c>
      <c r="AF61" s="2592" t="n">
        <v>2.550607</v>
      </c>
      <c r="AG61" s="2592" t="n">
        <v>-2.550607</v>
      </c>
      <c r="AH61" s="2592" t="n">
        <v>-2.550607</v>
      </c>
      <c r="AI61" s="2592" t="n">
        <v>0</v>
      </c>
      <c r="AJ61" s="409" t="n"/>
      <c r="AK61" s="410" t="n"/>
      <c r="AL61" s="2591" t="n">
        <v>0</v>
      </c>
      <c r="AM61" s="2592" t="n">
        <v>2.550607</v>
      </c>
      <c r="AN61" s="2592" t="n">
        <v>2.550607</v>
      </c>
      <c r="AO61" s="2592" t="n">
        <v>2.550607</v>
      </c>
      <c r="AP61" s="2592" t="n">
        <v>-2.550607</v>
      </c>
      <c r="AQ61" s="2592" t="n">
        <v>-2.550607</v>
      </c>
      <c r="AR61" s="2592" t="n">
        <v>0</v>
      </c>
      <c r="AS61" s="409" t="n"/>
      <c r="AT61" s="2587" t="n"/>
      <c r="AU61" s="2591" t="n">
        <v>0</v>
      </c>
      <c r="AV61" s="2592" t="n">
        <v>2.550607</v>
      </c>
      <c r="AW61" s="2592" t="n">
        <v>2.550607</v>
      </c>
      <c r="AX61" s="2592" t="n">
        <v>-2.550607</v>
      </c>
      <c r="AY61" s="2592" t="n">
        <v>-2.550607</v>
      </c>
      <c r="AZ61" s="2592" t="n">
        <v>0</v>
      </c>
      <c r="BA61" s="409" t="n"/>
      <c r="BB61" s="410" t="n"/>
      <c r="BC61" s="2507" t="n"/>
      <c r="BD61" s="2434" t="n">
        <v>2.550607</v>
      </c>
      <c r="BE61" s="2434" t="n">
        <v>2.550607</v>
      </c>
      <c r="BF61" s="2434" t="n">
        <v>-2.550607</v>
      </c>
      <c r="BG61" s="2434" t="n">
        <v>-2.550607</v>
      </c>
      <c r="BH61" s="2592" t="n">
        <v>0</v>
      </c>
      <c r="BI61" s="409" t="n"/>
      <c r="BJ61" s="2593" t="n"/>
      <c r="BK61" s="2591" t="n"/>
      <c r="BL61" s="2592" t="n"/>
      <c r="BM61" s="2592" t="n"/>
      <c r="BN61" s="2592" t="n"/>
      <c r="BO61" s="2592" t="n"/>
      <c r="BP61" s="2592" t="n"/>
      <c r="BQ61" s="2592" t="n"/>
      <c r="BR61" s="409" t="n"/>
      <c r="BS61" s="2593" t="n"/>
      <c r="BT61" s="2591" t="n"/>
      <c r="BU61" s="2592" t="n"/>
      <c r="BV61" s="2592" t="n"/>
      <c r="BW61" s="2592" t="n"/>
      <c r="BX61" s="2592" t="n"/>
      <c r="BY61" s="2592" t="n"/>
      <c r="BZ61" s="409" t="n"/>
      <c r="CA61" s="2555" t="n"/>
      <c r="CB61" s="2591" t="n"/>
      <c r="CC61" s="2592" t="n"/>
      <c r="CD61" s="2592" t="n"/>
      <c r="CE61" s="2592" t="n"/>
      <c r="CF61" s="2592" t="n"/>
      <c r="CG61" s="2592" t="n"/>
      <c r="CH61" s="409" t="n"/>
      <c r="CI61" s="2555" t="n"/>
      <c r="CJ61" s="2591" t="n"/>
      <c r="CK61" s="2592" t="n"/>
      <c r="CL61" s="2592" t="n"/>
      <c r="CM61" s="2592" t="n"/>
      <c r="CN61" s="2592" t="n"/>
      <c r="CO61" s="2592" t="n"/>
      <c r="CP61" s="409" t="n"/>
      <c r="CQ61" s="410" t="n"/>
      <c r="CR61" s="2591" t="n">
        <v>0</v>
      </c>
      <c r="CS61" s="2592" t="n">
        <v>20.404856</v>
      </c>
      <c r="CT61" s="2592" t="n">
        <v>5.101214</v>
      </c>
      <c r="CU61" s="2592" t="n">
        <v>-20.404856</v>
      </c>
      <c r="CV61" s="2592" t="n">
        <v>-5.101214</v>
      </c>
      <c r="CW61" s="2592" t="n">
        <v>0</v>
      </c>
      <c r="CX61" s="409">
        <f>IFERROR(CR61/CW61-1, "-")</f>
        <v/>
      </c>
      <c r="CY61" s="400" t="n"/>
      <c r="CZ61" s="2594" t="n">
        <v>30.607284</v>
      </c>
      <c r="DA61" s="2592" t="n">
        <v>22.955463</v>
      </c>
      <c r="DB61" s="2592" t="n">
        <v>17.854249</v>
      </c>
      <c r="DC61" s="2592" t="n"/>
      <c r="DD61" s="2592" t="n">
        <v>0</v>
      </c>
      <c r="DE61" s="409" t="n"/>
      <c r="DF61" s="409" t="n"/>
      <c r="DG61" s="413" t="n"/>
      <c r="DH61" s="413" t="n"/>
      <c r="DI61" s="2579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579" t="n"/>
      <c r="DO61" s="2579" t="n"/>
      <c r="DP61" s="2595" t="n">
        <v>0</v>
      </c>
      <c r="DQ61" s="2581">
        <f>-CR61+DP61/10^6</f>
        <v/>
      </c>
      <c r="DR61" s="2427">
        <f>SUM(E61,K61,Q61,W61,AE61,AM61,AV61,BD61,BL61,BU61,CC61,CK61)-CS61</f>
        <v/>
      </c>
      <c r="DS61" s="2427">
        <f>SUM(D61,J61,P61,V61,AD61,AL61,AU61,BC61,,BN61,BV61,CD61,CL61)-CT61</f>
        <v/>
      </c>
      <c r="DT61" s="2582" t="n"/>
      <c r="DU61" s="415" t="n">
        <v>0</v>
      </c>
      <c r="DV61" s="2583">
        <f>DU61-CJ61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  <c r="EB61" s="2584" t="n"/>
    </row>
    <row customFormat="1" customHeight="1" hidden="1" ht="15.75" outlineLevel="1" r="62" s="458">
      <c r="B62" s="419" t="inlineStr">
        <is>
          <t>ELECTRICITE SITES TECHNIQUES</t>
        </is>
      </c>
      <c r="C62" s="406" t="inlineStr">
        <is>
          <t>Opex56</t>
        </is>
      </c>
      <c r="D62" s="2604" t="n">
        <v>265.728553</v>
      </c>
      <c r="E62" s="2626" t="n">
        <v>275.429852</v>
      </c>
      <c r="F62" s="2627" t="n">
        <v>-9.701299000000006</v>
      </c>
      <c r="G62" s="2627" t="n">
        <v>275.429852</v>
      </c>
      <c r="H62" s="461" t="n">
        <v>-0.03522239484774514</v>
      </c>
      <c r="I62" s="397" t="n"/>
      <c r="J62" s="2604" t="n">
        <v>240.537536</v>
      </c>
      <c r="K62" s="2626" t="n">
        <v>255.81875</v>
      </c>
      <c r="L62" s="2627" t="n">
        <v>-15.28121400000001</v>
      </c>
      <c r="M62" s="2627" t="n">
        <v>255.616634</v>
      </c>
      <c r="N62" s="461" t="n">
        <v>-0.05899106706803758</v>
      </c>
      <c r="O62" s="462" t="n"/>
      <c r="P62" s="2604" t="n">
        <v>238.964588</v>
      </c>
      <c r="Q62" s="2626" t="n">
        <v>259.81875</v>
      </c>
      <c r="R62" s="2627" t="n">
        <v>-20.85416200000003</v>
      </c>
      <c r="S62" s="2627" t="n">
        <v>256.992489</v>
      </c>
      <c r="T62" s="461" t="n">
        <v>-0.07014952487580284</v>
      </c>
      <c r="U62" s="2586" t="n"/>
      <c r="V62" s="2604" t="n">
        <v>268.442656</v>
      </c>
      <c r="W62" s="2626" t="n">
        <v>257.5625</v>
      </c>
      <c r="X62" s="2626" t="n">
        <v>252.5625</v>
      </c>
      <c r="Y62" s="2627" t="n">
        <v>10.880156</v>
      </c>
      <c r="Z62" s="2627" t="n">
        <v>15.880156</v>
      </c>
      <c r="AA62" s="2627" t="n">
        <v>255.000581</v>
      </c>
      <c r="AB62" s="461" t="n">
        <v>0.05271389950284067</v>
      </c>
      <c r="AC62" s="462" t="n"/>
      <c r="AD62" s="2604" t="n">
        <v>266.904643</v>
      </c>
      <c r="AE62" s="2626" t="n">
        <v>261.5625</v>
      </c>
      <c r="AF62" s="2626" t="n">
        <v>256.5625</v>
      </c>
      <c r="AG62" s="2627" t="n">
        <v>5.342143000000021</v>
      </c>
      <c r="AH62" s="2627" t="n">
        <v>10.34214300000002</v>
      </c>
      <c r="AI62" s="2627" t="n">
        <v>265.79151</v>
      </c>
      <c r="AJ62" s="461" t="n">
        <v>0.004187993062682915</v>
      </c>
      <c r="AK62" s="462" t="n"/>
      <c r="AL62" s="2604" t="n">
        <v>261.785488</v>
      </c>
      <c r="AM62" s="2626" t="n">
        <v>267.30625</v>
      </c>
      <c r="AN62" s="2626" t="n">
        <v>262.30625</v>
      </c>
      <c r="AO62" s="2626" t="n">
        <v>256.30625</v>
      </c>
      <c r="AP62" s="2627" t="n">
        <v>-5.520761999999991</v>
      </c>
      <c r="AQ62" s="2627" t="n">
        <v>-0.5207619999999906</v>
      </c>
      <c r="AR62" s="2627" t="n">
        <v>273.532379</v>
      </c>
      <c r="AS62" s="461" t="n">
        <v>-0.04294515714353508</v>
      </c>
      <c r="AT62" s="2587" t="n"/>
      <c r="AU62" s="2604" t="n">
        <v>276.932735</v>
      </c>
      <c r="AV62" s="2626" t="n">
        <v>266.79375</v>
      </c>
      <c r="AW62" s="2626" t="n">
        <v>255.79375</v>
      </c>
      <c r="AX62" s="2627" t="n">
        <v>10.13898500000005</v>
      </c>
      <c r="AY62" s="2627" t="n">
        <v>21.13898500000005</v>
      </c>
      <c r="AZ62" s="2627" t="n">
        <v>256.213511</v>
      </c>
      <c r="BA62" s="461" t="n">
        <v>0.08086702344124252</v>
      </c>
      <c r="BB62" s="462" t="n"/>
      <c r="BC62" s="2507" t="n">
        <v>258.226165</v>
      </c>
      <c r="BD62" s="2628" t="n">
        <v>266.79375</v>
      </c>
      <c r="BE62" s="2628" t="n">
        <v>255.79375</v>
      </c>
      <c r="BF62" s="2434" t="n">
        <v>-8.567585000000008</v>
      </c>
      <c r="BG62" s="2434" t="n">
        <v>2.432414999999992</v>
      </c>
      <c r="BH62" s="2627" t="n">
        <v>236.657223</v>
      </c>
      <c r="BI62" s="461" t="n">
        <v>0.0911400113910743</v>
      </c>
      <c r="BJ62" s="2629" t="n"/>
      <c r="BK62" s="2630" t="n"/>
      <c r="BL62" s="2626" t="n"/>
      <c r="BM62" s="2626" t="n"/>
      <c r="BN62" s="2626" t="n"/>
      <c r="BO62" s="2592" t="n"/>
      <c r="BP62" s="2592" t="n"/>
      <c r="BQ62" s="2627" t="n"/>
      <c r="BR62" s="461" t="n"/>
      <c r="BS62" s="2629" t="n"/>
      <c r="BT62" s="2630" t="n"/>
      <c r="BU62" s="2626" t="n"/>
      <c r="BV62" s="2626" t="n"/>
      <c r="BW62" s="2627" t="n"/>
      <c r="BX62" s="2627" t="n"/>
      <c r="BY62" s="2627" t="n"/>
      <c r="BZ62" s="461" t="n"/>
      <c r="CA62" s="2555" t="n"/>
      <c r="CB62" s="2630" t="n"/>
      <c r="CC62" s="2626" t="n"/>
      <c r="CD62" s="2626" t="n"/>
      <c r="CE62" s="2627" t="n"/>
      <c r="CF62" s="2627" t="n"/>
      <c r="CG62" s="2627" t="n"/>
      <c r="CH62" s="461" t="n"/>
      <c r="CI62" s="2555" t="n"/>
      <c r="CJ62" s="2630" t="n"/>
      <c r="CK62" s="2626" t="n"/>
      <c r="CL62" s="2626" t="n"/>
      <c r="CM62" s="2627" t="n"/>
      <c r="CN62" s="2627" t="n"/>
      <c r="CO62" s="2627" t="n"/>
      <c r="CP62" s="461" t="n"/>
      <c r="CQ62" s="462" t="n"/>
      <c r="CR62" s="2630" t="n">
        <v>2077.522364</v>
      </c>
      <c r="CS62" s="2627" t="n">
        <v>2111.086102</v>
      </c>
      <c r="CT62" s="2627" t="n">
        <v>1792.677976</v>
      </c>
      <c r="CU62" s="2627" t="n">
        <v>-33.56373800000028</v>
      </c>
      <c r="CV62" s="2627" t="n">
        <v>284.844388</v>
      </c>
      <c r="CW62" s="2627" t="n">
        <v>1838.576956</v>
      </c>
      <c r="CX62" s="461">
        <f>IFERROR(CR62/CW62-1, "-")</f>
        <v/>
      </c>
      <c r="CY62" s="466" t="n"/>
      <c r="CZ62" s="2631" t="n">
        <v>3180.6</v>
      </c>
      <c r="DA62" s="2626" t="n">
        <v>3089.763325</v>
      </c>
      <c r="DB62" s="2626" t="n">
        <v>3073.985624</v>
      </c>
      <c r="DC62" s="2626" t="n"/>
      <c r="DD62" s="2626" t="n">
        <v>3020.224562</v>
      </c>
      <c r="DE62" s="461">
        <f>+CZ62/DD62-1</f>
        <v/>
      </c>
      <c r="DF62" s="461">
        <f>+DA62/DD62-1</f>
        <v/>
      </c>
      <c r="DG62" s="468">
        <f>+DB62/DD62-1</f>
        <v/>
      </c>
      <c r="DH62" s="468">
        <f>+DC62/DD62-1</f>
        <v/>
      </c>
      <c r="DI62" s="257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2579" t="n"/>
      <c r="DO62" s="2579" t="n"/>
      <c r="DP62" s="2613" t="n">
        <v>2770925511</v>
      </c>
      <c r="DQ62" s="2581">
        <f>-CR62+DP62/10^6</f>
        <v/>
      </c>
      <c r="DR62" s="2427">
        <f>SUM(E62,K62,Q62,W62,AE62,AM62,AV62,BD62,BL62,BU62,CC62,CK62)-CS62</f>
        <v/>
      </c>
      <c r="DS62" s="2427">
        <f>SUM(D62,J62,P62,V62,AD62,AL62,AU62,BC62,,BN62,BV62,CD62,CL62)-CT62</f>
        <v/>
      </c>
      <c r="DT62" s="2582" t="n"/>
      <c r="DU62" s="469" t="n">
        <v>249.299051</v>
      </c>
      <c r="DV62" s="2583">
        <f>DU62-CJ62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  <c r="EB62" s="2584" t="n"/>
    </row>
    <row customFormat="1" customHeight="1" hidden="1" ht="15.75" outlineLevel="1" r="63" s="458">
      <c r="B63" s="419" t="inlineStr">
        <is>
          <t>ELECTRICITE SITES TECHNIQUES C</t>
        </is>
      </c>
      <c r="C63" s="406" t="inlineStr">
        <is>
          <t>Opex57</t>
        </is>
      </c>
      <c r="D63" s="2630" t="n"/>
      <c r="E63" s="2627" t="n"/>
      <c r="F63" s="2627" t="n">
        <v>0</v>
      </c>
      <c r="G63" s="2627" t="n"/>
      <c r="H63" s="461" t="n"/>
      <c r="I63" s="397" t="n"/>
      <c r="J63" s="2630" t="n"/>
      <c r="K63" s="2627" t="n"/>
      <c r="L63" s="2627" t="n">
        <v>0</v>
      </c>
      <c r="M63" s="2627" t="n"/>
      <c r="N63" s="461" t="n"/>
      <c r="O63" s="462" t="n"/>
      <c r="P63" s="2630" t="n"/>
      <c r="Q63" s="2627" t="n"/>
      <c r="R63" s="2627" t="n">
        <v>0</v>
      </c>
      <c r="S63" s="2627" t="n"/>
      <c r="T63" s="461" t="n"/>
      <c r="U63" s="2586" t="n"/>
      <c r="V63" s="2630" t="n"/>
      <c r="W63" s="2627" t="n"/>
      <c r="X63" s="2627" t="n"/>
      <c r="Y63" s="2627" t="n">
        <v>0</v>
      </c>
      <c r="Z63" s="2627" t="n">
        <v>0</v>
      </c>
      <c r="AA63" s="2627" t="n"/>
      <c r="AB63" s="461" t="n"/>
      <c r="AC63" s="462" t="n"/>
      <c r="AD63" s="2630" t="n"/>
      <c r="AE63" s="2627" t="n"/>
      <c r="AF63" s="2627" t="n"/>
      <c r="AG63" s="2627" t="n">
        <v>0</v>
      </c>
      <c r="AH63" s="2627" t="n">
        <v>0</v>
      </c>
      <c r="AI63" s="2627" t="n"/>
      <c r="AJ63" s="461" t="n"/>
      <c r="AK63" s="462" t="n"/>
      <c r="AL63" s="2630" t="n"/>
      <c r="AM63" s="2627" t="n"/>
      <c r="AN63" s="2627" t="n"/>
      <c r="AO63" s="2627" t="n"/>
      <c r="AP63" s="2627" t="n">
        <v>0</v>
      </c>
      <c r="AQ63" s="2627" t="n">
        <v>0</v>
      </c>
      <c r="AR63" s="2627" t="n"/>
      <c r="AS63" s="461" t="n"/>
      <c r="AT63" s="2587" t="n"/>
      <c r="AU63" s="2630" t="n"/>
      <c r="AV63" s="2627" t="n"/>
      <c r="AW63" s="2627" t="n"/>
      <c r="AX63" s="2627" t="n">
        <v>0</v>
      </c>
      <c r="AY63" s="2627" t="n">
        <v>0</v>
      </c>
      <c r="AZ63" s="2627" t="n"/>
      <c r="BA63" s="461" t="n"/>
      <c r="BB63" s="462" t="n"/>
      <c r="BC63" s="2507" t="n"/>
      <c r="BD63" s="2434" t="n"/>
      <c r="BE63" s="2434" t="n"/>
      <c r="BF63" s="2434" t="n">
        <v>0</v>
      </c>
      <c r="BG63" s="2434" t="n">
        <v>0</v>
      </c>
      <c r="BH63" s="2627" t="n"/>
      <c r="BI63" s="461" t="n"/>
      <c r="BJ63" s="2629" t="n"/>
      <c r="BK63" s="2630" t="n"/>
      <c r="BL63" s="2627" t="n"/>
      <c r="BM63" s="2627" t="n"/>
      <c r="BN63" s="2627" t="n"/>
      <c r="BO63" s="2592" t="n"/>
      <c r="BP63" s="2592" t="n"/>
      <c r="BQ63" s="2627" t="n"/>
      <c r="BR63" s="461" t="n"/>
      <c r="BS63" s="2629" t="n"/>
      <c r="BT63" s="2630" t="n"/>
      <c r="BU63" s="2627" t="n"/>
      <c r="BV63" s="2627" t="n"/>
      <c r="BW63" s="2627" t="n"/>
      <c r="BX63" s="2627" t="n"/>
      <c r="BY63" s="2627" t="n"/>
      <c r="BZ63" s="461" t="n"/>
      <c r="CA63" s="2555" t="n"/>
      <c r="CB63" s="2630" t="n"/>
      <c r="CC63" s="2627" t="n"/>
      <c r="CD63" s="2627" t="n"/>
      <c r="CE63" s="2627" t="n"/>
      <c r="CF63" s="2627" t="n"/>
      <c r="CG63" s="2627" t="n"/>
      <c r="CH63" s="461" t="n"/>
      <c r="CI63" s="2555" t="n"/>
      <c r="CJ63" s="2630" t="n"/>
      <c r="CK63" s="2627" t="n"/>
      <c r="CL63" s="2627" t="n"/>
      <c r="CM63" s="2627" t="n"/>
      <c r="CN63" s="2627" t="n"/>
      <c r="CO63" s="2627" t="n"/>
      <c r="CP63" s="461" t="n"/>
      <c r="CQ63" s="462" t="n"/>
      <c r="CR63" s="2630" t="n">
        <v>0</v>
      </c>
      <c r="CS63" s="2627" t="n">
        <v>0</v>
      </c>
      <c r="CT63" s="2627" t="n">
        <v>0</v>
      </c>
      <c r="CU63" s="2627" t="n">
        <v>0</v>
      </c>
      <c r="CV63" s="2627" t="n">
        <v>0</v>
      </c>
      <c r="CW63" s="2627" t="n">
        <v>0</v>
      </c>
      <c r="CX63" s="461">
        <f>IFERROR(CR63/CW63-1, "-")</f>
        <v/>
      </c>
      <c r="CY63" s="466" t="n"/>
      <c r="CZ63" s="2631" t="n">
        <v>0</v>
      </c>
      <c r="DA63" s="2627" t="n">
        <v>0</v>
      </c>
      <c r="DB63" s="2627" t="n"/>
      <c r="DC63" s="2627" t="n"/>
      <c r="DD63" s="2627" t="n">
        <v>0</v>
      </c>
      <c r="DE63" s="461" t="n"/>
      <c r="DF63" s="461" t="n"/>
      <c r="DG63" s="468" t="n"/>
      <c r="DH63" s="468" t="n"/>
      <c r="DI63" s="2579" t="n"/>
      <c r="DJ63" s="2427">
        <f>SUM(D63,J63,P63,V63,AD63,AL63,AU63,BC63,BK63,BT63,CB63,CJ63)-CR63</f>
        <v/>
      </c>
      <c r="DK63" s="2427">
        <f>SUM(E63,K63,Q63,W63,AE63,AM63,AV63,BD63,BL63,BU63,CC63,CK63)-CS63</f>
        <v/>
      </c>
      <c r="DL63" s="2427">
        <f>SUM(G63,M63,S63,AA63,AI63,AR63,AZ63,BH63,BQ63,BY63,CG63,CO63)-CW63</f>
        <v/>
      </c>
      <c r="DM63" s="2427">
        <f>SUM(D63,J63,P63,V63,AD63,AL63,AU63,BC63,,BN63,BV63,CD63,CL63)-CT63</f>
        <v/>
      </c>
      <c r="DN63" s="2579" t="n"/>
      <c r="DO63" s="2579" t="n"/>
      <c r="DP63" s="2632" t="n"/>
      <c r="DQ63" s="2581">
        <f>-CR63+DP63/10^6</f>
        <v/>
      </c>
      <c r="DR63" s="2427">
        <f>SUM(E63,K63,Q63,W63,AE63,AM63,AV63,BD63,BL63,BU63,CC63,CK63)-CS63</f>
        <v/>
      </c>
      <c r="DS63" s="2427">
        <f>SUM(D63,J63,P63,V63,AD63,AL63,AU63,BC63,,BN63,BV63,CD63,CL63)-CT63</f>
        <v/>
      </c>
      <c r="DT63" s="2582" t="n"/>
      <c r="DU63" s="469" t="n"/>
      <c r="DV63" s="2583">
        <f>DU63-CJ63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  <c r="EB63" s="2584" t="n"/>
    </row>
    <row customFormat="1" customHeight="1" hidden="1" ht="15.75" outlineLevel="1" r="64" s="458">
      <c r="B64" s="419" t="inlineStr">
        <is>
          <t>VARIATION DE STOCKS, CARBURANT</t>
        </is>
      </c>
      <c r="C64" s="406" t="inlineStr">
        <is>
          <t>Opex58</t>
        </is>
      </c>
      <c r="D64" s="2614" t="n">
        <v>37.10636</v>
      </c>
      <c r="E64" s="2627" t="n"/>
      <c r="F64" s="2627" t="n">
        <v>37.10636</v>
      </c>
      <c r="G64" s="2627" t="n">
        <v>0.985911</v>
      </c>
      <c r="H64" s="461" t="n">
        <v>36.63662237260768</v>
      </c>
      <c r="I64" s="397" t="n"/>
      <c r="J64" s="2614" t="n">
        <v>95.17822099999999</v>
      </c>
      <c r="K64" s="2627" t="n"/>
      <c r="L64" s="2627" t="n">
        <v>95.17822099999999</v>
      </c>
      <c r="M64" s="2627" t="n">
        <v>-1.817916</v>
      </c>
      <c r="N64" s="461" t="n">
        <v>-53.35567594982385</v>
      </c>
      <c r="O64" s="462" t="n"/>
      <c r="P64" s="2616" t="n">
        <v>55.786802</v>
      </c>
      <c r="Q64" s="2627" t="n"/>
      <c r="R64" s="2627" t="n">
        <v>55.786802</v>
      </c>
      <c r="S64" s="2627" t="n">
        <v>33.705978</v>
      </c>
      <c r="T64" s="461" t="n">
        <v>0.6551011218247398</v>
      </c>
      <c r="U64" s="2586" t="n"/>
      <c r="V64" s="2616" t="n">
        <v>124.387084</v>
      </c>
      <c r="W64" s="2627" t="n"/>
      <c r="X64" s="2627" t="n"/>
      <c r="Y64" s="2627" t="n">
        <v>124.387084</v>
      </c>
      <c r="Z64" s="2627" t="n">
        <v>124.387084</v>
      </c>
      <c r="AA64" s="2627" t="n">
        <v>-10.328164</v>
      </c>
      <c r="AB64" s="461" t="n">
        <v>-13.04348459222762</v>
      </c>
      <c r="AC64" s="462" t="n"/>
      <c r="AD64" s="2616" t="n">
        <v>14.436606</v>
      </c>
      <c r="AE64" s="2627" t="n"/>
      <c r="AF64" s="2627" t="n"/>
      <c r="AG64" s="2627" t="n">
        <v>14.436606</v>
      </c>
      <c r="AH64" s="2627" t="n">
        <v>14.436606</v>
      </c>
      <c r="AI64" s="2627" t="n">
        <v>-54.525939</v>
      </c>
      <c r="AJ64" s="461" t="n">
        <v>-1.264765839245795</v>
      </c>
      <c r="AK64" s="462" t="n"/>
      <c r="AL64" s="2616" t="n">
        <v>35.00957</v>
      </c>
      <c r="AM64" s="2627" t="n"/>
      <c r="AN64" s="2627" t="n"/>
      <c r="AO64" s="2627" t="n"/>
      <c r="AP64" s="2627" t="n">
        <v>35.00957</v>
      </c>
      <c r="AQ64" s="2627" t="n">
        <v>35.00957</v>
      </c>
      <c r="AR64" s="2627" t="n">
        <v>-137.109496</v>
      </c>
      <c r="AS64" s="461" t="n">
        <v>-1.255340228221683</v>
      </c>
      <c r="AT64" s="2587" t="n"/>
      <c r="AU64" s="2616" t="n">
        <v>-10.482084</v>
      </c>
      <c r="AV64" s="2627" t="n"/>
      <c r="AW64" s="2627" t="n"/>
      <c r="AX64" s="2627" t="n">
        <v>-10.482084</v>
      </c>
      <c r="AY64" s="2627" t="n">
        <v>-10.482084</v>
      </c>
      <c r="AZ64" s="2627" t="n">
        <v>-119.861514</v>
      </c>
      <c r="BA64" s="461" t="n">
        <v>-0.9125483764538466</v>
      </c>
      <c r="BB64" s="462" t="n"/>
      <c r="BC64" s="2633" t="n">
        <v>35.206703</v>
      </c>
      <c r="BD64" s="2434" t="n"/>
      <c r="BE64" s="2434" t="n"/>
      <c r="BF64" s="2434" t="n">
        <v>35.206703</v>
      </c>
      <c r="BG64" s="2434" t="n">
        <v>35.206703</v>
      </c>
      <c r="BH64" s="2627" t="n">
        <v>19.88046</v>
      </c>
      <c r="BI64" s="461" t="n">
        <v>0.7709199384722485</v>
      </c>
      <c r="BJ64" s="2629" t="n"/>
      <c r="BK64" s="2634" t="n"/>
      <c r="BL64" s="2627" t="n"/>
      <c r="BM64" s="2627" t="n"/>
      <c r="BN64" s="2627" t="n"/>
      <c r="BO64" s="2592" t="n"/>
      <c r="BP64" s="2592" t="n"/>
      <c r="BQ64" s="2627" t="n"/>
      <c r="BR64" s="461" t="n"/>
      <c r="BS64" s="2629" t="n"/>
      <c r="BT64" s="2634" t="n"/>
      <c r="BU64" s="2627" t="n"/>
      <c r="BV64" s="2627" t="n"/>
      <c r="BW64" s="2627" t="n"/>
      <c r="BX64" s="2627" t="n"/>
      <c r="BY64" s="2627" t="n"/>
      <c r="BZ64" s="461" t="n"/>
      <c r="CA64" s="2555" t="n"/>
      <c r="CB64" s="2620" t="n"/>
      <c r="CC64" s="2627" t="n"/>
      <c r="CD64" s="2627" t="n"/>
      <c r="CE64" s="2627" t="n"/>
      <c r="CF64" s="2627" t="n"/>
      <c r="CG64" s="2627" t="n"/>
      <c r="CH64" s="461" t="n"/>
      <c r="CI64" s="2555" t="n"/>
      <c r="CJ64" s="2620" t="n"/>
      <c r="CK64" s="2627" t="n"/>
      <c r="CL64" s="2627" t="n"/>
      <c r="CM64" s="2627" t="n"/>
      <c r="CN64" s="2627" t="n"/>
      <c r="CO64" s="2627" t="n"/>
      <c r="CP64" s="461" t="n"/>
      <c r="CQ64" s="462" t="n"/>
      <c r="CR64" s="2630" t="n">
        <v>386.629262</v>
      </c>
      <c r="CS64" s="2627" t="n">
        <v>0</v>
      </c>
      <c r="CT64" s="2627" t="n">
        <v>326.895073</v>
      </c>
      <c r="CU64" s="2627" t="n">
        <v>386.629262</v>
      </c>
      <c r="CV64" s="2627" t="n">
        <v>59.73418899999996</v>
      </c>
      <c r="CW64" s="2627" t="n">
        <v>-288.95114</v>
      </c>
      <c r="CX64" s="461">
        <f>IFERROR(CR64/CW64-1, "-")</f>
        <v/>
      </c>
      <c r="CY64" s="466" t="n"/>
      <c r="CZ64" s="2631" t="n">
        <v>0</v>
      </c>
      <c r="DA64" s="2627" t="n">
        <v>188.071383</v>
      </c>
      <c r="DB64" s="2627" t="n">
        <v>326.895073</v>
      </c>
      <c r="DC64" s="2627" t="n"/>
      <c r="DD64" s="2627" t="n">
        <v>-188.380258</v>
      </c>
      <c r="DE64" s="461">
        <f>+CZ64/DD64-1</f>
        <v/>
      </c>
      <c r="DF64" s="461">
        <f>+DA64/DD64-1</f>
        <v/>
      </c>
      <c r="DG64" s="468">
        <f>+DB64/DD64-1</f>
        <v/>
      </c>
      <c r="DH64" s="468">
        <f>+DC64/DD64-1</f>
        <v/>
      </c>
      <c r="DI64" s="2579" t="n"/>
      <c r="DJ64" s="2427">
        <f>SUM(D64,J64,P64,V64,AD64,AL64,AU64,BC64,BK64,BT64,CB64,CJ64)-CR64</f>
        <v/>
      </c>
      <c r="DK64" s="2427">
        <f>SUM(E64,K64,Q64,W64,AE64,AM64,AV64,BD64,BL64,BU64,CC64,CK64)-CS64</f>
        <v/>
      </c>
      <c r="DL64" s="2427">
        <f>SUM(G64,M64,S64,AA64,AI64,AR64,AZ64,BH64,BQ64,BY64,CG64,CO64)-CW64</f>
        <v/>
      </c>
      <c r="DM64" s="2427">
        <f>SUM(D64,J64,P64,V64,AD64,AL64,AU64,BC64,,BN64,BV64,CD64,CL64)-CT64</f>
        <v/>
      </c>
      <c r="DN64" s="2579" t="n"/>
      <c r="DO64" s="2579" t="n"/>
      <c r="DP64" s="2618" t="n">
        <v>-147538860</v>
      </c>
      <c r="DQ64" s="2581">
        <f>-CR64+DP64/10^6</f>
        <v/>
      </c>
      <c r="DR64" s="2427">
        <f>SUM(E64,K64,Q64,W64,AE64,AM64,AV64,BD64,BL64,BU64,CC64,CK64)-CS64</f>
        <v/>
      </c>
      <c r="DS64" s="2427">
        <f>SUM(D64,J64,P64,V64,AD64,AL64,AU64,BC64,,BN64,BV64,CD64,CL64)-CT64</f>
        <v/>
      </c>
      <c r="DT64" s="2582" t="n"/>
      <c r="DU64" s="469" t="n">
        <v>-40.841398</v>
      </c>
      <c r="DV64" s="2583">
        <f>DU64-CJ64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  <c r="EB64" s="2584" t="n"/>
    </row>
    <row customFormat="1" customHeight="1" hidden="1" ht="15.75" outlineLevel="1" r="65" s="458">
      <c r="B65" s="419" t="inlineStr">
        <is>
          <t>FRAIS DE CARBURANT ET LUBRIFIA</t>
        </is>
      </c>
      <c r="C65" s="406" t="inlineStr">
        <is>
          <t>Opex59</t>
        </is>
      </c>
      <c r="D65" s="2604" t="n">
        <v>159.115758</v>
      </c>
      <c r="E65" s="2626" t="n">
        <v>340.045833333333</v>
      </c>
      <c r="F65" s="2627" t="n">
        <v>-180.930075333333</v>
      </c>
      <c r="G65" s="2627" t="n">
        <v>225.706384</v>
      </c>
      <c r="H65" s="461" t="n">
        <v>-0.2950320891233631</v>
      </c>
      <c r="I65" s="397" t="n"/>
      <c r="J65" s="2604" t="n">
        <v>60.984793</v>
      </c>
      <c r="K65" s="2626" t="n">
        <v>331.945833333333</v>
      </c>
      <c r="L65" s="2627" t="n">
        <v>-270.961040333333</v>
      </c>
      <c r="M65" s="2627" t="n">
        <v>239.759361</v>
      </c>
      <c r="N65" s="461" t="n">
        <v>-0.7456416602645183</v>
      </c>
      <c r="O65" s="462" t="n"/>
      <c r="P65" s="2635" t="n">
        <v>140.385524</v>
      </c>
      <c r="Q65" s="2626" t="n">
        <v>315.745833333333</v>
      </c>
      <c r="R65" s="2627" t="n">
        <v>-175.360309333333</v>
      </c>
      <c r="S65" s="2627" t="n">
        <v>182.158491</v>
      </c>
      <c r="T65" s="461" t="n">
        <v>-0.2293220962178479</v>
      </c>
      <c r="U65" s="2586" t="n"/>
      <c r="V65" s="2635" t="n">
        <v>87.920579</v>
      </c>
      <c r="W65" s="2626" t="n">
        <v>299.545833333333</v>
      </c>
      <c r="X65" s="2626" t="n">
        <v>194.980238241667</v>
      </c>
      <c r="Y65" s="2627" t="n">
        <v>-211.625254333333</v>
      </c>
      <c r="Z65" s="2627" t="n">
        <v>-107.059659241667</v>
      </c>
      <c r="AA65" s="2627" t="n">
        <v>208.330751</v>
      </c>
      <c r="AB65" s="461" t="n">
        <v>-0.5779759897279879</v>
      </c>
      <c r="AC65" s="462" t="n"/>
      <c r="AD65" s="2635" t="n">
        <v>145.138447</v>
      </c>
      <c r="AE65" s="2626" t="n">
        <v>291.445833333333</v>
      </c>
      <c r="AF65" s="2626" t="n">
        <v>187.030238241667</v>
      </c>
      <c r="AG65" s="2627" t="n">
        <v>-146.307386333333</v>
      </c>
      <c r="AH65" s="2627" t="n">
        <v>-41.89179124166699</v>
      </c>
      <c r="AI65" s="2627" t="n">
        <v>248.047036</v>
      </c>
      <c r="AJ65" s="461" t="n">
        <v>-0.4148753021181031</v>
      </c>
      <c r="AK65" s="462" t="n"/>
      <c r="AL65" s="2635" t="n">
        <v>270.493795</v>
      </c>
      <c r="AM65" s="2626" t="n">
        <v>299.545833333333</v>
      </c>
      <c r="AN65" s="2626" t="n">
        <v>173.405863241667</v>
      </c>
      <c r="AO65" s="2626" t="n">
        <v>173.405863241667</v>
      </c>
      <c r="AP65" s="2627" t="n">
        <v>-29.05203833333297</v>
      </c>
      <c r="AQ65" s="2627" t="n">
        <v>97.08793175833304</v>
      </c>
      <c r="AR65" s="2627" t="n">
        <v>363.102847</v>
      </c>
      <c r="AS65" s="461" t="n">
        <v>-0.2550490935698997</v>
      </c>
      <c r="AT65" s="2587" t="n"/>
      <c r="AU65" s="2635" t="n">
        <v>173.773092</v>
      </c>
      <c r="AV65" s="2626" t="n">
        <v>315.745833333333</v>
      </c>
      <c r="AW65" s="2626" t="n">
        <v>187.657113241667</v>
      </c>
      <c r="AX65" s="2627" t="n">
        <v>-141.972741333333</v>
      </c>
      <c r="AY65" s="2627" t="n">
        <v>-13.884021241667</v>
      </c>
      <c r="AZ65" s="2627" t="n">
        <v>349.641507</v>
      </c>
      <c r="BA65" s="461" t="n">
        <v>-0.5029963876685842</v>
      </c>
      <c r="BB65" s="462" t="n"/>
      <c r="BC65" s="2507" t="n">
        <v>155.922468</v>
      </c>
      <c r="BD65" s="2628" t="n">
        <v>315.7458333333333</v>
      </c>
      <c r="BE65" s="2628" t="n">
        <v>187.657113241667</v>
      </c>
      <c r="BF65" s="2434" t="n">
        <v>-159.8233653333333</v>
      </c>
      <c r="BG65" s="2434" t="n">
        <v>-31.73464524166698</v>
      </c>
      <c r="BH65" s="2627" t="n">
        <v>275.087246</v>
      </c>
      <c r="BI65" s="461" t="n">
        <v>-0.4331890326896507</v>
      </c>
      <c r="BJ65" s="2629" t="n"/>
      <c r="BK65" s="2630" t="n"/>
      <c r="BL65" s="2626" t="n"/>
      <c r="BM65" s="2626" t="n"/>
      <c r="BN65" s="2626" t="n"/>
      <c r="BO65" s="2592" t="n"/>
      <c r="BP65" s="2592" t="n"/>
      <c r="BQ65" s="2627" t="n"/>
      <c r="BR65" s="461" t="n"/>
      <c r="BS65" s="2629" t="n"/>
      <c r="BT65" s="2630" t="n"/>
      <c r="BU65" s="2626" t="n"/>
      <c r="BV65" s="2626" t="n"/>
      <c r="BW65" s="2627" t="n"/>
      <c r="BX65" s="2627" t="n"/>
      <c r="BY65" s="2627" t="n"/>
      <c r="BZ65" s="461" t="n"/>
      <c r="CA65" s="2555" t="n"/>
      <c r="CB65" s="2630" t="n"/>
      <c r="CC65" s="2626" t="n"/>
      <c r="CD65" s="2626" t="n"/>
      <c r="CE65" s="2627" t="n"/>
      <c r="CF65" s="2627" t="n"/>
      <c r="CG65" s="2627" t="n"/>
      <c r="CH65" s="461" t="n"/>
      <c r="CI65" s="2555" t="n"/>
      <c r="CJ65" s="2630" t="n"/>
      <c r="CK65" s="2626" t="n"/>
      <c r="CL65" s="2626" t="n"/>
      <c r="CM65" s="2627" t="n"/>
      <c r="CN65" s="2627" t="n"/>
      <c r="CO65" s="2627" t="n"/>
      <c r="CP65" s="461" t="n"/>
      <c r="CQ65" s="462" t="n"/>
      <c r="CR65" s="2630" t="n">
        <v>1193.734456</v>
      </c>
      <c r="CS65" s="2627" t="n">
        <v>2509.766666666664</v>
      </c>
      <c r="CT65" s="2627" t="n">
        <v>954.608077483334</v>
      </c>
      <c r="CU65" s="2627" t="n">
        <v>-1316.032210666664</v>
      </c>
      <c r="CV65" s="2627" t="n">
        <v>239.1263785166659</v>
      </c>
      <c r="CW65" s="2627" t="n">
        <v>1816.746377</v>
      </c>
      <c r="CX65" s="461">
        <f>IFERROR(CR65/CW65-1, "-")</f>
        <v/>
      </c>
      <c r="CY65" s="466" t="n"/>
      <c r="CZ65" s="2631" t="n">
        <v>3237.34</v>
      </c>
      <c r="DA65" s="2626" t="n">
        <v>1735.50756920833</v>
      </c>
      <c r="DB65" s="2626" t="n">
        <v>1586.556118725</v>
      </c>
      <c r="DC65" s="2626" t="n"/>
      <c r="DD65" s="2626" t="n">
        <v>3003.199642</v>
      </c>
      <c r="DE65" s="461">
        <f>+CZ65/DD65-1</f>
        <v/>
      </c>
      <c r="DF65" s="461">
        <f>+DA65/DD65-1</f>
        <v/>
      </c>
      <c r="DG65" s="468">
        <f>+DB65/DD65-1</f>
        <v/>
      </c>
      <c r="DH65" s="468">
        <f>+DC65/DD65-1</f>
        <v/>
      </c>
      <c r="DI65" s="2579" t="n"/>
      <c r="DJ65" s="2427">
        <f>SUM(D65,J65,P65,V65,AD65,AL65,AU65,BC65,BK65,BT65,CB65,CJ65)-CR65</f>
        <v/>
      </c>
      <c r="DK65" s="2427">
        <f>SUM(E65,K65,Q65,W65,AE65,AM65,AV65,BD65,BL65,BU65,CC65,CK65)-CS65</f>
        <v/>
      </c>
      <c r="DL65" s="2427">
        <f>SUM(G65,M65,S65,AA65,AI65,AR65,AZ65,BH65,BQ65,BY65,CG65,CO65)-CW65</f>
        <v/>
      </c>
      <c r="DM65" s="2427">
        <f>SUM(D65,J65,P65,V65,AD65,AL65,AU65,BC65,,BN65,BV65,CD65,CL65)-CT65</f>
        <v/>
      </c>
      <c r="DN65" s="2579" t="n"/>
      <c r="DO65" s="2579" t="n"/>
      <c r="DP65" s="2613" t="n">
        <v>2742772775</v>
      </c>
      <c r="DQ65" s="2581">
        <f>-CR65+DP65/10^6</f>
        <v/>
      </c>
      <c r="DR65" s="2427">
        <f>SUM(E65,K65,Q65,W65,AE65,AM65,AV65,BD65,BL65,BU65,CC65,CK65)-CS65</f>
        <v/>
      </c>
      <c r="DS65" s="2427">
        <f>SUM(D65,J65,P65,V65,AD65,AL65,AU65,BC65,,BN65,BV65,CD65,CL65)-CT65</f>
        <v/>
      </c>
      <c r="DT65" s="2582" t="n"/>
      <c r="DU65" s="469" t="n">
        <v>260.426867</v>
      </c>
      <c r="DV65" s="2583">
        <f>DU65-CJ65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  <c r="EB65" s="2584" t="n"/>
    </row>
    <row customFormat="1" customHeight="1" hidden="1" ht="15.75" outlineLevel="1" r="66" s="416">
      <c r="A66" s="268" t="n"/>
      <c r="B66" s="419" t="inlineStr">
        <is>
          <t>LOYERS SITES TECHNIQUES</t>
        </is>
      </c>
      <c r="C66" s="406" t="inlineStr">
        <is>
          <t>Opex60</t>
        </is>
      </c>
      <c r="D66" s="2591" t="n">
        <v>72.470275</v>
      </c>
      <c r="E66" s="2608" t="n">
        <v>79.168561</v>
      </c>
      <c r="F66" s="2605" t="n">
        <v>-6.698285999999996</v>
      </c>
      <c r="G66" s="2605" t="n">
        <v>69.682115</v>
      </c>
      <c r="H66" s="409" t="n">
        <v>0.04001256276449139</v>
      </c>
      <c r="I66" s="397" t="n"/>
      <c r="J66" s="2591" t="n">
        <v>76.451632</v>
      </c>
      <c r="K66" s="2608" t="n">
        <v>79.168561</v>
      </c>
      <c r="L66" s="2605" t="n">
        <v>-2.716928999999993</v>
      </c>
      <c r="M66" s="2605" t="n">
        <v>68.865734</v>
      </c>
      <c r="N66" s="409" t="n">
        <v>0.1101548993872628</v>
      </c>
      <c r="O66" s="410" t="n"/>
      <c r="P66" s="2591" t="n">
        <v>64.339265</v>
      </c>
      <c r="Q66" s="2608" t="n">
        <v>79.648561</v>
      </c>
      <c r="R66" s="2605" t="n">
        <v>-15.309296</v>
      </c>
      <c r="S66" s="2605" t="n">
        <v>73.20455</v>
      </c>
      <c r="T66" s="409" t="n">
        <v>-0.1211029232472571</v>
      </c>
      <c r="U66" s="2586" t="n"/>
      <c r="V66" s="2591" t="n">
        <v>73.02676099999999</v>
      </c>
      <c r="W66" s="2608" t="n">
        <v>80.848561</v>
      </c>
      <c r="X66" s="2608" t="n">
        <v>80.848561</v>
      </c>
      <c r="Y66" s="2605" t="n">
        <v>-7.82180000000001</v>
      </c>
      <c r="Z66" s="2605" t="n">
        <v>-7.82180000000001</v>
      </c>
      <c r="AA66" s="2605" t="n">
        <v>91.777789</v>
      </c>
      <c r="AB66" s="409" t="n">
        <v>-0.2043089968096747</v>
      </c>
      <c r="AC66" s="410" t="n"/>
      <c r="AD66" s="2591" t="n">
        <v>75.613519</v>
      </c>
      <c r="AE66" s="2608" t="n">
        <v>82.04856100000001</v>
      </c>
      <c r="AF66" s="2608" t="n">
        <v>82.04856100000001</v>
      </c>
      <c r="AG66" s="2605" t="n">
        <v>-6.43504200000001</v>
      </c>
      <c r="AH66" s="2605" t="n">
        <v>-6.43504200000001</v>
      </c>
      <c r="AI66" s="2605" t="n">
        <v>71.804294</v>
      </c>
      <c r="AJ66" s="409" t="n">
        <v>0.05305010031851287</v>
      </c>
      <c r="AK66" s="410" t="n"/>
      <c r="AL66" s="2591" t="n">
        <v>79.000823</v>
      </c>
      <c r="AM66" s="2608" t="n">
        <v>84.448561</v>
      </c>
      <c r="AN66" s="2608" t="n">
        <v>84.448561</v>
      </c>
      <c r="AO66" s="2608" t="n">
        <v>78.448561</v>
      </c>
      <c r="AP66" s="2605" t="n">
        <v>-5.447738000000001</v>
      </c>
      <c r="AQ66" s="2605" t="n">
        <v>-5.447738000000001</v>
      </c>
      <c r="AR66" s="2605" t="n">
        <v>66.424111</v>
      </c>
      <c r="AS66" s="409" t="n">
        <v>0.1893395607507642</v>
      </c>
      <c r="AT66" s="2587" t="n"/>
      <c r="AU66" s="2591" t="n">
        <v>75.378523</v>
      </c>
      <c r="AV66" s="2608" t="n">
        <v>86.848561</v>
      </c>
      <c r="AW66" s="2608" t="n">
        <v>80.848561</v>
      </c>
      <c r="AX66" s="2605" t="n">
        <v>-11.470038</v>
      </c>
      <c r="AY66" s="2605" t="n">
        <v>-5.470038000000002</v>
      </c>
      <c r="AZ66" s="2605" t="n">
        <v>71.342117</v>
      </c>
      <c r="BA66" s="409" t="n">
        <v>0.05657816405980776</v>
      </c>
      <c r="BB66" s="410" t="n"/>
      <c r="BC66" s="2507" t="n">
        <v>86.69632</v>
      </c>
      <c r="BD66" s="2628" t="n">
        <v>86.848561</v>
      </c>
      <c r="BE66" s="2628" t="n">
        <v>80.848561</v>
      </c>
      <c r="BF66" s="2636" t="n">
        <v>-0.1522410000000036</v>
      </c>
      <c r="BG66" s="2636" t="n">
        <v>5.847758999999996</v>
      </c>
      <c r="BH66" s="2605" t="n">
        <v>71.041916</v>
      </c>
      <c r="BI66" s="409" t="n">
        <v>0.220354473547701</v>
      </c>
      <c r="BJ66" s="2593" t="n"/>
      <c r="BK66" s="2591" t="n"/>
      <c r="BL66" s="2608" t="n"/>
      <c r="BM66" s="2608" t="n"/>
      <c r="BN66" s="2608" t="n"/>
      <c r="BO66" s="2605" t="n"/>
      <c r="BP66" s="2605" t="n"/>
      <c r="BQ66" s="2605" t="n"/>
      <c r="BR66" s="409" t="n"/>
      <c r="BS66" s="2593" t="n"/>
      <c r="BT66" s="2591" t="n"/>
      <c r="BU66" s="2608" t="n"/>
      <c r="BV66" s="2608" t="n"/>
      <c r="BW66" s="2605" t="n"/>
      <c r="BX66" s="2605" t="n"/>
      <c r="BY66" s="2605" t="n"/>
      <c r="BZ66" s="409" t="n"/>
      <c r="CA66" s="2555" t="n"/>
      <c r="CB66" s="2591" t="n"/>
      <c r="CC66" s="2608" t="n"/>
      <c r="CD66" s="2608" t="n"/>
      <c r="CE66" s="2605" t="n"/>
      <c r="CF66" s="2605" t="n"/>
      <c r="CG66" s="2605" t="n"/>
      <c r="CH66" s="409" t="n"/>
      <c r="CI66" s="2555" t="n"/>
      <c r="CJ66" s="2591" t="n"/>
      <c r="CK66" s="2608" t="n"/>
      <c r="CL66" s="2608" t="n"/>
      <c r="CM66" s="2605" t="n"/>
      <c r="CN66" s="2605" t="n"/>
      <c r="CO66" s="2605" t="n"/>
      <c r="CP66" s="409" t="n"/>
      <c r="CQ66" s="410" t="n"/>
      <c r="CR66" s="2591" t="n">
        <v>602.9771179999999</v>
      </c>
      <c r="CS66" s="2592" t="n">
        <v>659.028488</v>
      </c>
      <c r="CT66" s="2592" t="n">
        <v>521.198574</v>
      </c>
      <c r="CU66" s="2592" t="n">
        <v>-56.05137000000013</v>
      </c>
      <c r="CV66" s="2592" t="n">
        <v>81.7785439999999</v>
      </c>
      <c r="CW66" s="2592" t="n">
        <v>513.1007099999999</v>
      </c>
      <c r="CX66" s="409">
        <f>IFERROR(CR66/CW66-1, "-")</f>
        <v/>
      </c>
      <c r="CY66" s="400" t="n"/>
      <c r="CZ66" s="2594" t="n">
        <v>1006.422732</v>
      </c>
      <c r="DA66" s="2608" t="n">
        <v>981.6982210000001</v>
      </c>
      <c r="DB66" s="2608" t="n">
        <v>925.441379</v>
      </c>
      <c r="DC66" s="2608" t="n"/>
      <c r="DD66" s="2608" t="n">
        <v>872.210095</v>
      </c>
      <c r="DE66" s="409">
        <f>+CZ66/DD66-1</f>
        <v/>
      </c>
      <c r="DF66" s="409">
        <f>+DA66/DD66-1</f>
        <v/>
      </c>
      <c r="DG66" s="413">
        <f>+DB66/DD66-1</f>
        <v/>
      </c>
      <c r="DH66" s="413">
        <f>+DC66/DD66-1</f>
        <v/>
      </c>
      <c r="DI66" s="2579" t="n"/>
      <c r="DJ66" s="2427">
        <f>SUM(D66,J66,P66,V66,AD66,AL66,AU66,BC66,BK66,BT66,CB66,CJ66)-CR66</f>
        <v/>
      </c>
      <c r="DK66" s="2427">
        <f>SUM(E66,K66,Q66,W66,AE66,AM66,AV66,BD66,BL66,BU66,CC66,CK66)-CS66</f>
        <v/>
      </c>
      <c r="DL66" s="2427">
        <f>SUM(G66,M66,S66,AA66,AI66,AR66,AZ66,BH66,BQ66,BY66,CG66,CO66)-CW66</f>
        <v/>
      </c>
      <c r="DM66" s="2427">
        <f>SUM(D66,J66,P66,V66,AD66,AL66,AU66,BC66,,BN66,BV66,CD66,CL66)-CT66</f>
        <v/>
      </c>
      <c r="DN66" s="2579" t="n"/>
      <c r="DO66" s="2579" t="n"/>
      <c r="DP66" s="2595" t="n">
        <v>800076571</v>
      </c>
      <c r="DQ66" s="2581">
        <f>-CR66+DP66/10^6</f>
        <v/>
      </c>
      <c r="DR66" s="2427">
        <f>SUM(E66,K66,Q66,W66,AE66,AM66,AV66,BD66,BL66,BU66,CC66,CK66)-CS66</f>
        <v/>
      </c>
      <c r="DS66" s="2427">
        <f>SUM(D66,J66,P66,V66,AD66,AL66,AU66,BC66,,BN66,BV66,CD66,CL66)-CT66</f>
        <v/>
      </c>
      <c r="DT66" s="2582" t="n"/>
      <c r="DU66" s="415" t="n">
        <v>72.13352399999999</v>
      </c>
      <c r="DV66" s="2583">
        <f>DU66-CJ66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  <c r="EB66" s="2584" t="n"/>
    </row>
    <row customFormat="1" customHeight="1" hidden="1" ht="15.75" outlineLevel="1" r="67" s="416">
      <c r="A67" s="268" t="n"/>
      <c r="B67" s="419" t="inlineStr">
        <is>
          <t>FRAIS DE GARDIENNAGE</t>
        </is>
      </c>
      <c r="C67" s="406" t="inlineStr">
        <is>
          <t>Opex61</t>
        </is>
      </c>
      <c r="D67" s="2591" t="n">
        <v>84.493612</v>
      </c>
      <c r="E67" s="2608" t="n">
        <v>74.2</v>
      </c>
      <c r="F67" s="2592" t="n">
        <v>10.293612</v>
      </c>
      <c r="G67" s="2592" t="n">
        <v>94.739544</v>
      </c>
      <c r="H67" s="409" t="n">
        <v>-0.1081484200515045</v>
      </c>
      <c r="I67" s="397" t="n"/>
      <c r="J67" s="2591" t="n">
        <v>89.81483799999999</v>
      </c>
      <c r="K67" s="2608" t="n">
        <v>74.2</v>
      </c>
      <c r="L67" s="2592" t="n">
        <v>15.61483799999999</v>
      </c>
      <c r="M67" s="2592" t="n">
        <v>92.252022</v>
      </c>
      <c r="N67" s="409" t="n">
        <v>-0.02641875968854102</v>
      </c>
      <c r="O67" s="410" t="n"/>
      <c r="P67" s="2609" t="n">
        <v>77.427874</v>
      </c>
      <c r="Q67" s="2608" t="n">
        <v>74.62</v>
      </c>
      <c r="R67" s="2592" t="n">
        <v>2.807873999999998</v>
      </c>
      <c r="S67" s="2592" t="n">
        <v>95.013424</v>
      </c>
      <c r="T67" s="409" t="n">
        <v>-0.1850848991611964</v>
      </c>
      <c r="U67" s="2586" t="n"/>
      <c r="V67" s="2609" t="n">
        <v>70.0774</v>
      </c>
      <c r="W67" s="2608" t="n">
        <v>76.02</v>
      </c>
      <c r="X67" s="2608" t="n">
        <v>76.02</v>
      </c>
      <c r="Y67" s="2592" t="n">
        <v>-5.942599999999999</v>
      </c>
      <c r="Z67" s="2592" t="n">
        <v>-5.942599999999999</v>
      </c>
      <c r="AA67" s="2592" t="n">
        <v>93.671288</v>
      </c>
      <c r="AB67" s="409" t="n">
        <v>-0.2518796154484393</v>
      </c>
      <c r="AC67" s="410" t="n"/>
      <c r="AD67" s="2609" t="n">
        <v>82.38939999999999</v>
      </c>
      <c r="AE67" s="2608" t="n">
        <v>77.42</v>
      </c>
      <c r="AF67" s="2608" t="n">
        <v>77.42</v>
      </c>
      <c r="AG67" s="2592" t="n">
        <v>4.969399999999993</v>
      </c>
      <c r="AH67" s="2592" t="n">
        <v>4.969399999999993</v>
      </c>
      <c r="AI67" s="2592" t="n">
        <v>93.652</v>
      </c>
      <c r="AJ67" s="409" t="n">
        <v>-0.1202601119036434</v>
      </c>
      <c r="AK67" s="410" t="n"/>
      <c r="AL67" s="2609" t="n">
        <v>52.597014</v>
      </c>
      <c r="AM67" s="2608" t="n">
        <v>78.81999999999999</v>
      </c>
      <c r="AN67" s="2608" t="n">
        <v>78.81999999999999</v>
      </c>
      <c r="AO67" s="2608" t="n">
        <v>78.81999999999999</v>
      </c>
      <c r="AP67" s="2592" t="n">
        <v>-26.22298599999999</v>
      </c>
      <c r="AQ67" s="2592" t="n">
        <v>-26.22298599999999</v>
      </c>
      <c r="AR67" s="2592" t="n">
        <v>88.72028400000001</v>
      </c>
      <c r="AS67" s="409" t="n">
        <v>-0.4071590888956127</v>
      </c>
      <c r="AT67" s="2587" t="n"/>
      <c r="AU67" s="2609" t="n">
        <v>82.68340000000001</v>
      </c>
      <c r="AV67" s="2608" t="n">
        <v>80.22</v>
      </c>
      <c r="AW67" s="2608" t="n">
        <v>80.22</v>
      </c>
      <c r="AX67" s="2592" t="n">
        <v>2.463400000000007</v>
      </c>
      <c r="AY67" s="2592" t="n">
        <v>2.463400000000007</v>
      </c>
      <c r="AZ67" s="2592" t="n">
        <v>86.372</v>
      </c>
      <c r="BA67" s="409" t="n">
        <v>-0.04270596952716155</v>
      </c>
      <c r="BB67" s="410" t="n"/>
      <c r="BC67" s="2633" t="n">
        <v>87.774154</v>
      </c>
      <c r="BD67" s="2628" t="n">
        <v>80.22</v>
      </c>
      <c r="BE67" s="2628" t="n">
        <v>80.22</v>
      </c>
      <c r="BF67" s="2434" t="n">
        <v>7.554153999999997</v>
      </c>
      <c r="BG67" s="2434" t="n">
        <v>7.554153999999997</v>
      </c>
      <c r="BH67" s="2592" t="n">
        <v>86.372</v>
      </c>
      <c r="BI67" s="409" t="n">
        <v>0.01623389524382901</v>
      </c>
      <c r="BJ67" s="2593" t="n"/>
      <c r="BK67" s="2609" t="n"/>
      <c r="BL67" s="2608" t="n"/>
      <c r="BM67" s="2608" t="n"/>
      <c r="BN67" s="2608" t="n"/>
      <c r="BO67" s="2592" t="n"/>
      <c r="BP67" s="2592" t="n"/>
      <c r="BQ67" s="2592" t="n"/>
      <c r="BR67" s="409" t="n"/>
      <c r="BS67" s="2593" t="n"/>
      <c r="BT67" s="2609" t="n"/>
      <c r="BU67" s="2608" t="n"/>
      <c r="BV67" s="2608" t="n"/>
      <c r="BW67" s="2592" t="n"/>
      <c r="BX67" s="2592" t="n"/>
      <c r="BY67" s="2592" t="n"/>
      <c r="BZ67" s="409" t="n"/>
      <c r="CA67" s="2555" t="n"/>
      <c r="CB67" s="2609" t="n"/>
      <c r="CC67" s="2608" t="n"/>
      <c r="CD67" s="2608" t="n"/>
      <c r="CE67" s="2592" t="n"/>
      <c r="CF67" s="2592" t="n"/>
      <c r="CG67" s="2592" t="n"/>
      <c r="CH67" s="409" t="n"/>
      <c r="CI67" s="2555" t="n"/>
      <c r="CJ67" s="2609" t="n"/>
      <c r="CK67" s="2608" t="n"/>
      <c r="CL67" s="2608" t="n"/>
      <c r="CM67" s="2592" t="n"/>
      <c r="CN67" s="2592" t="n"/>
      <c r="CO67" s="2592" t="n"/>
      <c r="CP67" s="409" t="n"/>
      <c r="CQ67" s="410" t="n"/>
      <c r="CR67" s="2591" t="n">
        <v>627.2576919999999</v>
      </c>
      <c r="CS67" s="2592" t="n">
        <v>615.72</v>
      </c>
      <c r="CT67" s="2592" t="n">
        <v>563.243124</v>
      </c>
      <c r="CU67" s="2592" t="n">
        <v>11.53769199999988</v>
      </c>
      <c r="CV67" s="2592" t="n">
        <v>64.01456799999994</v>
      </c>
      <c r="CW67" s="2592" t="n">
        <v>644.4205619999999</v>
      </c>
      <c r="CX67" s="409">
        <f>IFERROR(CR67/CW67-1, "-")</f>
        <v/>
      </c>
      <c r="CY67" s="400" t="n"/>
      <c r="CZ67" s="2594" t="n">
        <v>936.6000000000001</v>
      </c>
      <c r="DA67" s="2608" t="n">
        <v>965.316324</v>
      </c>
      <c r="DB67" s="2608" t="n">
        <v>964.343124</v>
      </c>
      <c r="DC67" s="2608" t="n"/>
      <c r="DD67" s="2608" t="n">
        <v>1066.35682</v>
      </c>
      <c r="DE67" s="409">
        <f>+CZ67/DD67-1</f>
        <v/>
      </c>
      <c r="DF67" s="409">
        <f>+DA67/DD67-1</f>
        <v/>
      </c>
      <c r="DG67" s="413">
        <f>+DB67/DD67-1</f>
        <v/>
      </c>
      <c r="DH67" s="413">
        <f>+DC67/DD67-1</f>
        <v/>
      </c>
      <c r="DI67" s="2579" t="n"/>
      <c r="DJ67" s="2427">
        <f>SUM(D67,J67,P67,V67,AD67,AL67,AU67,BC67,BK67,BT67,CB67,CJ67)-CR67</f>
        <v/>
      </c>
      <c r="DK67" s="2427">
        <f>SUM(E67,K67,Q67,W67,AE67,AM67,AV67,BD67,BL67,BU67,CC67,CK67)-CS67</f>
        <v/>
      </c>
      <c r="DL67" s="2427">
        <f>SUM(G67,M67,S67,AA67,AI67,AR67,AZ67,BH67,BQ67,BY67,CG67,CO67)-CW67</f>
        <v/>
      </c>
      <c r="DM67" s="2427">
        <f>SUM(D67,J67,P67,V67,AD67,AL67,AU67,BC67,,BN67,BV67,CD67,CL67)-CT67</f>
        <v/>
      </c>
      <c r="DN67" s="2579" t="n"/>
      <c r="DO67" s="2579" t="n"/>
      <c r="DP67" s="2595" t="n">
        <v>983202562</v>
      </c>
      <c r="DQ67" s="2581">
        <f>-CR67+DP67/10^6</f>
        <v/>
      </c>
      <c r="DR67" s="2427">
        <f>SUM(E67,K67,Q67,W67,AE67,AM67,AV67,BD67,BL67,BU67,CC67,CK67)-CS67</f>
        <v/>
      </c>
      <c r="DS67" s="2427">
        <f>SUM(D67,J67,P67,V67,AD67,AL67,AU67,BC67,,BN67,BV67,CD67,CL67)-CT67</f>
        <v/>
      </c>
      <c r="DT67" s="2582" t="n"/>
      <c r="DU67" s="415" t="n">
        <v>83.154258</v>
      </c>
      <c r="DV67" s="2583">
        <f>DU67-CJ67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  <c r="EB67" s="2584" t="n"/>
    </row>
    <row customFormat="1" customHeight="1" hidden="1" ht="15.75" outlineLevel="1" r="68" s="416">
      <c r="A68" s="268" t="n"/>
      <c r="B68" s="419" t="inlineStr">
        <is>
          <t>LOYERS SIEGE ET AGENCES</t>
        </is>
      </c>
      <c r="C68" s="406" t="inlineStr">
        <is>
          <t>Opex62</t>
        </is>
      </c>
      <c r="D68" s="2591" t="n">
        <v>-2.01427</v>
      </c>
      <c r="E68" s="2592" t="n">
        <v>-4.63231725</v>
      </c>
      <c r="F68" s="2592" t="n">
        <v>2.61804725</v>
      </c>
      <c r="G68" s="2592" t="n">
        <v>-18.007882</v>
      </c>
      <c r="H68" s="409" t="n">
        <v>-0.8881450911328718</v>
      </c>
      <c r="I68" s="397" t="n"/>
      <c r="J68" s="2591" t="n">
        <v>-2.46103</v>
      </c>
      <c r="K68" s="2592" t="n">
        <v>-8.294523249999999</v>
      </c>
      <c r="L68" s="2592" t="n">
        <v>5.833493249999999</v>
      </c>
      <c r="M68" s="2592" t="n">
        <v>-15.413937</v>
      </c>
      <c r="N68" s="409" t="n">
        <v>-0.8403373518394425</v>
      </c>
      <c r="O68" s="410" t="n"/>
      <c r="P68" s="2637" t="n">
        <v>6.92923</v>
      </c>
      <c r="Q68" s="2592" t="n">
        <v>-8.294523249999999</v>
      </c>
      <c r="R68" s="2592" t="n">
        <v>15.22375325</v>
      </c>
      <c r="S68" s="2592" t="n">
        <v>-14.71508299999999</v>
      </c>
      <c r="T68" s="409" t="n">
        <v>-1.470893028602013</v>
      </c>
      <c r="U68" s="2586" t="n"/>
      <c r="V68" s="2637" t="n">
        <v>2.491497</v>
      </c>
      <c r="W68" s="2592" t="n">
        <v>-8.294523249999999</v>
      </c>
      <c r="X68" s="2592" t="n">
        <v>5.65971133333333</v>
      </c>
      <c r="Y68" s="2592" t="n">
        <v>10.78602025</v>
      </c>
      <c r="Z68" s="2592" t="n">
        <v>-3.168214333333331</v>
      </c>
      <c r="AA68" s="2592" t="n">
        <v>-19.155726</v>
      </c>
      <c r="AB68" s="409" t="n">
        <v>-1.130065391413513</v>
      </c>
      <c r="AC68" s="410" t="n"/>
      <c r="AD68" s="2637" t="n">
        <v>2.77890099999999</v>
      </c>
      <c r="AE68" s="2592" t="n">
        <v>-8.294523249999999</v>
      </c>
      <c r="AF68" s="2592" t="n">
        <v>5.65971133333333</v>
      </c>
      <c r="AG68" s="2592" t="n">
        <v>11.07342424999999</v>
      </c>
      <c r="AH68" s="2592" t="n">
        <v>-2.88081033333334</v>
      </c>
      <c r="AI68" s="2592" t="n">
        <v>-17.169845</v>
      </c>
      <c r="AJ68" s="409" t="n">
        <v>-1.161847762749168</v>
      </c>
      <c r="AK68" s="410" t="n"/>
      <c r="AL68" s="2637" t="n">
        <v>1.876925</v>
      </c>
      <c r="AM68" s="2592" t="n">
        <v>-8.294523249999999</v>
      </c>
      <c r="AN68" s="2592" t="n">
        <v>5.65971133333333</v>
      </c>
      <c r="AO68" s="2592" t="n">
        <v>6.735317</v>
      </c>
      <c r="AP68" s="2592" t="n">
        <v>10.17144825</v>
      </c>
      <c r="AQ68" s="2592" t="n">
        <v>-3.78278633333333</v>
      </c>
      <c r="AR68" s="2592" t="n">
        <v>-10.34497700000001</v>
      </c>
      <c r="AS68" s="409" t="n">
        <v>-1.181433462829352</v>
      </c>
      <c r="AT68" s="2587" t="n"/>
      <c r="AU68" s="2637" t="n">
        <v>-7.03106599999899</v>
      </c>
      <c r="AV68" s="2592" t="n">
        <v>-8.294523249999999</v>
      </c>
      <c r="AW68" s="2592" t="n">
        <v>6.735317</v>
      </c>
      <c r="AX68" s="2592" t="n">
        <v>1.263457250001009</v>
      </c>
      <c r="AY68" s="2592" t="n">
        <v>-13.76638299999899</v>
      </c>
      <c r="AZ68" s="2592" t="n">
        <v>-14.956424</v>
      </c>
      <c r="BA68" s="409" t="n">
        <v>-0.5298965849056572</v>
      </c>
      <c r="BB68" s="410" t="n"/>
      <c r="BC68" s="2507" t="n">
        <v>0.3239526666660026</v>
      </c>
      <c r="BD68" s="2434" t="n">
        <v>-8.294523250000001</v>
      </c>
      <c r="BE68" s="2434" t="n">
        <v>6.735317</v>
      </c>
      <c r="BF68" s="2434" t="n">
        <v>8.618475916666004</v>
      </c>
      <c r="BG68" s="2434" t="n">
        <v>-6.411364333333998</v>
      </c>
      <c r="BH68" s="2592" t="n">
        <v>-12.54574600000001</v>
      </c>
      <c r="BI68" s="409" t="n">
        <v>-1.02582171412254</v>
      </c>
      <c r="BJ68" s="2593" t="n"/>
      <c r="BK68" s="2591" t="n"/>
      <c r="BL68" s="2592" t="n"/>
      <c r="BM68" s="2592" t="n"/>
      <c r="BN68" s="2592" t="n"/>
      <c r="BO68" s="2592" t="n"/>
      <c r="BP68" s="2592" t="n"/>
      <c r="BQ68" s="2592" t="n"/>
      <c r="BR68" s="409" t="n"/>
      <c r="BS68" s="2593" t="n"/>
      <c r="BT68" s="2591" t="n"/>
      <c r="BU68" s="2592" t="n"/>
      <c r="BV68" s="2592" t="n"/>
      <c r="BW68" s="2592" t="n"/>
      <c r="BX68" s="2592" t="n"/>
      <c r="BY68" s="2592" t="n"/>
      <c r="BZ68" s="409" t="n"/>
      <c r="CA68" s="2555" t="n"/>
      <c r="CB68" s="2591" t="n"/>
      <c r="CC68" s="2592" t="n"/>
      <c r="CD68" s="2592" t="n"/>
      <c r="CE68" s="2592" t="n"/>
      <c r="CF68" s="2592" t="n"/>
      <c r="CG68" s="2592" t="n"/>
      <c r="CH68" s="409" t="n"/>
      <c r="CI68" s="2555" t="n"/>
      <c r="CJ68" s="2591" t="n"/>
      <c r="CK68" s="2592" t="n"/>
      <c r="CL68" s="2592" t="n"/>
      <c r="CM68" s="2592" t="n"/>
      <c r="CN68" s="2592" t="n"/>
      <c r="CO68" s="2592" t="n"/>
      <c r="CP68" s="409" t="n"/>
      <c r="CQ68" s="410" t="n"/>
      <c r="CR68" s="2591" t="n">
        <v>2.894139666667002</v>
      </c>
      <c r="CS68" s="2592" t="n">
        <v>-62.69398</v>
      </c>
      <c r="CT68" s="2592" t="n">
        <v>21.19496199999999</v>
      </c>
      <c r="CU68" s="2592" t="n">
        <v>65.588119666667</v>
      </c>
      <c r="CV68" s="2592" t="n">
        <v>-18.30082233333299</v>
      </c>
      <c r="CW68" s="2592" t="n">
        <v>-109.763874</v>
      </c>
      <c r="CX68" s="409">
        <f>IFERROR(CR68/CW68-1, "-")</f>
        <v/>
      </c>
      <c r="CY68" s="400" t="n"/>
      <c r="CZ68" s="2594" t="n">
        <v>-95.87207299999999</v>
      </c>
      <c r="DA68" s="2592" t="n">
        <v>53.39133199999999</v>
      </c>
      <c r="DB68" s="2592" t="n">
        <v>54.871547</v>
      </c>
      <c r="DC68" s="2592" t="n"/>
      <c r="DD68" s="2592" t="n">
        <v>-166.707628</v>
      </c>
      <c r="DE68" s="409">
        <f>+CZ68/DD68-1</f>
        <v/>
      </c>
      <c r="DF68" s="409">
        <f>+DA68/DD68-1</f>
        <v/>
      </c>
      <c r="DG68" s="413">
        <f>+DB68/DD68-1</f>
        <v/>
      </c>
      <c r="DH68" s="413">
        <f>+DC68/DD68-1</f>
        <v/>
      </c>
      <c r="DI68" s="2579" t="n"/>
      <c r="DJ68" s="2427">
        <f>SUM(D68,J68,P68,V68,AD68,AL68,AU68,BC68,BK68,BT68,CB68,CJ68)-CR68</f>
        <v/>
      </c>
      <c r="DK68" s="2427">
        <f>SUM(E68,K68,Q68,W68,AE68,AM68,AV68,BD68,BL68,BU68,CC68,CK68)-CS68</f>
        <v/>
      </c>
      <c r="DL68" s="2427">
        <f>SUM(G68,M68,S68,AA68,AI68,AR68,AZ68,BH68,BQ68,BY68,CG68,CO68)-CW68</f>
        <v/>
      </c>
      <c r="DM68" s="2427">
        <f>SUM(D68,J68,P68,V68,AD68,AL68,AU68,BC68,,BN68,BV68,CD68,CL68)-CT68</f>
        <v/>
      </c>
      <c r="DN68" s="2579" t="n"/>
      <c r="DO68" s="2579" t="n"/>
      <c r="DP68" s="2595" t="n">
        <v>-231139194</v>
      </c>
      <c r="DQ68" s="2581">
        <f>-CR68+DP68/10^6</f>
        <v/>
      </c>
      <c r="DR68" s="2427">
        <f>SUM(E68,K68,Q68,W68,AE68,AM68,AV68,BD68,BL68,BU68,CC68,CK68)-CS68</f>
        <v/>
      </c>
      <c r="DS68" s="2427">
        <f>SUM(D68,J68,P68,V68,AD68,AL68,AU68,BC68,,BN68,BV68,CD68,CL68)-CT68</f>
        <v/>
      </c>
      <c r="DT68" s="2582" t="n"/>
      <c r="DU68" s="415" t="n">
        <v>-5.670593</v>
      </c>
      <c r="DV68" s="2583">
        <f>DU68-CJ68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  <c r="EB68" s="2584" t="n"/>
    </row>
    <row customFormat="1" customHeight="1" hidden="1" ht="15.75" outlineLevel="1" r="69" s="416">
      <c r="A69" s="268" t="n"/>
      <c r="B69" s="419" t="inlineStr">
        <is>
          <t>FOURNITURES D'ENTRETIEN NON ST</t>
        </is>
      </c>
      <c r="C69" s="406" t="inlineStr">
        <is>
          <t>Opex63</t>
        </is>
      </c>
      <c r="D69" s="2591" t="n"/>
      <c r="E69" s="2592" t="n"/>
      <c r="F69" s="2592" t="n">
        <v>0</v>
      </c>
      <c r="G69" s="2592" t="n"/>
      <c r="H69" s="409" t="n"/>
      <c r="I69" s="397" t="n"/>
      <c r="J69" s="2591" t="n"/>
      <c r="K69" s="2592" t="n"/>
      <c r="L69" s="2592" t="n">
        <v>0</v>
      </c>
      <c r="M69" s="2592" t="n"/>
      <c r="N69" s="409" t="n"/>
      <c r="O69" s="410" t="n"/>
      <c r="P69" s="2591" t="n"/>
      <c r="Q69" s="2592" t="n"/>
      <c r="R69" s="2592" t="n">
        <v>0</v>
      </c>
      <c r="S69" s="2592" t="n"/>
      <c r="T69" s="409" t="n"/>
      <c r="U69" s="2586" t="n"/>
      <c r="V69" s="2591" t="n"/>
      <c r="W69" s="2592" t="n"/>
      <c r="X69" s="2592" t="n"/>
      <c r="Y69" s="2592" t="n">
        <v>0</v>
      </c>
      <c r="Z69" s="2592" t="n">
        <v>0</v>
      </c>
      <c r="AA69" s="2592" t="n"/>
      <c r="AB69" s="409" t="n"/>
      <c r="AC69" s="410" t="n"/>
      <c r="AD69" s="2591" t="n"/>
      <c r="AE69" s="2592" t="n"/>
      <c r="AF69" s="2592" t="n"/>
      <c r="AG69" s="2592" t="n">
        <v>0</v>
      </c>
      <c r="AH69" s="2592" t="n">
        <v>0</v>
      </c>
      <c r="AI69" s="2592" t="n"/>
      <c r="AJ69" s="409" t="n"/>
      <c r="AK69" s="410" t="n"/>
      <c r="AL69" s="2591" t="n"/>
      <c r="AM69" s="2592" t="n"/>
      <c r="AN69" s="2592" t="n"/>
      <c r="AO69" s="2592" t="n"/>
      <c r="AP69" s="2592" t="n">
        <v>0</v>
      </c>
      <c r="AQ69" s="2592" t="n">
        <v>0</v>
      </c>
      <c r="AR69" s="2592" t="n"/>
      <c r="AS69" s="409" t="n"/>
      <c r="AT69" s="2587" t="n"/>
      <c r="AU69" s="2591" t="n"/>
      <c r="AV69" s="2592" t="n"/>
      <c r="AW69" s="2592" t="n"/>
      <c r="AX69" s="2592" t="n">
        <v>0</v>
      </c>
      <c r="AY69" s="2592" t="n">
        <v>0</v>
      </c>
      <c r="AZ69" s="2592" t="n"/>
      <c r="BA69" s="409" t="n"/>
      <c r="BB69" s="410" t="n"/>
      <c r="BC69" s="2507" t="n">
        <v>0</v>
      </c>
      <c r="BD69" s="2434" t="n"/>
      <c r="BE69" s="2434" t="n"/>
      <c r="BF69" s="2434" t="n">
        <v>0</v>
      </c>
      <c r="BG69" s="2434" t="n">
        <v>0</v>
      </c>
      <c r="BH69" s="2592" t="n"/>
      <c r="BI69" s="409" t="n"/>
      <c r="BJ69" s="2593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2593" t="n"/>
      <c r="BT69" s="2591" t="n"/>
      <c r="BU69" s="2592" t="n"/>
      <c r="BV69" s="2592" t="n"/>
      <c r="BW69" s="2592" t="n"/>
      <c r="BX69" s="2592" t="n"/>
      <c r="BY69" s="2592" t="n"/>
      <c r="BZ69" s="409" t="n"/>
      <c r="CA69" s="2555" t="n"/>
      <c r="CB69" s="2591" t="n"/>
      <c r="CC69" s="2592" t="n"/>
      <c r="CD69" s="2592" t="n"/>
      <c r="CE69" s="2592" t="n"/>
      <c r="CF69" s="2592" t="n"/>
      <c r="CG69" s="2592" t="n"/>
      <c r="CH69" s="409" t="n"/>
      <c r="CI69" s="2555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1" t="n">
        <v>0</v>
      </c>
      <c r="CS69" s="2592" t="n">
        <v>0</v>
      </c>
      <c r="CT69" s="2592" t="n">
        <v>0</v>
      </c>
      <c r="CU69" s="2592" t="n">
        <v>0</v>
      </c>
      <c r="CV69" s="2592" t="n">
        <v>0</v>
      </c>
      <c r="CW69" s="2592" t="n">
        <v>0</v>
      </c>
      <c r="CX69" s="409">
        <f>IFERROR(CR69/CW69-1, "-")</f>
        <v/>
      </c>
      <c r="CY69" s="400" t="n"/>
      <c r="CZ69" s="2594" t="n">
        <v>0</v>
      </c>
      <c r="DA69" s="2592" t="n"/>
      <c r="DB69" s="2592" t="n"/>
      <c r="DC69" s="2592" t="n"/>
      <c r="DD69" s="2592" t="n"/>
      <c r="DE69" s="409" t="n"/>
      <c r="DF69" s="409" t="n"/>
      <c r="DG69" s="413" t="n"/>
      <c r="DH69" s="413" t="n"/>
      <c r="DI69" s="2579" t="n"/>
      <c r="DJ69" s="2427">
        <f>SUM(D69,J69,P69,V69,AD69,AL69,AU69,BC69,BK69,BT69,CB69,CJ69)-CR69</f>
        <v/>
      </c>
      <c r="DK69" s="2427">
        <f>SUM(E69,K69,Q69,W69,AE69,AM69,AV69,BD69,BL69,BU69,CC69,CK69)-CS69</f>
        <v/>
      </c>
      <c r="DL69" s="2427">
        <f>SUM(G69,M69,S69,AA69,AI69,AR69,AZ69,BH69,BQ69,BY69,CG69,CO69)-CW69</f>
        <v/>
      </c>
      <c r="DM69" s="2427">
        <f>SUM(D69,J69,P69,V69,AD69,AL69,AU69,BC69,,BN69,BV69,CD69,CL69)-CT69</f>
        <v/>
      </c>
      <c r="DN69" s="2579" t="n"/>
      <c r="DO69" s="2579" t="n"/>
      <c r="DP69" s="2595" t="n">
        <v>0</v>
      </c>
      <c r="DQ69" s="2581">
        <f>-CR69+DP69/10^6</f>
        <v/>
      </c>
      <c r="DR69" s="2427">
        <f>SUM(E69,K69,Q69,W69,AE69,AM69,AV69,BD69,BL69,BU69,CC69,CK69)-CS69</f>
        <v/>
      </c>
      <c r="DS69" s="2427">
        <f>SUM(D69,J69,P69,V69,AD69,AL69,AU69,BC69,,BN69,BV69,CD69,CL69)-CT69</f>
        <v/>
      </c>
      <c r="DT69" s="2582" t="n"/>
      <c r="DU69" s="415" t="n">
        <v>0</v>
      </c>
      <c r="DV69" s="2583">
        <f>DU69-CJ69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  <c r="EB69" s="2584" t="n"/>
    </row>
    <row customFormat="1" customHeight="1" hidden="1" ht="15.75" outlineLevel="1" r="70" s="416">
      <c r="A70" s="268" t="n"/>
      <c r="B70" s="419" t="inlineStr">
        <is>
          <t>ENTRETIEN ET REPARATIONS BATS</t>
        </is>
      </c>
      <c r="C70" s="406" t="inlineStr">
        <is>
          <t>Opex64</t>
        </is>
      </c>
      <c r="D70" s="2591" t="n">
        <v>20.673182</v>
      </c>
      <c r="E70" s="2608" t="n">
        <v>22.311777</v>
      </c>
      <c r="F70" s="2592" t="n">
        <v>-1.638594999999999</v>
      </c>
      <c r="G70" s="2592" t="n">
        <v>28.460013</v>
      </c>
      <c r="H70" s="409" t="n">
        <v>-0.2736060240028703</v>
      </c>
      <c r="I70" s="397" t="n"/>
      <c r="J70" s="2591" t="n">
        <v>12.954899</v>
      </c>
      <c r="K70" s="2608" t="n">
        <v>22.311777</v>
      </c>
      <c r="L70" s="2592" t="n">
        <v>-9.356878</v>
      </c>
      <c r="M70" s="2592" t="n">
        <v>8.920074</v>
      </c>
      <c r="N70" s="409" t="n">
        <v>0.4523308887347794</v>
      </c>
      <c r="O70" s="410" t="n"/>
      <c r="P70" s="2591" t="n">
        <v>18.532175</v>
      </c>
      <c r="Q70" s="2608" t="n">
        <v>22.311777</v>
      </c>
      <c r="R70" s="2592" t="n">
        <v>-3.779602000000001</v>
      </c>
      <c r="S70" s="2592" t="n">
        <v>15.360303</v>
      </c>
      <c r="T70" s="409" t="n">
        <v>0.206498009837436</v>
      </c>
      <c r="U70" s="2586" t="n"/>
      <c r="V70" s="2591" t="n">
        <v>20.848394</v>
      </c>
      <c r="W70" s="2608" t="n">
        <v>22.311777</v>
      </c>
      <c r="X70" s="2608" t="n">
        <v>22.311777</v>
      </c>
      <c r="Y70" s="2592" t="n">
        <v>-1.463383</v>
      </c>
      <c r="Z70" s="2592" t="n">
        <v>-1.463383</v>
      </c>
      <c r="AA70" s="2592" t="n">
        <v>4.329474</v>
      </c>
      <c r="AB70" s="409" t="n">
        <v>3.815456565855343</v>
      </c>
      <c r="AC70" s="410" t="n"/>
      <c r="AD70" s="2591" t="n">
        <v>28.906341</v>
      </c>
      <c r="AE70" s="2608" t="n">
        <v>22.311777</v>
      </c>
      <c r="AF70" s="2608" t="n">
        <v>22.311777</v>
      </c>
      <c r="AG70" s="2592" t="n">
        <v>6.594564000000002</v>
      </c>
      <c r="AH70" s="2592" t="n">
        <v>6.594564000000002</v>
      </c>
      <c r="AI70" s="2592" t="n">
        <v>15.238785</v>
      </c>
      <c r="AJ70" s="409" t="n">
        <v>0.8968927640884756</v>
      </c>
      <c r="AK70" s="410" t="n"/>
      <c r="AL70" s="2591" t="n">
        <v>-7.173875</v>
      </c>
      <c r="AM70" s="2608" t="n">
        <v>22.311777</v>
      </c>
      <c r="AN70" s="2608" t="n">
        <v>22.311777</v>
      </c>
      <c r="AO70" s="2608" t="n">
        <v>22.311777</v>
      </c>
      <c r="AP70" s="2592" t="n">
        <v>-29.485652</v>
      </c>
      <c r="AQ70" s="2592" t="n">
        <v>-29.485652</v>
      </c>
      <c r="AR70" s="2592" t="n">
        <v>-2.615856770354358</v>
      </c>
      <c r="AS70" s="409" t="n">
        <v>1.742457110535218</v>
      </c>
      <c r="AT70" s="2587" t="n"/>
      <c r="AU70" s="2591" t="n">
        <v>20.942126</v>
      </c>
      <c r="AV70" s="2608" t="n">
        <v>22.311777</v>
      </c>
      <c r="AW70" s="2608" t="n">
        <v>22.311777</v>
      </c>
      <c r="AX70" s="2592" t="n">
        <v>-1.369650999999998</v>
      </c>
      <c r="AY70" s="2592" t="n">
        <v>-1.369650999999998</v>
      </c>
      <c r="AZ70" s="2592" t="n">
        <v>22.25941</v>
      </c>
      <c r="BA70" s="409" t="n">
        <v>-0.05917874732528838</v>
      </c>
      <c r="BB70" s="410" t="n"/>
      <c r="BC70" s="2507" t="n">
        <v>20.435093</v>
      </c>
      <c r="BD70" s="2628" t="n">
        <v>22.311777</v>
      </c>
      <c r="BE70" s="2628" t="n">
        <v>22.311777</v>
      </c>
      <c r="BF70" s="2434" t="n">
        <v>-1.876684000000001</v>
      </c>
      <c r="BG70" s="2434" t="n">
        <v>-1.876684000000001</v>
      </c>
      <c r="BH70" s="2592" t="n">
        <v>7.36075</v>
      </c>
      <c r="BI70" s="409" t="n">
        <v>1.776224297795741</v>
      </c>
      <c r="BJ70" s="2593" t="n"/>
      <c r="BK70" s="2591" t="n"/>
      <c r="BL70" s="2608" t="n"/>
      <c r="BM70" s="2608" t="n"/>
      <c r="BN70" s="2608" t="n"/>
      <c r="BO70" s="2592" t="n"/>
      <c r="BP70" s="2592" t="n"/>
      <c r="BQ70" s="2592" t="n"/>
      <c r="BR70" s="409" t="n"/>
      <c r="BS70" s="2593" t="n"/>
      <c r="BT70" s="2591" t="n"/>
      <c r="BU70" s="2608" t="n"/>
      <c r="BV70" s="2608" t="n"/>
      <c r="BW70" s="2592" t="n"/>
      <c r="BX70" s="2592" t="n"/>
      <c r="BY70" s="2592" t="n"/>
      <c r="BZ70" s="409" t="n"/>
      <c r="CA70" s="2555" t="n"/>
      <c r="CB70" s="2591" t="n"/>
      <c r="CC70" s="2608" t="n"/>
      <c r="CD70" s="2608" t="n"/>
      <c r="CE70" s="2592" t="n"/>
      <c r="CF70" s="2592" t="n"/>
      <c r="CG70" s="2592" t="n"/>
      <c r="CH70" s="409" t="n"/>
      <c r="CI70" s="2555" t="n"/>
      <c r="CJ70" s="2591" t="n"/>
      <c r="CK70" s="2608" t="n"/>
      <c r="CL70" s="2608" t="n"/>
      <c r="CM70" s="2592" t="n"/>
      <c r="CN70" s="2592" t="n"/>
      <c r="CO70" s="2592" t="n"/>
      <c r="CP70" s="409" t="n"/>
      <c r="CQ70" s="410" t="n"/>
      <c r="CR70" s="2591" t="n">
        <v>136.118335</v>
      </c>
      <c r="CS70" s="2592" t="n">
        <v>178.494216</v>
      </c>
      <c r="CT70" s="2592" t="n">
        <v>146.538545</v>
      </c>
      <c r="CU70" s="2592" t="n">
        <v>-42.37588100000002</v>
      </c>
      <c r="CV70" s="2592" t="n">
        <v>-10.42021</v>
      </c>
      <c r="CW70" s="2592" t="n">
        <v>91.95220222964565</v>
      </c>
      <c r="CX70" s="409">
        <f>IFERROR(CR70/CW70-1, "-")</f>
        <v/>
      </c>
      <c r="CY70" s="400" t="n"/>
      <c r="CZ70" s="2594" t="n">
        <v>267.741324</v>
      </c>
      <c r="DA70" s="2608" t="n">
        <v>252.966249</v>
      </c>
      <c r="DB70" s="2608" t="n">
        <v>258.09743</v>
      </c>
      <c r="DC70" s="2608" t="n"/>
      <c r="DD70" s="2608" t="n">
        <v>161.262711</v>
      </c>
      <c r="DE70" s="409">
        <f>+CZ70/DD70-1</f>
        <v/>
      </c>
      <c r="DF70" s="409">
        <f>+DA70/DD70-1</f>
        <v/>
      </c>
      <c r="DG70" s="413">
        <f>+DB70/DD70-1</f>
        <v/>
      </c>
      <c r="DH70" s="413">
        <f>+DC70/DD70-1</f>
        <v/>
      </c>
      <c r="DI70" s="2579" t="n"/>
      <c r="DJ70" s="2427">
        <f>SUM(D70,J70,P70,V70,AD70,AL70,AU70,BC70,BK70,BT70,CB70,CJ70)-CR70</f>
        <v/>
      </c>
      <c r="DK70" s="2427">
        <f>SUM(E70,K70,Q70,W70,AE70,AM70,AV70,BD70,BL70,BU70,CC70,CK70)-CS70</f>
        <v/>
      </c>
      <c r="DL70" s="2427">
        <f>SUM(G70,M70,S70,AA70,AI70,AR70,AZ70,BH70,BQ70,BY70,CG70,CO70)-CW70</f>
        <v/>
      </c>
      <c r="DM70" s="2427">
        <f>SUM(D70,J70,P70,V70,AD70,AL70,AU70,BC70,,BN70,BV70,CD70,CL70)-CT70</f>
        <v/>
      </c>
      <c r="DN70" s="2579" t="n"/>
      <c r="DO70" s="2579" t="n"/>
      <c r="DP70" s="2595" t="n">
        <v>142576762</v>
      </c>
      <c r="DQ70" s="2581">
        <f>-CR70+DP70/10^6</f>
        <v/>
      </c>
      <c r="DR70" s="2427">
        <f>SUM(E70,K70,Q70,W70,AE70,AM70,AV70,BD70,BL70,BU70,CC70,CK70)-CS70</f>
        <v/>
      </c>
      <c r="DS70" s="2427">
        <f>SUM(D70,J70,P70,V70,AD70,AL70,AU70,BC70,,BN70,BV70,CD70,CL70)-CT70</f>
        <v/>
      </c>
      <c r="DT70" s="2582" t="n"/>
      <c r="DU70" s="415" t="n">
        <v>18.685949</v>
      </c>
      <c r="DV70" s="2583">
        <f>DU70-CJ70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  <c r="EB70" s="2584" t="n"/>
    </row>
    <row customFormat="1" customHeight="1" hidden="1" ht="15.75" outlineLevel="1" r="71" s="416">
      <c r="A71" s="268" t="n"/>
      <c r="B71" s="419" t="inlineStr">
        <is>
          <t>FRAIS DE GARDIENNAGE</t>
        </is>
      </c>
      <c r="C71" s="406" t="inlineStr">
        <is>
          <t>Opex65</t>
        </is>
      </c>
      <c r="D71" s="2591" t="n">
        <v>0</v>
      </c>
      <c r="E71" s="2592" t="n">
        <v>10</v>
      </c>
      <c r="F71" s="2592" t="n">
        <v>-10</v>
      </c>
      <c r="G71" s="2592" t="n">
        <v>0</v>
      </c>
      <c r="H71" s="409" t="n"/>
      <c r="I71" s="397" t="n"/>
      <c r="J71" s="2591" t="n">
        <v>0</v>
      </c>
      <c r="K71" s="2592" t="n">
        <v>10</v>
      </c>
      <c r="L71" s="2592" t="n">
        <v>-10</v>
      </c>
      <c r="M71" s="2592" t="n">
        <v>0</v>
      </c>
      <c r="N71" s="409" t="n"/>
      <c r="O71" s="410" t="n"/>
      <c r="P71" s="2591" t="n">
        <v>0</v>
      </c>
      <c r="Q71" s="2592" t="n">
        <v>10</v>
      </c>
      <c r="R71" s="2592" t="n">
        <v>-10</v>
      </c>
      <c r="S71" s="2592" t="n">
        <v>0</v>
      </c>
      <c r="T71" s="409" t="n"/>
      <c r="U71" s="2586" t="n"/>
      <c r="V71" s="2591" t="n">
        <v>0</v>
      </c>
      <c r="W71" s="2592" t="n">
        <v>10</v>
      </c>
      <c r="X71" s="2592" t="n">
        <v>10</v>
      </c>
      <c r="Y71" s="2592" t="n">
        <v>-10</v>
      </c>
      <c r="Z71" s="2592" t="n">
        <v>-10</v>
      </c>
      <c r="AA71" s="2592" t="n">
        <v>0</v>
      </c>
      <c r="AB71" s="409" t="n"/>
      <c r="AC71" s="410" t="n"/>
      <c r="AD71" s="2591" t="n">
        <v>0</v>
      </c>
      <c r="AE71" s="2592" t="n">
        <v>10</v>
      </c>
      <c r="AF71" s="2592" t="n">
        <v>10</v>
      </c>
      <c r="AG71" s="2592" t="n">
        <v>-10</v>
      </c>
      <c r="AH71" s="2592" t="n">
        <v>-10</v>
      </c>
      <c r="AI71" s="2592" t="n">
        <v>0</v>
      </c>
      <c r="AJ71" s="409" t="n"/>
      <c r="AK71" s="410" t="n"/>
      <c r="AL71" s="2591" t="n">
        <v>0</v>
      </c>
      <c r="AM71" s="2592" t="n">
        <v>10</v>
      </c>
      <c r="AN71" s="2592" t="n">
        <v>10</v>
      </c>
      <c r="AO71" s="2592" t="n">
        <v>10</v>
      </c>
      <c r="AP71" s="2592" t="n">
        <v>-10</v>
      </c>
      <c r="AQ71" s="2592" t="n">
        <v>-10</v>
      </c>
      <c r="AR71" s="2592" t="n">
        <v>0</v>
      </c>
      <c r="AS71" s="409" t="n"/>
      <c r="AT71" s="2587" t="n"/>
      <c r="AU71" s="2591" t="n">
        <v>0</v>
      </c>
      <c r="AV71" s="2592" t="n">
        <v>10</v>
      </c>
      <c r="AW71" s="2592" t="n">
        <v>10</v>
      </c>
      <c r="AX71" s="2592" t="n">
        <v>-10</v>
      </c>
      <c r="AY71" s="2592" t="n">
        <v>-10</v>
      </c>
      <c r="AZ71" s="2592" t="n">
        <v>0</v>
      </c>
      <c r="BA71" s="409" t="n"/>
      <c r="BB71" s="410" t="n"/>
      <c r="BC71" s="2507" t="n"/>
      <c r="BD71" s="2434" t="n">
        <v>10</v>
      </c>
      <c r="BE71" s="2434" t="n">
        <v>10</v>
      </c>
      <c r="BF71" s="2434" t="n">
        <v>-10</v>
      </c>
      <c r="BG71" s="2434" t="n">
        <v>-10</v>
      </c>
      <c r="BH71" s="2592" t="n">
        <v>0</v>
      </c>
      <c r="BI71" s="409" t="n"/>
      <c r="BJ71" s="2593" t="n"/>
      <c r="BK71" s="2591" t="n"/>
      <c r="BL71" s="2592" t="n"/>
      <c r="BM71" s="2592" t="n"/>
      <c r="BN71" s="2592" t="n"/>
      <c r="BO71" s="2592" t="n"/>
      <c r="BP71" s="2592" t="n"/>
      <c r="BQ71" s="2592" t="n"/>
      <c r="BR71" s="409" t="n"/>
      <c r="BS71" s="2593" t="n"/>
      <c r="BT71" s="2591" t="n"/>
      <c r="BU71" s="2592" t="n"/>
      <c r="BV71" s="2592" t="n"/>
      <c r="BW71" s="2592" t="n"/>
      <c r="BX71" s="2592" t="n"/>
      <c r="BY71" s="2592" t="n"/>
      <c r="BZ71" s="409" t="n"/>
      <c r="CA71" s="2555" t="n"/>
      <c r="CB71" s="2591" t="n"/>
      <c r="CC71" s="2592" t="n"/>
      <c r="CD71" s="2592" t="n"/>
      <c r="CE71" s="2592" t="n"/>
      <c r="CF71" s="2592" t="n"/>
      <c r="CG71" s="2592" t="n"/>
      <c r="CH71" s="409" t="n"/>
      <c r="CI71" s="2555" t="n"/>
      <c r="CJ71" s="2591" t="n"/>
      <c r="CK71" s="2592" t="n"/>
      <c r="CL71" s="2592" t="n"/>
      <c r="CM71" s="2592" t="n"/>
      <c r="CN71" s="2592" t="n"/>
      <c r="CO71" s="2592" t="n"/>
      <c r="CP71" s="409" t="n"/>
      <c r="CQ71" s="410" t="n"/>
      <c r="CR71" s="2591" t="n">
        <v>0</v>
      </c>
      <c r="CS71" s="2592" t="n">
        <v>80</v>
      </c>
      <c r="CT71" s="2592" t="n">
        <v>20</v>
      </c>
      <c r="CU71" s="2592" t="n">
        <v>-80</v>
      </c>
      <c r="CV71" s="2592" t="n">
        <v>-20</v>
      </c>
      <c r="CW71" s="2592" t="n">
        <v>0</v>
      </c>
      <c r="CX71" s="409">
        <f>IFERROR(CR71/CW71-1, "-")</f>
        <v/>
      </c>
      <c r="CY71" s="400" t="n"/>
      <c r="CZ71" s="2594" t="n">
        <v>120</v>
      </c>
      <c r="DA71" s="2592" t="n">
        <v>90</v>
      </c>
      <c r="DB71" s="2592" t="n">
        <v>70</v>
      </c>
      <c r="DC71" s="2592" t="n"/>
      <c r="DD71" s="2592" t="n">
        <v>0</v>
      </c>
      <c r="DE71" s="409" t="n"/>
      <c r="DF71" s="409" t="n"/>
      <c r="DG71" s="413" t="n"/>
      <c r="DH71" s="413" t="n"/>
      <c r="DI71" s="2579" t="n"/>
      <c r="DJ71" s="2427">
        <f>SUM(D71,J71,P71,V71,AD71,AL71,AU71,BC71,BK71,BT71,CB71,CJ71)-CR71</f>
        <v/>
      </c>
      <c r="DK71" s="2427">
        <f>SUM(E71,K71,Q71,W71,AE71,AM71,AV71,BD71,BL71,BU71,CC71,CK71)-CS71</f>
        <v/>
      </c>
      <c r="DL71" s="2427">
        <f>SUM(G71,M71,S71,AA71,AI71,AR71,AZ71,BH71,BQ71,BY71,CG71,CO71)-CW71</f>
        <v/>
      </c>
      <c r="DM71" s="2427">
        <f>SUM(D71,J71,P71,V71,AD71,AL71,AU71,BC71,,BN71,BV71,CD71,CL71)-CT71</f>
        <v/>
      </c>
      <c r="DN71" s="2579" t="n"/>
      <c r="DO71" s="2579" t="n"/>
      <c r="DP71" s="2595" t="n">
        <v>0</v>
      </c>
      <c r="DQ71" s="2581">
        <f>-CR71+DP71/10^6</f>
        <v/>
      </c>
      <c r="DR71" s="2427">
        <f>SUM(E71,K71,Q71,W71,AE71,AM71,AV71,BD71,BL71,BU71,CC71,CK71)-CS71</f>
        <v/>
      </c>
      <c r="DS71" s="2427">
        <f>SUM(D71,J71,P71,V71,AD71,AL71,AU71,BC71,,BN71,BV71,CD71,CL71)-CT71</f>
        <v/>
      </c>
      <c r="DT71" s="2582" t="n"/>
      <c r="DU71" s="415" t="n">
        <v>0</v>
      </c>
      <c r="DV71" s="2583">
        <f>DU71-CJ71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  <c r="EB71" s="2584" t="n"/>
    </row>
    <row customFormat="1" customHeight="1" hidden="1" ht="15.75" outlineLevel="1" r="72" s="416">
      <c r="A72" s="268" t="n"/>
      <c r="B72" s="419" t="inlineStr">
        <is>
          <t>EAU BUREAUX, ADMINISTRATION, C</t>
        </is>
      </c>
      <c r="C72" s="406" t="inlineStr">
        <is>
          <t>Opex66</t>
        </is>
      </c>
      <c r="D72" s="2591" t="n">
        <v>1.640838</v>
      </c>
      <c r="E72" s="2592" t="n">
        <v>2.05</v>
      </c>
      <c r="F72" s="2592" t="n">
        <v>-0.4091619999999998</v>
      </c>
      <c r="G72" s="2592" t="n">
        <v>-0.092885</v>
      </c>
      <c r="H72" s="409" t="n">
        <v>-18.66526349787372</v>
      </c>
      <c r="I72" s="397" t="n"/>
      <c r="J72" s="2591" t="n">
        <v>1.630458</v>
      </c>
      <c r="K72" s="2592" t="n">
        <v>2.05</v>
      </c>
      <c r="L72" s="2592" t="n">
        <v>-0.4195419999999999</v>
      </c>
      <c r="M72" s="2592" t="n">
        <v>1.384714</v>
      </c>
      <c r="N72" s="409" t="n">
        <v>0.1774691380313913</v>
      </c>
      <c r="O72" s="410" t="n"/>
      <c r="P72" s="2591" t="n">
        <v>1.737326</v>
      </c>
      <c r="Q72" s="2592" t="n">
        <v>2.05</v>
      </c>
      <c r="R72" s="2592" t="n">
        <v>-0.3126739999999999</v>
      </c>
      <c r="S72" s="2592" t="n">
        <v>1.854955</v>
      </c>
      <c r="T72" s="409" t="n">
        <v>-0.06341339816868874</v>
      </c>
      <c r="U72" s="2586" t="n"/>
      <c r="V72" s="2591" t="n">
        <v>1.417275</v>
      </c>
      <c r="W72" s="2592" t="n">
        <v>2.05</v>
      </c>
      <c r="X72" s="2592" t="n">
        <v>2.05</v>
      </c>
      <c r="Y72" s="2592" t="n">
        <v>-0.6327249999999998</v>
      </c>
      <c r="Z72" s="2592" t="n">
        <v>-0.6327249999999998</v>
      </c>
      <c r="AA72" s="2592" t="n">
        <v>1.315059</v>
      </c>
      <c r="AB72" s="409" t="n">
        <v>0.07772731109402709</v>
      </c>
      <c r="AC72" s="410" t="n"/>
      <c r="AD72" s="2591" t="n">
        <v>0.893116</v>
      </c>
      <c r="AE72" s="2592" t="n">
        <v>2.05</v>
      </c>
      <c r="AF72" s="2592" t="n">
        <v>2.05</v>
      </c>
      <c r="AG72" s="2592" t="n">
        <v>-1.156884</v>
      </c>
      <c r="AH72" s="2592" t="n">
        <v>-1.156884</v>
      </c>
      <c r="AI72" s="2592" t="n">
        <v>1.487874</v>
      </c>
      <c r="AJ72" s="409" t="n">
        <v>-0.3997368056703726</v>
      </c>
      <c r="AK72" s="410" t="n"/>
      <c r="AL72" s="2591" t="n">
        <v>1.477807</v>
      </c>
      <c r="AM72" s="2592" t="n">
        <v>1.65</v>
      </c>
      <c r="AN72" s="2592" t="n">
        <v>1.65</v>
      </c>
      <c r="AO72" s="2592" t="n">
        <v>1.65</v>
      </c>
      <c r="AP72" s="2592" t="n">
        <v>-0.172193</v>
      </c>
      <c r="AQ72" s="2592" t="n">
        <v>-0.172193</v>
      </c>
      <c r="AR72" s="2592" t="n">
        <v>1.751222</v>
      </c>
      <c r="AS72" s="409" t="n">
        <v>-0.1561281208207755</v>
      </c>
      <c r="AT72" s="2587" t="n"/>
      <c r="AU72" s="2591" t="n">
        <v>1.302763</v>
      </c>
      <c r="AV72" s="2592" t="n">
        <v>1.65</v>
      </c>
      <c r="AW72" s="2592" t="n">
        <v>1.65</v>
      </c>
      <c r="AX72" s="2592" t="n">
        <v>-0.347237</v>
      </c>
      <c r="AY72" s="2592" t="n">
        <v>-0.347237</v>
      </c>
      <c r="AZ72" s="2592" t="n">
        <v>1.772951</v>
      </c>
      <c r="BA72" s="409" t="n">
        <v>-0.2652007867109695</v>
      </c>
      <c r="BB72" s="410" t="n"/>
      <c r="BC72" s="2507" t="n">
        <v>1.521339</v>
      </c>
      <c r="BD72" s="2434" t="n">
        <v>1.65</v>
      </c>
      <c r="BE72" s="2434" t="n">
        <v>1.65</v>
      </c>
      <c r="BF72" s="2434" t="n">
        <v>-0.1286609999999999</v>
      </c>
      <c r="BG72" s="2434" t="n">
        <v>-0.1286609999999999</v>
      </c>
      <c r="BH72" s="2592" t="n">
        <v>1.286999</v>
      </c>
      <c r="BI72" s="409" t="n">
        <v>0.1820825035606088</v>
      </c>
      <c r="BJ72" s="2593" t="n"/>
      <c r="BK72" s="2591" t="n"/>
      <c r="BL72" s="2592" t="n"/>
      <c r="BM72" s="2592" t="n"/>
      <c r="BN72" s="2592" t="n"/>
      <c r="BO72" s="2592" t="n"/>
      <c r="BP72" s="2592" t="n"/>
      <c r="BQ72" s="2592" t="n"/>
      <c r="BR72" s="409" t="n"/>
      <c r="BS72" s="2593" t="n"/>
      <c r="BT72" s="2591" t="n"/>
      <c r="BU72" s="2592" t="n"/>
      <c r="BV72" s="2592" t="n"/>
      <c r="BW72" s="2592" t="n"/>
      <c r="BX72" s="2592" t="n"/>
      <c r="BY72" s="2592" t="n"/>
      <c r="BZ72" s="409" t="n"/>
      <c r="CA72" s="2555" t="n"/>
      <c r="CB72" s="2591" t="n"/>
      <c r="CC72" s="2592" t="n"/>
      <c r="CD72" s="2592" t="n"/>
      <c r="CE72" s="2592" t="n"/>
      <c r="CF72" s="2592" t="n"/>
      <c r="CG72" s="2592" t="n"/>
      <c r="CH72" s="409" t="n"/>
      <c r="CI72" s="2555" t="n"/>
      <c r="CJ72" s="2591" t="n"/>
      <c r="CK72" s="2592" t="n"/>
      <c r="CL72" s="2592" t="n"/>
      <c r="CM72" s="2592" t="n"/>
      <c r="CN72" s="2592" t="n"/>
      <c r="CO72" s="2592" t="n"/>
      <c r="CP72" s="409" t="n"/>
      <c r="CQ72" s="410" t="n"/>
      <c r="CR72" s="2591" t="n">
        <v>11.620922</v>
      </c>
      <c r="CS72" s="2592" t="n">
        <v>15.2</v>
      </c>
      <c r="CT72" s="2592" t="n">
        <v>10.619013</v>
      </c>
      <c r="CU72" s="2592" t="n">
        <v>-3.579078000000001</v>
      </c>
      <c r="CV72" s="2592" t="n">
        <v>1.001909000000001</v>
      </c>
      <c r="CW72" s="2592" t="n">
        <v>9.473890000000001</v>
      </c>
      <c r="CX72" s="409">
        <f>IFERROR(CR72/CW72-1, "-")</f>
        <v/>
      </c>
      <c r="CY72" s="400" t="n"/>
      <c r="CZ72" s="2594" t="n">
        <v>21.8</v>
      </c>
      <c r="DA72" s="2592" t="n">
        <v>20.658622</v>
      </c>
      <c r="DB72" s="2592" t="n">
        <v>18.869013</v>
      </c>
      <c r="DC72" s="2592" t="n"/>
      <c r="DD72" s="2592" t="n">
        <v>17.513253</v>
      </c>
      <c r="DE72" s="409">
        <f>+CZ72/DD72-1</f>
        <v/>
      </c>
      <c r="DF72" s="409">
        <f>+DA72/DD72-1</f>
        <v/>
      </c>
      <c r="DG72" s="413">
        <f>+DB72/DD72-1</f>
        <v/>
      </c>
      <c r="DH72" s="413">
        <f>+DC72/DD72-1</f>
        <v/>
      </c>
      <c r="DI72" s="2579" t="n"/>
      <c r="DJ72" s="2427">
        <f>SUM(D72,J72,P72,V72,AD72,AL72,AU72,BC72,BK72,BT72,CB72,CJ72)-CR72</f>
        <v/>
      </c>
      <c r="DK72" s="2427">
        <f>SUM(E72,K72,Q72,W72,AE72,AM72,AV72,BD72,BL72,BU72,CC72,CK72)-CS72</f>
        <v/>
      </c>
      <c r="DL72" s="2427">
        <f>SUM(G72,M72,S72,AA72,AI72,AR72,AZ72,BH72,BQ72,BY72,CG72,CO72)-CW72</f>
        <v/>
      </c>
      <c r="DM72" s="2427">
        <f>SUM(D72,J72,P72,V72,AD72,AL72,AU72,BC72,,BN72,BV72,CD72,CL72)-CT72</f>
        <v/>
      </c>
      <c r="DN72" s="2579" t="n"/>
      <c r="DO72" s="2579" t="n"/>
      <c r="DP72" s="2595" t="n">
        <v>16502302</v>
      </c>
      <c r="DQ72" s="2581">
        <f>-CR72+DP72/10^6</f>
        <v/>
      </c>
      <c r="DR72" s="2427">
        <f>SUM(E72,K72,Q72,W72,AE72,AM72,AV72,BD72,BL72,BU72,CC72,CK72)-CS72</f>
        <v/>
      </c>
      <c r="DS72" s="2427">
        <f>SUM(D72,J72,P72,V72,AD72,AL72,AU72,BC72,,BN72,BV72,CD72,CL72)-CT72</f>
        <v/>
      </c>
      <c r="DT72" s="2582" t="n"/>
      <c r="DU72" s="415" t="n">
        <v>1.010951</v>
      </c>
      <c r="DV72" s="2583">
        <f>DU72-CJ72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  <c r="EB72" s="2584" t="n"/>
    </row>
    <row customFormat="1" customHeight="1" hidden="1" ht="15.75" outlineLevel="1" r="73" s="416">
      <c r="A73" s="268" t="n"/>
      <c r="B73" s="419" t="inlineStr">
        <is>
          <t>ELECTRICITE BUREAUX, ADMINISTR</t>
        </is>
      </c>
      <c r="C73" s="406" t="inlineStr">
        <is>
          <t>Opex67</t>
        </is>
      </c>
      <c r="D73" s="2609" t="n">
        <v>69.82647799999999</v>
      </c>
      <c r="E73" s="2592" t="n">
        <v>46.925</v>
      </c>
      <c r="F73" s="2592" t="n">
        <v>22.901478</v>
      </c>
      <c r="G73" s="2592" t="n">
        <v>59.786947</v>
      </c>
      <c r="H73" s="409" t="n">
        <v>0.1679217873426451</v>
      </c>
      <c r="I73" s="397" t="n"/>
      <c r="J73" s="2609" t="n">
        <v>63.652094</v>
      </c>
      <c r="K73" s="2592" t="n">
        <v>46.925</v>
      </c>
      <c r="L73" s="2592" t="n">
        <v>16.727094</v>
      </c>
      <c r="M73" s="2592" t="n">
        <v>58.15263</v>
      </c>
      <c r="N73" s="409" t="n">
        <v>0.09456948034852419</v>
      </c>
      <c r="O73" s="410" t="n"/>
      <c r="P73" s="2609" t="n">
        <v>70.758358</v>
      </c>
      <c r="Q73" s="2592" t="n">
        <v>46.925</v>
      </c>
      <c r="R73" s="2592" t="n">
        <v>23.833358</v>
      </c>
      <c r="S73" s="2592" t="n">
        <v>66.81321395058558</v>
      </c>
      <c r="T73" s="409" t="n">
        <v>0.05904736228273966</v>
      </c>
      <c r="U73" s="2586" t="n"/>
      <c r="V73" s="2591" t="n">
        <v>69.81553700000001</v>
      </c>
      <c r="W73" s="2592" t="n">
        <v>46.925</v>
      </c>
      <c r="X73" s="2592" t="n">
        <v>70.925</v>
      </c>
      <c r="Y73" s="2592" t="n">
        <v>22.89053700000001</v>
      </c>
      <c r="Z73" s="2592" t="n">
        <v>-1.109462999999991</v>
      </c>
      <c r="AA73" s="2592" t="n">
        <v>57.477276</v>
      </c>
      <c r="AB73" s="409" t="n">
        <v>0.214663287104977</v>
      </c>
      <c r="AC73" s="410" t="n"/>
      <c r="AD73" s="2591" t="n">
        <v>72.364943</v>
      </c>
      <c r="AE73" s="2592" t="n">
        <v>46.925</v>
      </c>
      <c r="AF73" s="2592" t="n">
        <v>70.925</v>
      </c>
      <c r="AG73" s="2592" t="n">
        <v>25.439943</v>
      </c>
      <c r="AH73" s="2592" t="n">
        <v>1.439943</v>
      </c>
      <c r="AI73" s="2592" t="n">
        <v>69.31498204941489</v>
      </c>
      <c r="AJ73" s="409" t="n">
        <v>0.04400146779827163</v>
      </c>
      <c r="AK73" s="410" t="n"/>
      <c r="AL73" s="2591" t="n">
        <v>65.707808</v>
      </c>
      <c r="AM73" s="2592" t="n">
        <v>46.925</v>
      </c>
      <c r="AN73" s="2592" t="n">
        <v>70.925</v>
      </c>
      <c r="AO73" s="2592" t="n">
        <v>70.925</v>
      </c>
      <c r="AP73" s="2592" t="n">
        <v>18.782808</v>
      </c>
      <c r="AQ73" s="2592" t="n">
        <v>-5.217191999999997</v>
      </c>
      <c r="AR73" s="2592" t="n">
        <v>63.696711</v>
      </c>
      <c r="AS73" s="409" t="n">
        <v>0.03157301167402515</v>
      </c>
      <c r="AT73" s="2587" t="n"/>
      <c r="AU73" s="2591" t="n">
        <v>67.793784</v>
      </c>
      <c r="AV73" s="2592" t="n">
        <v>46.925</v>
      </c>
      <c r="AW73" s="2592" t="n">
        <v>70.925</v>
      </c>
      <c r="AX73" s="2592" t="n">
        <v>20.86878400000001</v>
      </c>
      <c r="AY73" s="2592" t="n">
        <v>-3.131215999999995</v>
      </c>
      <c r="AZ73" s="2592" t="n">
        <v>59.908938</v>
      </c>
      <c r="BA73" s="409" t="n">
        <v>0.1316138503406621</v>
      </c>
      <c r="BB73" s="410" t="n"/>
      <c r="BC73" s="2507" t="n">
        <v>54.454633</v>
      </c>
      <c r="BD73" s="2434" t="n">
        <v>46.925</v>
      </c>
      <c r="BE73" s="2434" t="n">
        <v>70.925</v>
      </c>
      <c r="BF73" s="2434" t="n">
        <v>7.529633000000004</v>
      </c>
      <c r="BG73" s="2434" t="n">
        <v>-16.470367</v>
      </c>
      <c r="BH73" s="2592" t="n">
        <v>65.126349</v>
      </c>
      <c r="BI73" s="409" t="n">
        <v>-0.1638617266876116</v>
      </c>
      <c r="BJ73" s="2593" t="n"/>
      <c r="BK73" s="2591" t="n"/>
      <c r="BL73" s="2592" t="n"/>
      <c r="BM73" s="2592" t="n"/>
      <c r="BN73" s="2592" t="n"/>
      <c r="BO73" s="2592" t="n"/>
      <c r="BP73" s="2592" t="n"/>
      <c r="BQ73" s="2592" t="n"/>
      <c r="BR73" s="409" t="n"/>
      <c r="BS73" s="2593" t="n"/>
      <c r="BT73" s="2591" t="n"/>
      <c r="BU73" s="2592" t="n"/>
      <c r="BV73" s="2592" t="n"/>
      <c r="BW73" s="2592" t="n"/>
      <c r="BX73" s="2592" t="n"/>
      <c r="BY73" s="2592" t="n"/>
      <c r="BZ73" s="409" t="n"/>
      <c r="CA73" s="2555" t="n"/>
      <c r="CB73" s="2591" t="n"/>
      <c r="CC73" s="2592" t="n"/>
      <c r="CD73" s="2592" t="n"/>
      <c r="CE73" s="2592" t="n"/>
      <c r="CF73" s="2592" t="n"/>
      <c r="CG73" s="2592" t="n"/>
      <c r="CH73" s="409" t="n"/>
      <c r="CI73" s="2555" t="n"/>
      <c r="CJ73" s="2591" t="n"/>
      <c r="CK73" s="2592" t="n"/>
      <c r="CL73" s="2592" t="n"/>
      <c r="CM73" s="2592" t="n"/>
      <c r="CN73" s="2592" t="n"/>
      <c r="CO73" s="2592" t="n"/>
      <c r="CP73" s="409" t="n"/>
      <c r="CQ73" s="410" t="n"/>
      <c r="CR73" s="2591" t="n">
        <v>534.3736349999999</v>
      </c>
      <c r="CS73" s="2592" t="n">
        <v>375.4</v>
      </c>
      <c r="CT73" s="2592" t="n">
        <v>488.2674099999999</v>
      </c>
      <c r="CU73" s="2592" t="n">
        <v>158.9736349999999</v>
      </c>
      <c r="CV73" s="2592" t="n">
        <v>46.10622499999999</v>
      </c>
      <c r="CW73" s="2592" t="n">
        <v>435.1506980000004</v>
      </c>
      <c r="CX73" s="409">
        <f>IFERROR(CR73/CW73-1, "-")</f>
        <v/>
      </c>
      <c r="CY73" s="400" t="n"/>
      <c r="CZ73" s="2594" t="n">
        <v>563.1</v>
      </c>
      <c r="DA73" s="2592" t="n">
        <v>842.5619300000001</v>
      </c>
      <c r="DB73" s="2592" t="n">
        <v>842.89241</v>
      </c>
      <c r="DC73" s="2592" t="n"/>
      <c r="DD73" s="2592" t="n">
        <v>762.1108710000005</v>
      </c>
      <c r="DE73" s="409">
        <f>+CZ73/DD73-1</f>
        <v/>
      </c>
      <c r="DF73" s="409">
        <f>+DA73/DD73-1</f>
        <v/>
      </c>
      <c r="DG73" s="413">
        <f>+DB73/DD73-1</f>
        <v/>
      </c>
      <c r="DH73" s="413">
        <f>+DC73/DD73-1</f>
        <v/>
      </c>
      <c r="DI73" s="2579" t="n"/>
      <c r="DJ73" s="2427">
        <f>SUM(D73,J73,P73,V73,AD73,AL73,AU73,BC73,BK73,BT73,CB73,CJ73)-CR73</f>
        <v/>
      </c>
      <c r="DK73" s="2427">
        <f>SUM(E73,K73,Q73,W73,AE73,AM73,AV73,BD73,BL73,BU73,CC73,CK73)-CS73</f>
        <v/>
      </c>
      <c r="DL73" s="2427">
        <f>SUM(G73,M73,S73,AA73,AI73,AR73,AZ73,BH73,BQ73,BY73,CG73,CO73)-CW73</f>
        <v/>
      </c>
      <c r="DM73" s="2427">
        <f>SUM(D73,J73,P73,V73,AD73,AL73,AU73,BC73,,BN73,BV73,CD73,CL73)-CT73</f>
        <v/>
      </c>
      <c r="DN73" s="2579" t="n"/>
      <c r="DO73" s="2579" t="n"/>
      <c r="DP73" s="2638" t="n">
        <v>683676551</v>
      </c>
      <c r="DQ73" s="2581">
        <f>-CR73+DP73/10^6</f>
        <v/>
      </c>
      <c r="DR73" s="2427">
        <f>SUM(E73,K73,Q73,W73,AE73,AM73,AV73,BD73,BL73,BU73,CC73,CK73)-CS73</f>
        <v/>
      </c>
      <c r="DS73" s="2427">
        <f>SUM(D73,J73,P73,V73,AD73,AL73,AU73,BC73,,BN73,BV73,CD73,CL73)-CT73</f>
        <v/>
      </c>
      <c r="DT73" s="2581" t="n">
        <v>-8.78196600000047</v>
      </c>
      <c r="DU73" s="415" t="n">
        <v>69.652354</v>
      </c>
      <c r="DV73" s="2583">
        <f>DU73-CJ73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  <c r="EB73" s="2584" t="n"/>
    </row>
    <row customFormat="1" customHeight="1" hidden="1" ht="15.75" outlineLevel="1" r="74" s="416">
      <c r="A74" s="268" t="n"/>
      <c r="B74" s="419" t="inlineStr">
        <is>
          <t>FRAIS DE TELEPHONE BUREAUX</t>
        </is>
      </c>
      <c r="C74" s="406" t="inlineStr">
        <is>
          <t>Opex68</t>
        </is>
      </c>
      <c r="D74" s="2591" t="n">
        <v>20.024066</v>
      </c>
      <c r="E74" s="2592" t="n">
        <v>4.21885</v>
      </c>
      <c r="F74" s="2592" t="n">
        <v>15.805216</v>
      </c>
      <c r="G74" s="2592" t="n">
        <v>26.251136</v>
      </c>
      <c r="H74" s="409" t="n">
        <v>-0.2372114486778781</v>
      </c>
      <c r="I74" s="397" t="n"/>
      <c r="J74" s="2591" t="n">
        <v>13.385696</v>
      </c>
      <c r="K74" s="2592" t="n">
        <v>4.21885</v>
      </c>
      <c r="L74" s="2592" t="n">
        <v>9.166846</v>
      </c>
      <c r="M74" s="2592" t="n">
        <v>6.188356</v>
      </c>
      <c r="N74" s="409" t="n">
        <v>1.163045564928714</v>
      </c>
      <c r="O74" s="410" t="n"/>
      <c r="P74" s="2591" t="n">
        <v>16.164576</v>
      </c>
      <c r="Q74" s="2592" t="n">
        <v>4.21885</v>
      </c>
      <c r="R74" s="2592" t="n">
        <v>11.945726</v>
      </c>
      <c r="S74" s="2592" t="n">
        <v>8.585164000000001</v>
      </c>
      <c r="T74" s="409" t="n">
        <v>0.8828499956436475</v>
      </c>
      <c r="U74" s="2586" t="n"/>
      <c r="V74" s="2591" t="n">
        <v>8.892499000000001</v>
      </c>
      <c r="W74" s="2592" t="n">
        <v>4.21885</v>
      </c>
      <c r="X74" s="2592" t="n">
        <v>16.21885</v>
      </c>
      <c r="Y74" s="2592" t="n">
        <v>4.673649000000001</v>
      </c>
      <c r="Z74" s="2592" t="n">
        <v>-7.326350999999999</v>
      </c>
      <c r="AA74" s="2592" t="n">
        <v>4.479949</v>
      </c>
      <c r="AB74" s="409" t="n">
        <v>0.9849554090905945</v>
      </c>
      <c r="AC74" s="410" t="n"/>
      <c r="AD74" s="2591" t="n">
        <v>3.983952</v>
      </c>
      <c r="AE74" s="2592" t="n">
        <v>4.21885</v>
      </c>
      <c r="AF74" s="2592" t="n">
        <v>16.21885</v>
      </c>
      <c r="AG74" s="2592" t="n">
        <v>-0.2348979999999998</v>
      </c>
      <c r="AH74" s="2592" t="n">
        <v>-12.234898</v>
      </c>
      <c r="AI74" s="2592" t="n">
        <v>12.971274</v>
      </c>
      <c r="AJ74" s="409" t="n">
        <v>-0.6928634766330586</v>
      </c>
      <c r="AK74" s="410" t="n"/>
      <c r="AL74" s="2591" t="n">
        <v>0.080509</v>
      </c>
      <c r="AM74" s="2592" t="n">
        <v>4.21885</v>
      </c>
      <c r="AN74" s="2592" t="n">
        <v>16.21885</v>
      </c>
      <c r="AO74" s="2592" t="n">
        <v>10.21885</v>
      </c>
      <c r="AP74" s="2592" t="n">
        <v>-4.138341</v>
      </c>
      <c r="AQ74" s="2592" t="n">
        <v>-16.138341</v>
      </c>
      <c r="AR74" s="2592" t="n">
        <v>2.494031</v>
      </c>
      <c r="AS74" s="409" t="n">
        <v>-0.9677193266643438</v>
      </c>
      <c r="AT74" s="2587" t="n"/>
      <c r="AU74" s="2591" t="n">
        <v>46.536435</v>
      </c>
      <c r="AV74" s="2592" t="n">
        <v>4.21885</v>
      </c>
      <c r="AW74" s="2592" t="n">
        <v>10.21885</v>
      </c>
      <c r="AX74" s="2592" t="n">
        <v>42.31758499999999</v>
      </c>
      <c r="AY74" s="2592" t="n">
        <v>36.31758499999999</v>
      </c>
      <c r="AZ74" s="2592" t="n">
        <v>9.784779</v>
      </c>
      <c r="BA74" s="409" t="n">
        <v>3.756002664955437</v>
      </c>
      <c r="BB74" s="410" t="n"/>
      <c r="BC74" s="2507" t="n">
        <v>40.012413</v>
      </c>
      <c r="BD74" s="2434" t="n">
        <v>4.21885</v>
      </c>
      <c r="BE74" s="2434" t="n">
        <v>10.21885</v>
      </c>
      <c r="BF74" s="2434" t="n">
        <v>35.79356300000001</v>
      </c>
      <c r="BG74" s="2434" t="n">
        <v>29.793563</v>
      </c>
      <c r="BH74" s="2592" t="n">
        <v>8.270509000000001</v>
      </c>
      <c r="BI74" s="409" t="n">
        <v>3.837962572799328</v>
      </c>
      <c r="BJ74" s="2593" t="n"/>
      <c r="BK74" s="2591" t="n"/>
      <c r="BL74" s="2592" t="n"/>
      <c r="BM74" s="2592" t="n"/>
      <c r="BN74" s="2592" t="n"/>
      <c r="BO74" s="2592" t="n"/>
      <c r="BP74" s="2592" t="n"/>
      <c r="BQ74" s="2592" t="n"/>
      <c r="BR74" s="409" t="n"/>
      <c r="BS74" s="2593" t="n"/>
      <c r="BT74" s="2591" t="n"/>
      <c r="BU74" s="2592" t="n"/>
      <c r="BV74" s="2592" t="n"/>
      <c r="BW74" s="2592" t="n"/>
      <c r="BX74" s="2592" t="n"/>
      <c r="BY74" s="2592" t="n"/>
      <c r="BZ74" s="409" t="n"/>
      <c r="CA74" s="2555" t="n"/>
      <c r="CB74" s="2591" t="n"/>
      <c r="CC74" s="2592" t="n"/>
      <c r="CD74" s="2592" t="n"/>
      <c r="CE74" s="2592" t="n"/>
      <c r="CF74" s="2592" t="n"/>
      <c r="CG74" s="2592" t="n"/>
      <c r="CH74" s="409" t="n"/>
      <c r="CI74" s="2555" t="n"/>
      <c r="CJ74" s="2591" t="n"/>
      <c r="CK74" s="2592" t="n"/>
      <c r="CL74" s="2592" t="n"/>
      <c r="CM74" s="2592" t="n"/>
      <c r="CN74" s="2592" t="n"/>
      <c r="CO74" s="2592" t="n"/>
      <c r="CP74" s="409" t="n"/>
      <c r="CQ74" s="410" t="n"/>
      <c r="CR74" s="2591" t="n">
        <v>149.080146</v>
      </c>
      <c r="CS74" s="2592" t="n">
        <v>33.7508</v>
      </c>
      <c r="CT74" s="2592" t="n">
        <v>82.88848899999999</v>
      </c>
      <c r="CU74" s="2592" t="n">
        <v>115.329346</v>
      </c>
      <c r="CV74" s="2592" t="n">
        <v>66.19165700000002</v>
      </c>
      <c r="CW74" s="2592" t="n">
        <v>70.754689</v>
      </c>
      <c r="CX74" s="409">
        <f>IFERROR(CR74/CW74-1, "-")</f>
        <v/>
      </c>
      <c r="CY74" s="400" t="n"/>
      <c r="CZ74" s="2594" t="n">
        <v>50.62620000000001</v>
      </c>
      <c r="DA74" s="2592" t="n">
        <v>195.543988</v>
      </c>
      <c r="DB74" s="2592" t="n">
        <v>135.101739</v>
      </c>
      <c r="DC74" s="2592" t="n"/>
      <c r="DD74" s="2592" t="n">
        <v>128.366879</v>
      </c>
      <c r="DE74" s="409">
        <f>+CZ74/DD74-1</f>
        <v/>
      </c>
      <c r="DF74" s="409">
        <f>+DA74/DD74-1</f>
        <v/>
      </c>
      <c r="DG74" s="413">
        <f>+DB74/DD74-1</f>
        <v/>
      </c>
      <c r="DH74" s="413">
        <f>+DC74/DD74-1</f>
        <v/>
      </c>
      <c r="DI74" s="2579" t="n"/>
      <c r="DJ74" s="2427">
        <f>SUM(D74,J74,P74,V74,AD74,AL74,AU74,BC74,BK74,BT74,CB74,CJ74)-CR74</f>
        <v/>
      </c>
      <c r="DK74" s="2427">
        <f>SUM(E74,K74,Q74,W74,AE74,AM74,AV74,BD74,BL74,BU74,CC74,CK74)-CS74</f>
        <v/>
      </c>
      <c r="DL74" s="2427">
        <f>SUM(G74,M74,S74,AA74,AI74,AR74,AZ74,BH74,BQ74,BY74,CG74,CO74)-CW74</f>
        <v/>
      </c>
      <c r="DM74" s="2427">
        <f>SUM(D74,J74,P74,V74,AD74,AL74,AU74,BC74,,BN74,BV74,CD74,CL74)-CT74</f>
        <v/>
      </c>
      <c r="DN74" s="2579" t="n"/>
      <c r="DO74" s="2579" t="n"/>
      <c r="DP74" s="2595" t="n">
        <v>125141612</v>
      </c>
      <c r="DQ74" s="2581">
        <f>-CR74+DP74/10^6</f>
        <v/>
      </c>
      <c r="DR74" s="2427">
        <f>SUM(E74,K74,Q74,W74,AE74,AM74,AV74,BD74,BL74,BU74,CC74,CK74)-CS74</f>
        <v/>
      </c>
      <c r="DS74" s="2427">
        <f>SUM(D74,J74,P74,V74,AD74,AL74,AU74,BC74,,BN74,BV74,CD74,CL74)-CT74</f>
        <v/>
      </c>
      <c r="DT74" s="2582" t="n"/>
      <c r="DU74" s="415" t="n">
        <v>3.225267</v>
      </c>
      <c r="DV74" s="2583">
        <f>DU74-CJ74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  <c r="EB74" s="2584" t="n"/>
    </row>
    <row customFormat="1" customHeight="1" hidden="1" ht="15.75" outlineLevel="1" r="75" s="416">
      <c r="A75" s="268" t="n"/>
      <c r="B75" s="419" t="inlineStr">
        <is>
          <t>FRAIS DE TELECOPIE</t>
        </is>
      </c>
      <c r="C75" s="406" t="inlineStr">
        <is>
          <t>Opex69</t>
        </is>
      </c>
      <c r="D75" s="2591" t="n">
        <v>0</v>
      </c>
      <c r="E75" s="2592" t="n"/>
      <c r="F75" s="2592" t="n">
        <v>0</v>
      </c>
      <c r="G75" s="2592" t="n">
        <v>0</v>
      </c>
      <c r="H75" s="409" t="n"/>
      <c r="I75" s="397" t="n"/>
      <c r="J75" s="2591" t="n">
        <v>0</v>
      </c>
      <c r="K75" s="2592" t="n"/>
      <c r="L75" s="2592" t="n">
        <v>0</v>
      </c>
      <c r="M75" s="2592" t="n">
        <v>0</v>
      </c>
      <c r="N75" s="409" t="n"/>
      <c r="O75" s="410" t="n"/>
      <c r="P75" s="2591" t="n">
        <v>0</v>
      </c>
      <c r="Q75" s="2592" t="n"/>
      <c r="R75" s="2592" t="n">
        <v>0</v>
      </c>
      <c r="S75" s="2592" t="n">
        <v>0</v>
      </c>
      <c r="T75" s="409" t="n"/>
      <c r="U75" s="2586" t="n"/>
      <c r="V75" s="2591" t="n">
        <v>0</v>
      </c>
      <c r="W75" s="2592" t="n"/>
      <c r="X75" s="2592" t="n"/>
      <c r="Y75" s="2592" t="n">
        <v>0</v>
      </c>
      <c r="Z75" s="2592" t="n">
        <v>0</v>
      </c>
      <c r="AA75" s="2592" t="n">
        <v>0</v>
      </c>
      <c r="AB75" s="409" t="n"/>
      <c r="AC75" s="410" t="n"/>
      <c r="AD75" s="2591" t="n">
        <v>0</v>
      </c>
      <c r="AE75" s="2592" t="n"/>
      <c r="AF75" s="2592" t="n"/>
      <c r="AG75" s="2592" t="n">
        <v>0</v>
      </c>
      <c r="AH75" s="2592" t="n">
        <v>0</v>
      </c>
      <c r="AI75" s="2592" t="n">
        <v>0</v>
      </c>
      <c r="AJ75" s="409" t="n"/>
      <c r="AK75" s="410" t="n"/>
      <c r="AL75" s="2591" t="n">
        <v>0</v>
      </c>
      <c r="AM75" s="2592" t="n"/>
      <c r="AN75" s="2592" t="n"/>
      <c r="AO75" s="2592" t="n"/>
      <c r="AP75" s="2592" t="n">
        <v>0</v>
      </c>
      <c r="AQ75" s="2592" t="n">
        <v>0</v>
      </c>
      <c r="AR75" s="2592" t="n">
        <v>0</v>
      </c>
      <c r="AS75" s="409" t="n"/>
      <c r="AT75" s="2587" t="n"/>
      <c r="AU75" s="2591" t="n">
        <v>0</v>
      </c>
      <c r="AV75" s="2592" t="n"/>
      <c r="AW75" s="2592" t="n"/>
      <c r="AX75" s="2592" t="n">
        <v>0</v>
      </c>
      <c r="AY75" s="2592" t="n">
        <v>0</v>
      </c>
      <c r="AZ75" s="2592" t="n">
        <v>0</v>
      </c>
      <c r="BA75" s="409" t="n"/>
      <c r="BB75" s="410" t="n"/>
      <c r="BC75" s="2507" t="n">
        <v>0</v>
      </c>
      <c r="BD75" s="2434" t="n"/>
      <c r="BE75" s="2434" t="n"/>
      <c r="BF75" s="2434" t="n">
        <v>0</v>
      </c>
      <c r="BG75" s="2434" t="n">
        <v>0</v>
      </c>
      <c r="BH75" s="2592" t="n">
        <v>0</v>
      </c>
      <c r="BI75" s="409" t="n"/>
      <c r="BJ75" s="2593" t="n"/>
      <c r="BK75" s="2591" t="n"/>
      <c r="BL75" s="2592" t="n"/>
      <c r="BM75" s="2592" t="n"/>
      <c r="BN75" s="2592" t="n"/>
      <c r="BO75" s="2592" t="n"/>
      <c r="BP75" s="2592" t="n"/>
      <c r="BQ75" s="2592" t="n"/>
      <c r="BR75" s="409" t="n"/>
      <c r="BS75" s="2593" t="n"/>
      <c r="BT75" s="2591" t="n"/>
      <c r="BU75" s="2592" t="n"/>
      <c r="BV75" s="2592" t="n"/>
      <c r="BW75" s="2592" t="n"/>
      <c r="BX75" s="2592" t="n"/>
      <c r="BY75" s="2592" t="n"/>
      <c r="BZ75" s="409" t="n"/>
      <c r="CA75" s="2555" t="n"/>
      <c r="CB75" s="2591" t="n"/>
      <c r="CC75" s="2592" t="n"/>
      <c r="CD75" s="2592" t="n"/>
      <c r="CE75" s="2592" t="n"/>
      <c r="CF75" s="2592" t="n"/>
      <c r="CG75" s="2592" t="n"/>
      <c r="CH75" s="409" t="n"/>
      <c r="CI75" s="2555" t="n"/>
      <c r="CJ75" s="2591" t="n"/>
      <c r="CK75" s="2592" t="n"/>
      <c r="CL75" s="2592" t="n"/>
      <c r="CM75" s="2592" t="n"/>
      <c r="CN75" s="2592" t="n"/>
      <c r="CO75" s="2592" t="n"/>
      <c r="CP75" s="409" t="n"/>
      <c r="CQ75" s="410" t="n"/>
      <c r="CR75" s="2591" t="n">
        <v>0</v>
      </c>
      <c r="CS75" s="2592" t="n">
        <v>0</v>
      </c>
      <c r="CT75" s="2592" t="n">
        <v>0</v>
      </c>
      <c r="CU75" s="2592" t="n">
        <v>0</v>
      </c>
      <c r="CV75" s="2592" t="n">
        <v>0</v>
      </c>
      <c r="CW75" s="2592" t="n">
        <v>0</v>
      </c>
      <c r="CX75" s="409">
        <f>IFERROR(CR75/CW75-1, "-")</f>
        <v/>
      </c>
      <c r="CY75" s="400" t="n"/>
      <c r="CZ75" s="2594" t="n">
        <v>0</v>
      </c>
      <c r="DA75" s="2592" t="n">
        <v>0</v>
      </c>
      <c r="DB75" s="2592" t="n"/>
      <c r="DC75" s="2592" t="n"/>
      <c r="DD75" s="2592" t="n">
        <v>0</v>
      </c>
      <c r="DE75" s="409">
        <f>+CZ75/DD75-1</f>
        <v/>
      </c>
      <c r="DF75" s="409">
        <f>+DA75/DD75-1</f>
        <v/>
      </c>
      <c r="DG75" s="413">
        <f>+DB75/DD75-1</f>
        <v/>
      </c>
      <c r="DH75" s="413">
        <f>+DC75/DD75-1</f>
        <v/>
      </c>
      <c r="DI75" s="2579" t="n"/>
      <c r="DJ75" s="2427">
        <f>SUM(D75,J75,P75,V75,AD75,AL75,AU75,BC75,BK75,BT75,CB75,CJ75)-CR75</f>
        <v/>
      </c>
      <c r="DK75" s="2427">
        <f>SUM(E75,K75,Q75,W75,AE75,AM75,AV75,BD75,BL75,BU75,CC75,CK75)-CS75</f>
        <v/>
      </c>
      <c r="DL75" s="2427">
        <f>SUM(G75,M75,S75,AA75,AI75,AR75,AZ75,BH75,BQ75,BY75,CG75,CO75)-CW75</f>
        <v/>
      </c>
      <c r="DM75" s="2427">
        <f>SUM(D75,J75,P75,V75,AD75,AL75,AU75,BC75,,BN75,BV75,CD75,CL75)-CT75</f>
        <v/>
      </c>
      <c r="DN75" s="2579" t="n"/>
      <c r="DO75" s="2579" t="n"/>
      <c r="DP75" s="2595" t="n">
        <v>0</v>
      </c>
      <c r="DQ75" s="2581">
        <f>-CR75+DP75/10^6</f>
        <v/>
      </c>
      <c r="DR75" s="2427">
        <f>SUM(E75,K75,Q75,W75,AE75,AM75,AV75,BD75,BL75,BU75,CC75,CK75)-CS75</f>
        <v/>
      </c>
      <c r="DS75" s="2427">
        <f>SUM(D75,J75,P75,V75,AD75,AL75,AU75,BC75,,BN75,BV75,CD75,CL75)-CT75</f>
        <v/>
      </c>
      <c r="DT75" s="2582" t="n"/>
      <c r="DU75" s="415" t="n">
        <v>0</v>
      </c>
      <c r="DV75" s="2583">
        <f>DU75-CJ75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  <c r="EB75" s="2584" t="n"/>
    </row>
    <row customFormat="1" customHeight="1" hidden="1" ht="15.75" outlineLevel="1" r="76" s="416">
      <c r="A76" s="268" t="n"/>
      <c r="B76" s="419" t="inlineStr">
        <is>
          <t>AUTRES FRAIS DE COMMUNICATIONS</t>
        </is>
      </c>
      <c r="C76" s="406" t="inlineStr">
        <is>
          <t>Opex70</t>
        </is>
      </c>
      <c r="D76" s="2591" t="n">
        <v>0.193</v>
      </c>
      <c r="E76" s="2592" t="n"/>
      <c r="F76" s="2592" t="n">
        <v>0.193</v>
      </c>
      <c r="G76" s="2592" t="n">
        <v>0.045</v>
      </c>
      <c r="H76" s="409" t="n">
        <v>3.288888888888889</v>
      </c>
      <c r="I76" s="397" t="n"/>
      <c r="J76" s="2591" t="n">
        <v>0</v>
      </c>
      <c r="K76" s="2592" t="n"/>
      <c r="L76" s="2592" t="n">
        <v>0</v>
      </c>
      <c r="M76" s="2592" t="n">
        <v>0.08799999999999999</v>
      </c>
      <c r="N76" s="409" t="n">
        <v>-1</v>
      </c>
      <c r="O76" s="410" t="n"/>
      <c r="P76" s="2591" t="n">
        <v>0</v>
      </c>
      <c r="Q76" s="2592" t="n"/>
      <c r="R76" s="2592" t="n">
        <v>0</v>
      </c>
      <c r="S76" s="2592" t="n">
        <v>0.0905</v>
      </c>
      <c r="T76" s="409" t="n">
        <v>-1</v>
      </c>
      <c r="U76" s="2586" t="n"/>
      <c r="V76" s="2591" t="n">
        <v>0.755</v>
      </c>
      <c r="W76" s="2592" t="n"/>
      <c r="X76" s="2592" t="n"/>
      <c r="Y76" s="2592" t="n">
        <v>0.755</v>
      </c>
      <c r="Z76" s="2592" t="n">
        <v>0.755</v>
      </c>
      <c r="AA76" s="2592" t="n">
        <v>0.0905</v>
      </c>
      <c r="AB76" s="409" t="n">
        <v>7.342541436464089</v>
      </c>
      <c r="AC76" s="410" t="n"/>
      <c r="AD76" s="2591" t="n">
        <v>0.171</v>
      </c>
      <c r="AE76" s="2592" t="n"/>
      <c r="AF76" s="2592" t="n"/>
      <c r="AG76" s="2592" t="n">
        <v>0.171</v>
      </c>
      <c r="AH76" s="2592" t="n">
        <v>0.171</v>
      </c>
      <c r="AI76" s="2592" t="n">
        <v>0.0905</v>
      </c>
      <c r="AJ76" s="409" t="n">
        <v>0.8895027624309395</v>
      </c>
      <c r="AK76" s="410" t="n"/>
      <c r="AL76" s="2591" t="n">
        <v>0</v>
      </c>
      <c r="AM76" s="2592" t="n"/>
      <c r="AN76" s="2592" t="n"/>
      <c r="AO76" s="2592" t="n"/>
      <c r="AP76" s="2592" t="n">
        <v>0</v>
      </c>
      <c r="AQ76" s="2592" t="n">
        <v>0</v>
      </c>
      <c r="AR76" s="2592" t="n">
        <v>0</v>
      </c>
      <c r="AS76" s="409" t="n"/>
      <c r="AT76" s="2587" t="n"/>
      <c r="AU76" s="2591" t="n">
        <v>0</v>
      </c>
      <c r="AV76" s="2592" t="n"/>
      <c r="AW76" s="2592" t="n"/>
      <c r="AX76" s="2592" t="n">
        <v>0</v>
      </c>
      <c r="AY76" s="2592" t="n">
        <v>0</v>
      </c>
      <c r="AZ76" s="2592" t="n">
        <v>0</v>
      </c>
      <c r="BA76" s="409" t="n"/>
      <c r="BB76" s="410" t="n"/>
      <c r="BC76" s="2507" t="n">
        <v>0.08550000000000001</v>
      </c>
      <c r="BD76" s="2434" t="n"/>
      <c r="BE76" s="2434" t="n"/>
      <c r="BF76" s="2434" t="n">
        <v>0.08550000000000001</v>
      </c>
      <c r="BG76" s="2434" t="n">
        <v>0.08550000000000001</v>
      </c>
      <c r="BH76" s="2592" t="n">
        <v>0.198</v>
      </c>
      <c r="BI76" s="409" t="n">
        <v>-0.5681818181818181</v>
      </c>
      <c r="BJ76" s="2593" t="n"/>
      <c r="BK76" s="2591" t="n"/>
      <c r="BL76" s="2592" t="n"/>
      <c r="BM76" s="2592" t="n"/>
      <c r="BN76" s="2592" t="n"/>
      <c r="BO76" s="2592" t="n"/>
      <c r="BP76" s="2592" t="n"/>
      <c r="BQ76" s="2592" t="n"/>
      <c r="BR76" s="409" t="n"/>
      <c r="BS76" s="2593" t="n"/>
      <c r="BT76" s="2591" t="n"/>
      <c r="BU76" s="2592" t="n"/>
      <c r="BV76" s="2592" t="n"/>
      <c r="BW76" s="2592" t="n"/>
      <c r="BX76" s="2592" t="n"/>
      <c r="BY76" s="2592" t="n"/>
      <c r="BZ76" s="409" t="n"/>
      <c r="CA76" s="2555" t="n"/>
      <c r="CB76" s="2591" t="n"/>
      <c r="CC76" s="2592" t="n"/>
      <c r="CD76" s="2592" t="n"/>
      <c r="CE76" s="2592" t="n"/>
      <c r="CF76" s="2592" t="n"/>
      <c r="CG76" s="2592" t="n"/>
      <c r="CH76" s="409" t="n"/>
      <c r="CI76" s="2555" t="n"/>
      <c r="CJ76" s="2591" t="n"/>
      <c r="CK76" s="2592" t="n"/>
      <c r="CL76" s="2592" t="n"/>
      <c r="CM76" s="2592" t="n"/>
      <c r="CN76" s="2592" t="n"/>
      <c r="CO76" s="2592" t="n"/>
      <c r="CP76" s="409" t="n"/>
      <c r="CQ76" s="410" t="n"/>
      <c r="CR76" s="2591" t="n">
        <v>1.2045</v>
      </c>
      <c r="CS76" s="2592" t="n">
        <v>0</v>
      </c>
      <c r="CT76" s="2592" t="n">
        <v>1.119</v>
      </c>
      <c r="CU76" s="2592" t="n">
        <v>1.2045</v>
      </c>
      <c r="CV76" s="2592" t="n">
        <v>0.08549999999999991</v>
      </c>
      <c r="CW76" s="2592" t="n">
        <v>0.4045</v>
      </c>
      <c r="CX76" s="409">
        <f>IFERROR(CR76/CW76-1, "-")</f>
        <v/>
      </c>
      <c r="CY76" s="400" t="n"/>
      <c r="CZ76" s="2594" t="n">
        <v>0</v>
      </c>
      <c r="DA76" s="2592" t="n">
        <v>0.193</v>
      </c>
      <c r="DB76" s="2592" t="n"/>
      <c r="DC76" s="2592" t="n"/>
      <c r="DD76" s="2592" t="n">
        <v>0.917</v>
      </c>
      <c r="DE76" s="409">
        <f>+CZ76/DD76-1</f>
        <v/>
      </c>
      <c r="DF76" s="409">
        <f>+DA76/DD76-1</f>
        <v/>
      </c>
      <c r="DG76" s="413">
        <f>+DB76/DD76-1</f>
        <v/>
      </c>
      <c r="DH76" s="413">
        <f>+DC76/DD76-1</f>
        <v/>
      </c>
      <c r="DI76" s="2579" t="n"/>
      <c r="DJ76" s="2427">
        <f>SUM(D76,J76,P76,V76,AD76,AL76,AU76,BC76,BK76,BT76,CB76,CJ76)-CR76</f>
        <v/>
      </c>
      <c r="DK76" s="2427">
        <f>SUM(E76,K76,Q76,W76,AE76,AM76,AV76,BD76,BL76,BU76,CC76,CK76)-CS76</f>
        <v/>
      </c>
      <c r="DL76" s="2427">
        <f>SUM(G76,M76,S76,AA76,AI76,AR76,AZ76,BH76,BQ76,BY76,CG76,CO76)-CW76</f>
        <v/>
      </c>
      <c r="DM76" s="2427">
        <f>SUM(D76,J76,P76,V76,AD76,AL76,AU76,BC76,,BN76,BV76,CD76,CL76)-CT76</f>
        <v/>
      </c>
      <c r="DN76" s="2579" t="n"/>
      <c r="DO76" s="2579" t="n"/>
      <c r="DP76" s="2595" t="n">
        <v>917000</v>
      </c>
      <c r="DQ76" s="2581">
        <f>-CR76+DP76/10^6</f>
        <v/>
      </c>
      <c r="DR76" s="2427">
        <f>SUM(E76,K76,Q76,W76,AE76,AM76,AV76,BD76,BL76,BU76,CC76,CK76)-CS76</f>
        <v/>
      </c>
      <c r="DS76" s="2427">
        <f>SUM(D76,J76,P76,V76,AD76,AL76,AU76,BC76,,BN76,BV76,CD76,CL76)-CT76</f>
        <v/>
      </c>
      <c r="DT76" s="2582" t="n"/>
      <c r="DU76" s="415" t="n">
        <v>0</v>
      </c>
      <c r="DV76" s="2583">
        <f>DU76-CJ76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  <c r="EB76" s="2584" t="n"/>
    </row>
    <row customFormat="1" customHeight="1" hidden="1" ht="15.75" outlineLevel="1" r="77" s="416">
      <c r="A77" s="268" t="n"/>
      <c r="B77" s="419" t="inlineStr">
        <is>
          <t>FRAIS CONNEXION INTERNET</t>
        </is>
      </c>
      <c r="C77" s="406" t="inlineStr">
        <is>
          <t>Opex71</t>
        </is>
      </c>
      <c r="D77" s="2591" t="n"/>
      <c r="E77" s="2592" t="n"/>
      <c r="F77" s="2592" t="n">
        <v>0</v>
      </c>
      <c r="G77" s="2592" t="n"/>
      <c r="H77" s="409" t="n"/>
      <c r="I77" s="397" t="n"/>
      <c r="J77" s="2591" t="n"/>
      <c r="K77" s="2592" t="n"/>
      <c r="L77" s="2592" t="n">
        <v>0</v>
      </c>
      <c r="M77" s="2592" t="n"/>
      <c r="N77" s="409" t="n"/>
      <c r="O77" s="410" t="n"/>
      <c r="P77" s="2591" t="n"/>
      <c r="Q77" s="2592" t="n"/>
      <c r="R77" s="2592" t="n">
        <v>0</v>
      </c>
      <c r="S77" s="2592" t="n"/>
      <c r="T77" s="409" t="n"/>
      <c r="U77" s="2586" t="n"/>
      <c r="V77" s="2591" t="n"/>
      <c r="W77" s="2592" t="n"/>
      <c r="X77" s="2592" t="n"/>
      <c r="Y77" s="2592" t="n">
        <v>0</v>
      </c>
      <c r="Z77" s="2592" t="n">
        <v>0</v>
      </c>
      <c r="AA77" s="2592" t="n"/>
      <c r="AB77" s="409" t="n"/>
      <c r="AC77" s="410" t="n"/>
      <c r="AD77" s="2591" t="n"/>
      <c r="AE77" s="2592" t="n"/>
      <c r="AF77" s="2592" t="n"/>
      <c r="AG77" s="2592" t="n">
        <v>0</v>
      </c>
      <c r="AH77" s="2592" t="n">
        <v>0</v>
      </c>
      <c r="AI77" s="2592" t="n"/>
      <c r="AJ77" s="409" t="n"/>
      <c r="AK77" s="410" t="n"/>
      <c r="AL77" s="2591" t="n"/>
      <c r="AM77" s="2592" t="n"/>
      <c r="AN77" s="2592" t="n"/>
      <c r="AO77" s="2592" t="n"/>
      <c r="AP77" s="2592" t="n">
        <v>0</v>
      </c>
      <c r="AQ77" s="2592" t="n">
        <v>0</v>
      </c>
      <c r="AR77" s="2592" t="n"/>
      <c r="AS77" s="409" t="n"/>
      <c r="AT77" s="2587" t="n"/>
      <c r="AU77" s="2591" t="n"/>
      <c r="AV77" s="2592" t="n"/>
      <c r="AW77" s="2592" t="n"/>
      <c r="AX77" s="2592" t="n">
        <v>0</v>
      </c>
      <c r="AY77" s="2592" t="n">
        <v>0</v>
      </c>
      <c r="AZ77" s="2592" t="n"/>
      <c r="BA77" s="409" t="n"/>
      <c r="BB77" s="410" t="n"/>
      <c r="BC77" s="2507" t="n">
        <v>0</v>
      </c>
      <c r="BD77" s="2434" t="n"/>
      <c r="BE77" s="2434" t="n"/>
      <c r="BF77" s="2434" t="n">
        <v>0</v>
      </c>
      <c r="BG77" s="2434" t="n">
        <v>0</v>
      </c>
      <c r="BH77" s="2592" t="n"/>
      <c r="BI77" s="409" t="n"/>
      <c r="BJ77" s="2593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2593" t="n"/>
      <c r="BT77" s="2591" t="n"/>
      <c r="BU77" s="2592" t="n"/>
      <c r="BV77" s="2592" t="n"/>
      <c r="BW77" s="2592" t="n"/>
      <c r="BX77" s="2592" t="n"/>
      <c r="BY77" s="2592" t="n"/>
      <c r="BZ77" s="409" t="n"/>
      <c r="CA77" s="2555" t="n"/>
      <c r="CB77" s="2591" t="n"/>
      <c r="CC77" s="2592" t="n"/>
      <c r="CD77" s="2592" t="n"/>
      <c r="CE77" s="2592" t="n"/>
      <c r="CF77" s="2592" t="n"/>
      <c r="CG77" s="2592" t="n"/>
      <c r="CH77" s="409" t="n"/>
      <c r="CI77" s="2555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1" t="n">
        <v>0</v>
      </c>
      <c r="CS77" s="2592" t="n">
        <v>0</v>
      </c>
      <c r="CT77" s="2592" t="n">
        <v>0</v>
      </c>
      <c r="CU77" s="2592" t="n">
        <v>0</v>
      </c>
      <c r="CV77" s="2592" t="n">
        <v>0</v>
      </c>
      <c r="CW77" s="2592" t="n">
        <v>0</v>
      </c>
      <c r="CX77" s="409">
        <f>IFERROR(CR77/CW77-1, "-")</f>
        <v/>
      </c>
      <c r="CY77" s="400" t="n"/>
      <c r="CZ77" s="2594" t="n">
        <v>0</v>
      </c>
      <c r="DA77" s="2592" t="n"/>
      <c r="DB77" s="2592" t="n"/>
      <c r="DC77" s="2592" t="n"/>
      <c r="DD77" s="2592" t="n"/>
      <c r="DE77" s="409">
        <f>+CZ77/DD77-1</f>
        <v/>
      </c>
      <c r="DF77" s="409">
        <f>+DA77/DD77-1</f>
        <v/>
      </c>
      <c r="DG77" s="413">
        <f>+DB77/DD77-1</f>
        <v/>
      </c>
      <c r="DH77" s="413">
        <f>+DC77/DD77-1</f>
        <v/>
      </c>
      <c r="DI77" s="2579" t="n"/>
      <c r="DJ77" s="2427">
        <f>SUM(D77,J77,P77,V77,AD77,AL77,AU77,BC77,BK77,BT77,CB77,CJ77)-CR77</f>
        <v/>
      </c>
      <c r="DK77" s="2427">
        <f>SUM(E77,K77,Q77,W77,AE77,AM77,AV77,BD77,BL77,BU77,CC77,CK77)-CS77</f>
        <v/>
      </c>
      <c r="DL77" s="2427">
        <f>SUM(G77,M77,S77,AA77,AI77,AR77,AZ77,BH77,BQ77,BY77,CG77,CO77)-CW77</f>
        <v/>
      </c>
      <c r="DM77" s="2427">
        <f>SUM(D77,J77,P77,V77,AD77,AL77,AU77,BC77,,BN77,BV77,CD77,CL77)-CT77</f>
        <v/>
      </c>
      <c r="DN77" s="2579" t="n"/>
      <c r="DO77" s="2579" t="n"/>
      <c r="DP77" s="2595" t="n">
        <v>0</v>
      </c>
      <c r="DQ77" s="2581">
        <f>-CR77+DP77/10^6</f>
        <v/>
      </c>
      <c r="DR77" s="2427">
        <f>SUM(E77,K77,Q77,W77,AE77,AM77,AV77,BD77,BL77,BU77,CC77,CK77)-CS77</f>
        <v/>
      </c>
      <c r="DS77" s="2427">
        <f>SUM(D77,J77,P77,V77,AD77,AL77,AU77,BC77,,BN77,BV77,CD77,CL77)-CT77</f>
        <v/>
      </c>
      <c r="DT77" s="2582" t="n"/>
      <c r="DU77" s="415" t="n">
        <v>0</v>
      </c>
      <c r="DV77" s="2583">
        <f>DU77-CJ77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  <c r="EB77" s="2584" t="n"/>
    </row>
    <row customFormat="1" customHeight="1" hidden="1" ht="15.75" outlineLevel="1" r="78" s="415">
      <c r="A78" s="392" t="n"/>
      <c r="B78" s="477" t="inlineStr">
        <is>
          <t>Contrainte :SBEE</t>
        </is>
      </c>
      <c r="C78" s="406" t="inlineStr">
        <is>
          <t>Opex72</t>
        </is>
      </c>
      <c r="D78" s="2639" t="n"/>
      <c r="E78" s="2640" t="n"/>
      <c r="F78" s="2640" t="n">
        <v>0</v>
      </c>
      <c r="G78" s="2640" t="n"/>
      <c r="H78" s="480" t="n"/>
      <c r="I78" s="346" t="n"/>
      <c r="J78" s="2639" t="n"/>
      <c r="K78" s="2640" t="n"/>
      <c r="L78" s="2640" t="n">
        <v>0</v>
      </c>
      <c r="M78" s="2640" t="n"/>
      <c r="N78" s="480" t="n"/>
      <c r="O78" s="481" t="n"/>
      <c r="P78" s="2639" t="n"/>
      <c r="Q78" s="2640" t="n"/>
      <c r="R78" s="2640" t="n">
        <v>0</v>
      </c>
      <c r="S78" s="2640" t="n"/>
      <c r="T78" s="480" t="n"/>
      <c r="U78" s="2641" t="n"/>
      <c r="V78" s="2639" t="n"/>
      <c r="W78" s="2640" t="n"/>
      <c r="X78" s="2640" t="n"/>
      <c r="Y78" s="2640" t="n">
        <v>0</v>
      </c>
      <c r="Z78" s="2640" t="n">
        <v>0</v>
      </c>
      <c r="AA78" s="2640" t="n"/>
      <c r="AB78" s="480" t="n"/>
      <c r="AC78" s="481" t="n"/>
      <c r="AD78" s="2639" t="n"/>
      <c r="AE78" s="2640" t="n"/>
      <c r="AF78" s="2640" t="n"/>
      <c r="AG78" s="2640" t="n">
        <v>0</v>
      </c>
      <c r="AH78" s="2640" t="n">
        <v>0</v>
      </c>
      <c r="AI78" s="2640" t="n"/>
      <c r="AJ78" s="480" t="n"/>
      <c r="AK78" s="481" t="n"/>
      <c r="AL78" s="2639" t="n"/>
      <c r="AM78" s="2640" t="n"/>
      <c r="AN78" s="2640" t="n"/>
      <c r="AO78" s="2640" t="n"/>
      <c r="AP78" s="2640" t="n">
        <v>0</v>
      </c>
      <c r="AQ78" s="2640" t="n">
        <v>0</v>
      </c>
      <c r="AR78" s="2640" t="n"/>
      <c r="AS78" s="480" t="n"/>
      <c r="AT78" s="2642" t="n"/>
      <c r="AU78" s="2639" t="n"/>
      <c r="AV78" s="2640" t="n"/>
      <c r="AW78" s="2640" t="n"/>
      <c r="AX78" s="2640" t="n">
        <v>0</v>
      </c>
      <c r="AY78" s="2640" t="n">
        <v>0</v>
      </c>
      <c r="AZ78" s="2640" t="n"/>
      <c r="BA78" s="480" t="n"/>
      <c r="BB78" s="481" t="n"/>
      <c r="BC78" s="2643" t="n"/>
      <c r="BD78" s="2556" t="n"/>
      <c r="BE78" s="2556" t="n"/>
      <c r="BF78" s="2556" t="n">
        <v>0</v>
      </c>
      <c r="BG78" s="2556" t="n">
        <v>0</v>
      </c>
      <c r="BH78" s="2640" t="n"/>
      <c r="BI78" s="480" t="n"/>
      <c r="BJ78" s="2644" t="n"/>
      <c r="BK78" s="2639" t="n"/>
      <c r="BL78" s="2640" t="n"/>
      <c r="BM78" s="2640" t="n"/>
      <c r="BN78" s="2640" t="n"/>
      <c r="BO78" s="2640" t="n"/>
      <c r="BP78" s="2640" t="n"/>
      <c r="BQ78" s="2640" t="n"/>
      <c r="BR78" s="480" t="n"/>
      <c r="BS78" s="2644" t="n"/>
      <c r="BT78" s="2639" t="n"/>
      <c r="BU78" s="2640" t="n"/>
      <c r="BV78" s="2640" t="n"/>
      <c r="BW78" s="2640" t="n"/>
      <c r="BX78" s="2640" t="n"/>
      <c r="BY78" s="2640" t="n"/>
      <c r="BZ78" s="480" t="n"/>
      <c r="CA78" s="2555" t="n"/>
      <c r="CB78" s="2639" t="n"/>
      <c r="CC78" s="2640" t="n"/>
      <c r="CD78" s="2640" t="n"/>
      <c r="CE78" s="2640" t="n"/>
      <c r="CF78" s="2640" t="n"/>
      <c r="CG78" s="2640" t="n"/>
      <c r="CH78" s="480" t="n"/>
      <c r="CI78" s="2555" t="n"/>
      <c r="CJ78" s="2639" t="n"/>
      <c r="CK78" s="2640" t="n"/>
      <c r="CL78" s="2640" t="n"/>
      <c r="CM78" s="2640" t="n"/>
      <c r="CN78" s="2640" t="n"/>
      <c r="CO78" s="2640" t="n"/>
      <c r="CP78" s="480" t="n"/>
      <c r="CQ78" s="481" t="n"/>
      <c r="CR78" s="2639" t="n">
        <v>0</v>
      </c>
      <c r="CS78" s="2640" t="n">
        <v>0</v>
      </c>
      <c r="CT78" s="2640" t="n">
        <v>0</v>
      </c>
      <c r="CU78" s="2640" t="n">
        <v>0</v>
      </c>
      <c r="CV78" s="2640" t="n">
        <v>0</v>
      </c>
      <c r="CW78" s="2640" t="n">
        <v>0</v>
      </c>
      <c r="CX78" s="480">
        <f>IFERROR(CR78/CW78-1, "-")</f>
        <v/>
      </c>
      <c r="CY78" s="352" t="n"/>
      <c r="CZ78" s="2645" t="n">
        <v>0</v>
      </c>
      <c r="DA78" s="2640" t="n"/>
      <c r="DB78" s="2640" t="n"/>
      <c r="DC78" s="2640" t="n"/>
      <c r="DD78" s="2640" t="n"/>
      <c r="DE78" s="480">
        <f>+CZ78/DD78-1</f>
        <v/>
      </c>
      <c r="DF78" s="480">
        <f>+DA78/DD78-1</f>
        <v/>
      </c>
      <c r="DG78" s="487">
        <f>+DB78/DD78-1</f>
        <v/>
      </c>
      <c r="DH78" s="487">
        <f>+DC78/DD78-1</f>
        <v/>
      </c>
      <c r="DI78" s="2579" t="n"/>
      <c r="DJ78" s="2427">
        <f>SUM(D78,J78,P78,V78,AD78,AL78,AU78,BC78,BK78,BT78,CB78,CJ78)-CR78</f>
        <v/>
      </c>
      <c r="DK78" s="2427">
        <f>SUM(E78,K78,Q78,W78,AE78,AM78,AV78,BD78,BL78,BU78,CC78,CK78)-CS78</f>
        <v/>
      </c>
      <c r="DL78" s="2427">
        <f>SUM(G78,M78,S78,AA78,AI78,AR78,AZ78,BH78,BQ78,BY78,CG78,CO78)-CW78</f>
        <v/>
      </c>
      <c r="DM78" s="2427">
        <f>SUM(D78,J78,P78,V78,AD78,AL78,AU78,BC78,,BN78,BV78,CD78,CL78)-CT78</f>
        <v/>
      </c>
      <c r="DN78" s="2579" t="n"/>
      <c r="DO78" s="2579" t="n"/>
      <c r="DP78" s="2646" t="n"/>
      <c r="DQ78" s="2581">
        <f>-CR78+DP78/10^6</f>
        <v/>
      </c>
      <c r="DR78" s="2427">
        <f>SUM(E78,K78,Q78,W78,AE78,AM78,AV78,BD78,BL78,BU78,CC78,CK78)-CS78</f>
        <v/>
      </c>
      <c r="DS78" s="2427">
        <f>SUM(D78,J78,P78,V78,AD78,AL78,AU78,BC78,,BN78,BV78,CD78,CL78)-CT78</f>
        <v/>
      </c>
      <c r="DT78" s="2582" t="n"/>
      <c r="DV78" s="2583">
        <f>DU78-CJ78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  <c r="EB78" s="2584" t="n"/>
    </row>
    <row collapsed="1" customHeight="1" ht="15.75" r="79" s="2323">
      <c r="B79" s="489" t="inlineStr">
        <is>
          <t>Lignes et réseaux (entretien &amp; achats)</t>
        </is>
      </c>
      <c r="C79" s="373" t="inlineStr">
        <is>
          <t>Opex73</t>
        </is>
      </c>
      <c r="D79" s="2507" t="n">
        <v>554.674303</v>
      </c>
      <c r="E79" s="2434" t="n">
        <v>591.380420083333</v>
      </c>
      <c r="F79" s="2434" t="n">
        <v>-36.70611708333297</v>
      </c>
      <c r="G79" s="2434" t="n">
        <v>604.1125049999999</v>
      </c>
      <c r="H79" s="232" t="n">
        <v>-0.08183608448893132</v>
      </c>
      <c r="I79" s="397" t="n"/>
      <c r="J79" s="2507" t="n">
        <v>631.8388629999999</v>
      </c>
      <c r="K79" s="2434" t="n">
        <v>591.642920083333</v>
      </c>
      <c r="L79" s="2434" t="n">
        <v>40.19594291666692</v>
      </c>
      <c r="M79" s="2434" t="n">
        <v>618.125282</v>
      </c>
      <c r="N79" s="232" t="n">
        <v>0.02218576298259212</v>
      </c>
      <c r="O79" s="397" t="n"/>
      <c r="P79" s="2507" t="n">
        <v>584.941282</v>
      </c>
      <c r="Q79" s="2434" t="n">
        <v>592.247920083333</v>
      </c>
      <c r="R79" s="2434" t="n">
        <v>-7.306638083333041</v>
      </c>
      <c r="S79" s="2434" t="n">
        <v>460.627576</v>
      </c>
      <c r="T79" s="232" t="n">
        <v>0.2698789922208218</v>
      </c>
      <c r="U79" s="2586" t="n"/>
      <c r="V79" s="2507" t="n">
        <v>611.813643</v>
      </c>
      <c r="W79" s="2434" t="n">
        <v>595.627420083333</v>
      </c>
      <c r="X79" s="2434" t="n">
        <v>595.627420083333</v>
      </c>
      <c r="Y79" s="2434" t="n">
        <v>16.18622291666691</v>
      </c>
      <c r="Z79" s="2434" t="n">
        <v>16.18622291666691</v>
      </c>
      <c r="AA79" s="2434" t="n">
        <v>591.9081210000001</v>
      </c>
      <c r="AB79" s="232" t="n">
        <v>0.03362941188637603</v>
      </c>
      <c r="AC79" s="397" t="n"/>
      <c r="AD79" s="2507" t="n">
        <v>638.115456</v>
      </c>
      <c r="AE79" s="2434" t="n">
        <v>596.654920083333</v>
      </c>
      <c r="AF79" s="2434" t="n">
        <v>596.654920083333</v>
      </c>
      <c r="AG79" s="2434" t="n">
        <v>41.46053591666703</v>
      </c>
      <c r="AH79" s="2434" t="n">
        <v>41.46053591666703</v>
      </c>
      <c r="AI79" s="2434" t="n">
        <v>579.3325170000001</v>
      </c>
      <c r="AJ79" s="232" t="n">
        <v>0.1014666659907162</v>
      </c>
      <c r="AK79" s="397" t="n"/>
      <c r="AL79" s="2507" t="n">
        <v>627.513221</v>
      </c>
      <c r="AM79" s="2434" t="n">
        <v>598.024920083333</v>
      </c>
      <c r="AN79" s="2434" t="n">
        <v>598.024920083333</v>
      </c>
      <c r="AO79" s="2434" t="n">
        <v>610.306728583333</v>
      </c>
      <c r="AP79" s="2434" t="n">
        <v>29.48830091666707</v>
      </c>
      <c r="AQ79" s="2647" t="n">
        <v>29.48830091666707</v>
      </c>
      <c r="AR79" s="2434" t="n">
        <v>184.915818</v>
      </c>
      <c r="AS79" s="232" t="n">
        <v>2.393507531086389</v>
      </c>
      <c r="AT79" s="2587" t="n"/>
      <c r="AU79" s="2507" t="n">
        <v>1912.621014</v>
      </c>
      <c r="AV79" s="2434" t="n">
        <v>604.224795083333</v>
      </c>
      <c r="AW79" s="2434" t="n">
        <v>615.333603583333</v>
      </c>
      <c r="AX79" s="2434" t="n">
        <v>1308.396218916667</v>
      </c>
      <c r="AY79" s="2434" t="n">
        <v>1297.287410416667</v>
      </c>
      <c r="AZ79" s="2434" t="n">
        <v>637.9821480000001</v>
      </c>
      <c r="BA79" s="232" t="n">
        <v>1.997922465379078</v>
      </c>
      <c r="BB79" s="397" t="n"/>
      <c r="BC79" s="2507" t="n">
        <v>728.2767729999999</v>
      </c>
      <c r="BD79" s="2434" t="n">
        <v>604.4872950833333</v>
      </c>
      <c r="BE79" s="2434" t="n">
        <v>652.596103583333</v>
      </c>
      <c r="BF79" s="2434" t="n">
        <v>123.7894779166667</v>
      </c>
      <c r="BG79" s="2434" t="n">
        <v>75.68066941666689</v>
      </c>
      <c r="BH79" s="2434" t="n">
        <v>0</v>
      </c>
      <c r="BI79" s="232" t="n"/>
      <c r="BJ79" s="2586" t="n"/>
      <c r="BK79" s="2507" t="n"/>
      <c r="BL79" s="2434" t="n"/>
      <c r="BM79" s="2434" t="n"/>
      <c r="BN79" s="2434" t="n"/>
      <c r="BO79" s="2434" t="n"/>
      <c r="BP79" s="2434" t="n"/>
      <c r="BQ79" s="2434" t="n"/>
      <c r="BR79" s="232" t="n"/>
      <c r="BS79" s="2586" t="n"/>
      <c r="BT79" s="2507" t="n"/>
      <c r="BU79" s="2434" t="n"/>
      <c r="BV79" s="2434" t="n"/>
      <c r="BW79" s="2434" t="n"/>
      <c r="BX79" s="2434" t="n"/>
      <c r="BY79" s="2434" t="n"/>
      <c r="BZ79" s="232" t="n"/>
      <c r="CA79" s="2555" t="n"/>
      <c r="CB79" s="2507" t="n"/>
      <c r="CC79" s="2434" t="n"/>
      <c r="CD79" s="2434" t="n"/>
      <c r="CE79" s="2434" t="n"/>
      <c r="CF79" s="2434" t="n"/>
      <c r="CG79" s="2434" t="n"/>
      <c r="CH79" s="232" t="n"/>
      <c r="CI79" s="2555" t="n"/>
      <c r="CJ79" s="2507" t="n"/>
      <c r="CK79" s="2434" t="n"/>
      <c r="CL79" s="2434" t="n"/>
      <c r="CM79" s="2434" t="n"/>
      <c r="CN79" s="2434" t="n"/>
      <c r="CO79" s="2434" t="n"/>
      <c r="CP79" s="232" t="n"/>
      <c r="CQ79" s="397" t="n"/>
      <c r="CR79" s="2507" t="n">
        <v>6289.794554999999</v>
      </c>
      <c r="CS79" s="2434" t="n">
        <v>4774.290610666664</v>
      </c>
      <c r="CT79" s="2434" t="n">
        <v>4247.023879166666</v>
      </c>
      <c r="CU79" s="2434" t="n">
        <v>1515.503944333335</v>
      </c>
      <c r="CV79" s="2434" t="n">
        <v>2042.770675833333</v>
      </c>
      <c r="CW79" s="2434" t="n">
        <v>3677.003967</v>
      </c>
      <c r="CX79" s="232">
        <f>IFERROR(CR79/CW79-1, "-")</f>
        <v/>
      </c>
      <c r="CY79" s="400" t="n"/>
      <c r="CZ79" s="2588" t="n">
        <v>7005.732790999999</v>
      </c>
      <c r="DA79" s="2434" t="n"/>
      <c r="DB79" s="2434" t="n">
        <v>7302.49739708333</v>
      </c>
      <c r="DC79" s="2434" t="n"/>
      <c r="DD79" s="2434" t="n"/>
      <c r="DE79" s="232">
        <f>+CZ79/DD79-1</f>
        <v/>
      </c>
      <c r="DF79" s="232">
        <f>+DA79/DD79-1</f>
        <v/>
      </c>
      <c r="DG79" s="402">
        <f>+DB79/DD79-1</f>
        <v/>
      </c>
      <c r="DH79" s="402">
        <f>+DC79/DD79-1</f>
        <v/>
      </c>
      <c r="DI79" s="2579" t="n"/>
      <c r="DJ79" s="2427">
        <f>SUM(D79,J79,P79,V79,AD79,AL79,AU79,BC79,BK79,BT79,CB79,CJ79)-CR79</f>
        <v/>
      </c>
      <c r="DK79" s="2427">
        <f>SUM(E79,K79,Q79,W79,AE79,AM79,AV79,BD79,BL79,BU79,CC79,CK79)-CS79</f>
        <v/>
      </c>
      <c r="DL79" s="2427">
        <f>SUM(G79,M79,S79,AA79,AI79,AR79,AZ79,BH79,BQ79,BY79,CG79,CO79)-CW79</f>
        <v/>
      </c>
      <c r="DM79" s="2427">
        <f>SUM(D79,J79,P79,V79,AD79,AL79,AU79,BC79,,BN79,BV79,CD79,CL79)-CT79</f>
        <v/>
      </c>
      <c r="DN79" s="2579" t="n"/>
      <c r="DO79" s="2579" t="n"/>
      <c r="DP79" s="2589">
        <f>SUM(DP80:DP96)</f>
        <v/>
      </c>
      <c r="DQ79" s="2581">
        <f>-CR79+DP79/10^6</f>
        <v/>
      </c>
      <c r="DR79" s="2427">
        <f>SUM(E79,K79,Q79,W79,AE79,AM79,AV79,BD79,BL79,BU79,CC79,CK79)-CS79</f>
        <v/>
      </c>
      <c r="DS79" s="2427">
        <f>SUM(D79,J79,P79,V79,AD79,AL79,AU79,BC79,,BN79,BV79,CD79,CL79)-CT79</f>
        <v/>
      </c>
      <c r="DT79" s="2582" t="n"/>
      <c r="DU79" s="392" t="n">
        <v>535.11528</v>
      </c>
      <c r="DV79" s="2583">
        <f>DU79-CJ79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  <c r="EB79" s="2584" t="n"/>
    </row>
    <row customFormat="1" customHeight="1" hidden="1" ht="15.75" outlineLevel="1" r="80" s="416">
      <c r="A80" s="268" t="n"/>
      <c r="B80" s="419" t="inlineStr">
        <is>
          <t>ACHATS PETIT MATERIEL ET OUTIL</t>
        </is>
      </c>
      <c r="C80" s="406" t="inlineStr">
        <is>
          <t>Opex74</t>
        </is>
      </c>
      <c r="D80" s="2591" t="n">
        <v>0</v>
      </c>
      <c r="E80" s="2592" t="n">
        <v>0.5</v>
      </c>
      <c r="F80" s="2592" t="n">
        <v>-0.5</v>
      </c>
      <c r="G80" s="2592" t="n">
        <v>0</v>
      </c>
      <c r="H80" s="409" t="n"/>
      <c r="I80" s="397" t="n"/>
      <c r="J80" s="2591" t="n">
        <v>0</v>
      </c>
      <c r="K80" s="2592" t="n">
        <v>0.5</v>
      </c>
      <c r="L80" s="2592" t="n">
        <v>-0.5</v>
      </c>
      <c r="M80" s="2592" t="n">
        <v>0</v>
      </c>
      <c r="N80" s="409" t="n"/>
      <c r="O80" s="410" t="n"/>
      <c r="P80" s="2591" t="n">
        <v>0</v>
      </c>
      <c r="Q80" s="2592" t="n">
        <v>0.5</v>
      </c>
      <c r="R80" s="2592" t="n">
        <v>-0.5</v>
      </c>
      <c r="S80" s="2592" t="n">
        <v>0</v>
      </c>
      <c r="T80" s="409" t="n"/>
      <c r="U80" s="2586" t="n"/>
      <c r="V80" s="2591" t="n">
        <v>0</v>
      </c>
      <c r="W80" s="2592" t="n">
        <v>0.5</v>
      </c>
      <c r="X80" s="2592" t="n">
        <v>0.5</v>
      </c>
      <c r="Y80" s="2592" t="n">
        <v>-0.5</v>
      </c>
      <c r="Z80" s="2592" t="n">
        <v>-0.5</v>
      </c>
      <c r="AA80" s="2592" t="n">
        <v>0</v>
      </c>
      <c r="AB80" s="409" t="n"/>
      <c r="AC80" s="410" t="n"/>
      <c r="AD80" s="2591" t="n">
        <v>0</v>
      </c>
      <c r="AE80" s="2592" t="n">
        <v>0.5</v>
      </c>
      <c r="AF80" s="2592" t="n">
        <v>0.5</v>
      </c>
      <c r="AG80" s="2592" t="n">
        <v>-0.5</v>
      </c>
      <c r="AH80" s="2592" t="n">
        <v>-0.5</v>
      </c>
      <c r="AI80" s="2592" t="n">
        <v>0</v>
      </c>
      <c r="AJ80" s="409" t="n"/>
      <c r="AK80" s="410" t="n"/>
      <c r="AL80" s="2591" t="n">
        <v>0</v>
      </c>
      <c r="AM80" s="2592" t="n">
        <v>0.5</v>
      </c>
      <c r="AN80" s="2592" t="n">
        <v>0.5</v>
      </c>
      <c r="AO80" s="2592" t="n">
        <v>0.5</v>
      </c>
      <c r="AP80" s="2592" t="n">
        <v>-0.5</v>
      </c>
      <c r="AQ80" s="2592" t="n">
        <v>-0.5</v>
      </c>
      <c r="AR80" s="2592" t="n">
        <v>0</v>
      </c>
      <c r="AS80" s="409" t="n"/>
      <c r="AT80" s="2587" t="n"/>
      <c r="AU80" s="2591" t="n">
        <v>0</v>
      </c>
      <c r="AV80" s="2592" t="n">
        <v>0.5</v>
      </c>
      <c r="AW80" s="2592" t="n">
        <v>0.5</v>
      </c>
      <c r="AX80" s="2592" t="n">
        <v>-0.5</v>
      </c>
      <c r="AY80" s="2592" t="n">
        <v>-0.5</v>
      </c>
      <c r="AZ80" s="2592" t="n">
        <v>0</v>
      </c>
      <c r="BA80" s="409" t="n"/>
      <c r="BB80" s="410" t="n"/>
      <c r="BC80" s="2507" t="n"/>
      <c r="BD80" s="2434" t="n">
        <v>0.5</v>
      </c>
      <c r="BE80" s="2434" t="n">
        <v>0.5</v>
      </c>
      <c r="BF80" s="2434" t="n">
        <v>-0.5</v>
      </c>
      <c r="BG80" s="2434" t="n">
        <v>-0.5</v>
      </c>
      <c r="BH80" s="2592" t="n">
        <v>0</v>
      </c>
      <c r="BI80" s="409" t="n"/>
      <c r="BJ80" s="2593" t="n"/>
      <c r="BK80" s="2591" t="n"/>
      <c r="BL80" s="2592" t="n"/>
      <c r="BM80" s="2592" t="n"/>
      <c r="BN80" s="2592" t="n"/>
      <c r="BO80" s="2592" t="n"/>
      <c r="BP80" s="2592" t="n"/>
      <c r="BQ80" s="2592" t="n"/>
      <c r="BR80" s="409" t="n"/>
      <c r="BS80" s="2593" t="n"/>
      <c r="BT80" s="2591" t="n"/>
      <c r="BU80" s="2592" t="n"/>
      <c r="BV80" s="2592" t="n"/>
      <c r="BW80" s="2592" t="n"/>
      <c r="BX80" s="2592" t="n"/>
      <c r="BY80" s="2592" t="n"/>
      <c r="BZ80" s="409" t="n"/>
      <c r="CA80" s="2555" t="n"/>
      <c r="CB80" s="2591" t="n"/>
      <c r="CC80" s="2592" t="n"/>
      <c r="CD80" s="2592" t="n"/>
      <c r="CE80" s="2592" t="n"/>
      <c r="CF80" s="2592" t="n"/>
      <c r="CG80" s="2592" t="n"/>
      <c r="CH80" s="409" t="n"/>
      <c r="CI80" s="2555" t="n"/>
      <c r="CJ80" s="2591" t="n"/>
      <c r="CK80" s="2592" t="n"/>
      <c r="CL80" s="2592" t="n"/>
      <c r="CM80" s="2592" t="n"/>
      <c r="CN80" s="2592" t="n"/>
      <c r="CO80" s="2592" t="n"/>
      <c r="CP80" s="409" t="n"/>
      <c r="CQ80" s="410" t="n"/>
      <c r="CR80" s="2591" t="n">
        <v>0</v>
      </c>
      <c r="CS80" s="2592" t="n">
        <v>4</v>
      </c>
      <c r="CT80" s="2592" t="n">
        <v>1</v>
      </c>
      <c r="CU80" s="2592" t="n">
        <v>-4</v>
      </c>
      <c r="CV80" s="2592" t="n">
        <v>-1</v>
      </c>
      <c r="CW80" s="2592" t="n">
        <v>0</v>
      </c>
      <c r="CX80" s="409">
        <f>IFERROR(CR80/CW80-1, "-")</f>
        <v/>
      </c>
      <c r="CY80" s="400" t="n"/>
      <c r="CZ80" s="2594" t="n">
        <v>6</v>
      </c>
      <c r="DA80" s="2592" t="n">
        <v>4.5</v>
      </c>
      <c r="DB80" s="2592" t="n">
        <v>3.5</v>
      </c>
      <c r="DC80" s="2592" t="n"/>
      <c r="DD80" s="2592" t="n">
        <v>0</v>
      </c>
      <c r="DE80" s="409" t="n"/>
      <c r="DF80" s="409" t="n"/>
      <c r="DG80" s="413">
        <f>+DB80/DD80-1</f>
        <v/>
      </c>
      <c r="DH80" s="413">
        <f>+DC80/DD80-1</f>
        <v/>
      </c>
      <c r="DI80" s="2579" t="n"/>
      <c r="DJ80" s="2427">
        <f>SUM(D80,J80,P80,V80,AD80,AL80,AU80,BC80,BK80,BT80,CB80,CJ80)-CR80</f>
        <v/>
      </c>
      <c r="DK80" s="2427">
        <f>SUM(E80,K80,Q80,W80,AE80,AM80,AV80,BD80,BL80,BU80,CC80,CK80)-CS80</f>
        <v/>
      </c>
      <c r="DL80" s="2427">
        <f>SUM(G80,M80,S80,AA80,AI80,AR80,AZ80,BH80,BQ80,BY80,CG80,CO80)-CW80</f>
        <v/>
      </c>
      <c r="DM80" s="2427">
        <f>SUM(D80,J80,P80,V80,AD80,AL80,AU80,BC80,,BN80,BV80,CD80,CL80)-CT80</f>
        <v/>
      </c>
      <c r="DN80" s="2579" t="n"/>
      <c r="DO80" s="2579" t="n"/>
      <c r="DP80" s="2595" t="n">
        <v>0</v>
      </c>
      <c r="DQ80" s="2581">
        <f>-CR80+DP80/10^6</f>
        <v/>
      </c>
      <c r="DR80" s="2427">
        <f>SUM(E80,K80,Q80,W80,AE80,AM80,AV80,BD80,BL80,BU80,CC80,CK80)-CS80</f>
        <v/>
      </c>
      <c r="DS80" s="2427">
        <f>SUM(D80,J80,P80,V80,AD80,AL80,AU80,BC80,,BN80,BV80,CD80,CL80)-CT80</f>
        <v/>
      </c>
      <c r="DT80" s="2582" t="n"/>
      <c r="DU80" s="415" t="n">
        <v>0</v>
      </c>
      <c r="DV80" s="2583">
        <f>DU80-CJ80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  <c r="EB80" s="2584" t="n"/>
    </row>
    <row customFormat="1" customHeight="1" hidden="1" ht="15.75" outlineLevel="1" r="81" s="416">
      <c r="A81" s="268" t="n"/>
      <c r="B81" s="419" t="inlineStr">
        <is>
          <t>ENTRETIEN ET REPARATIONS BATS</t>
        </is>
      </c>
      <c r="C81" s="406" t="inlineStr">
        <is>
          <t>Opex75</t>
        </is>
      </c>
      <c r="D81" s="2591" t="n"/>
      <c r="E81" s="2592" t="n">
        <v>0</v>
      </c>
      <c r="F81" s="2592" t="n">
        <v>0</v>
      </c>
      <c r="G81" s="2592" t="n"/>
      <c r="H81" s="409" t="n"/>
      <c r="I81" s="397" t="n"/>
      <c r="J81" s="2591" t="n"/>
      <c r="K81" s="2592" t="n">
        <v>0</v>
      </c>
      <c r="L81" s="2592" t="n">
        <v>0</v>
      </c>
      <c r="M81" s="2592" t="n"/>
      <c r="N81" s="409" t="n"/>
      <c r="O81" s="410" t="n"/>
      <c r="P81" s="2591" t="n"/>
      <c r="Q81" s="2592" t="n">
        <v>0</v>
      </c>
      <c r="R81" s="2592" t="n">
        <v>0</v>
      </c>
      <c r="S81" s="2592" t="n"/>
      <c r="T81" s="409" t="n"/>
      <c r="U81" s="2586" t="n"/>
      <c r="V81" s="2591" t="n"/>
      <c r="W81" s="2592" t="n">
        <v>0</v>
      </c>
      <c r="X81" s="2592" t="n">
        <v>0</v>
      </c>
      <c r="Y81" s="2592" t="n">
        <v>0</v>
      </c>
      <c r="Z81" s="2592" t="n">
        <v>0</v>
      </c>
      <c r="AA81" s="2592" t="n"/>
      <c r="AB81" s="409" t="n"/>
      <c r="AC81" s="410" t="n"/>
      <c r="AD81" s="2591" t="n"/>
      <c r="AE81" s="2592" t="n">
        <v>0</v>
      </c>
      <c r="AF81" s="2592" t="n">
        <v>0</v>
      </c>
      <c r="AG81" s="2592" t="n">
        <v>0</v>
      </c>
      <c r="AH81" s="2592" t="n">
        <v>0</v>
      </c>
      <c r="AI81" s="2592" t="n"/>
      <c r="AJ81" s="409" t="n"/>
      <c r="AK81" s="410" t="n"/>
      <c r="AL81" s="2591" t="n"/>
      <c r="AM81" s="2592" t="n">
        <v>0</v>
      </c>
      <c r="AN81" s="2592" t="n">
        <v>0</v>
      </c>
      <c r="AO81" s="2592" t="n">
        <v>0</v>
      </c>
      <c r="AP81" s="2592" t="n">
        <v>0</v>
      </c>
      <c r="AQ81" s="2592" t="n">
        <v>0</v>
      </c>
      <c r="AR81" s="2592" t="n"/>
      <c r="AS81" s="409" t="n"/>
      <c r="AT81" s="2587" t="n"/>
      <c r="AU81" s="2591" t="n"/>
      <c r="AV81" s="2592" t="n">
        <v>0</v>
      </c>
      <c r="AW81" s="2592" t="n">
        <v>0</v>
      </c>
      <c r="AX81" s="2592" t="n">
        <v>0</v>
      </c>
      <c r="AY81" s="2592" t="n">
        <v>0</v>
      </c>
      <c r="AZ81" s="2592" t="n"/>
      <c r="BA81" s="409" t="n"/>
      <c r="BB81" s="410" t="n"/>
      <c r="BC81" s="2507" t="n"/>
      <c r="BD81" s="2434" t="n">
        <v>0</v>
      </c>
      <c r="BE81" s="2434" t="n">
        <v>0</v>
      </c>
      <c r="BF81" s="2434" t="n">
        <v>0</v>
      </c>
      <c r="BG81" s="2434" t="n">
        <v>0</v>
      </c>
      <c r="BH81" s="2592" t="n"/>
      <c r="BI81" s="409" t="n"/>
      <c r="BJ81" s="2593" t="n"/>
      <c r="BK81" s="2591" t="n"/>
      <c r="BL81" s="2592" t="n"/>
      <c r="BM81" s="2592" t="n"/>
      <c r="BN81" s="2592" t="n"/>
      <c r="BO81" s="2592" t="n"/>
      <c r="BP81" s="2592" t="n"/>
      <c r="BQ81" s="2592" t="n"/>
      <c r="BR81" s="409" t="n"/>
      <c r="BS81" s="2593" t="n"/>
      <c r="BT81" s="2591" t="n"/>
      <c r="BU81" s="2592" t="n"/>
      <c r="BV81" s="2592" t="n"/>
      <c r="BW81" s="2592" t="n"/>
      <c r="BX81" s="2592" t="n"/>
      <c r="BY81" s="2592" t="n"/>
      <c r="BZ81" s="409" t="n"/>
      <c r="CA81" s="2555" t="n"/>
      <c r="CB81" s="2591" t="n"/>
      <c r="CC81" s="2592" t="n"/>
      <c r="CD81" s="2592" t="n"/>
      <c r="CE81" s="2592" t="n"/>
      <c r="CF81" s="2592" t="n"/>
      <c r="CG81" s="2592" t="n"/>
      <c r="CH81" s="409" t="n"/>
      <c r="CI81" s="2555" t="n"/>
      <c r="CJ81" s="2591" t="n"/>
      <c r="CK81" s="2592" t="n"/>
      <c r="CL81" s="2592" t="n"/>
      <c r="CM81" s="2592" t="n"/>
      <c r="CN81" s="2592" t="n"/>
      <c r="CO81" s="2592" t="n"/>
      <c r="CP81" s="409" t="n"/>
      <c r="CQ81" s="410" t="n"/>
      <c r="CR81" s="2591" t="n">
        <v>0</v>
      </c>
      <c r="CS81" s="2592" t="n">
        <v>0</v>
      </c>
      <c r="CT81" s="2592" t="n">
        <v>0</v>
      </c>
      <c r="CU81" s="2592" t="n">
        <v>0</v>
      </c>
      <c r="CV81" s="2592" t="n">
        <v>0</v>
      </c>
      <c r="CW81" s="2592" t="n">
        <v>0</v>
      </c>
      <c r="CX81" s="409">
        <f>IFERROR(CR81/CW81-1, "-")</f>
        <v/>
      </c>
      <c r="CY81" s="400" t="n"/>
      <c r="CZ81" s="2594" t="n">
        <v>0</v>
      </c>
      <c r="DA81" s="2592" t="n">
        <v>0</v>
      </c>
      <c r="DB81" s="2592" t="n">
        <v>0</v>
      </c>
      <c r="DC81" s="2592" t="n"/>
      <c r="DD81" s="2592" t="n">
        <v>0</v>
      </c>
      <c r="DE81" s="409" t="n"/>
      <c r="DF81" s="409" t="n"/>
      <c r="DG81" s="413">
        <f>+DB81/DD81-1</f>
        <v/>
      </c>
      <c r="DH81" s="413">
        <f>+DC81/DD81-1</f>
        <v/>
      </c>
      <c r="DI81" s="2579" t="n"/>
      <c r="DJ81" s="2427">
        <f>SUM(D81,J81,P81,V81,AD81,AL81,AU81,BC81,BK81,BT81,CB81,CJ81)-CR81</f>
        <v/>
      </c>
      <c r="DK81" s="2427">
        <f>SUM(E81,K81,Q81,W81,AE81,AM81,AV81,BD81,BL81,BU81,CC81,CK81)-CS81</f>
        <v/>
      </c>
      <c r="DL81" s="2427">
        <f>SUM(G81,M81,S81,AA81,AI81,AR81,AZ81,BH81,BQ81,BY81,CG81,CO81)-CW81</f>
        <v/>
      </c>
      <c r="DM81" s="2427">
        <f>SUM(D81,J81,P81,V81,AD81,AL81,AU81,BC81,,BN81,BV81,CD81,CL81)-CT81</f>
        <v/>
      </c>
      <c r="DN81" s="2579" t="n"/>
      <c r="DO81" s="2579" t="n"/>
      <c r="DP81" s="2595" t="n"/>
      <c r="DQ81" s="2581">
        <f>-CR81+DP81/10^6</f>
        <v/>
      </c>
      <c r="DR81" s="2427">
        <f>SUM(E81,K81,Q81,W81,AE81,AM81,AV81,BD81,BL81,BU81,CC81,CK81)-CS81</f>
        <v/>
      </c>
      <c r="DS81" s="2427">
        <f>SUM(D81,J81,P81,V81,AD81,AL81,AU81,BC81,,BN81,BV81,CD81,CL81)-CT81</f>
        <v/>
      </c>
      <c r="DT81" s="2582" t="n"/>
      <c r="DU81" s="415" t="n"/>
      <c r="DV81" s="2583">
        <f>DU81-CJ81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  <c r="EB81" s="2584" t="n"/>
    </row>
    <row customFormat="1" customHeight="1" hidden="1" ht="15.75" outlineLevel="1" r="82" s="416">
      <c r="A82" s="268" t="n"/>
      <c r="B82" s="419" t="inlineStr">
        <is>
          <t>ENTRETIEN ET REPARATIONS SITES</t>
        </is>
      </c>
      <c r="C82" s="406" t="inlineStr">
        <is>
          <t>Opex76</t>
        </is>
      </c>
      <c r="D82" s="2609" t="n">
        <v>165.134198</v>
      </c>
      <c r="E82" s="2592" t="n">
        <v>163.893847916667</v>
      </c>
      <c r="F82" s="2592" t="n">
        <v>1.240350083332999</v>
      </c>
      <c r="G82" s="2592" t="n">
        <v>246.447239</v>
      </c>
      <c r="H82" s="409" t="n">
        <v>-0.3299409696369129</v>
      </c>
      <c r="I82" s="397" t="n"/>
      <c r="J82" s="2609" t="n">
        <v>134.569939</v>
      </c>
      <c r="K82" s="2648" t="n">
        <v>163.893847916667</v>
      </c>
      <c r="L82" s="2627" t="n">
        <v>-29.32390891666699</v>
      </c>
      <c r="M82" s="2592" t="n">
        <v>204.028823</v>
      </c>
      <c r="N82" s="409" t="n">
        <v>-0.340436625466393</v>
      </c>
      <c r="O82" s="410" t="n"/>
      <c r="P82" s="2609" t="n">
        <v>144.935212</v>
      </c>
      <c r="Q82" s="2648" t="n">
        <v>164.148847916667</v>
      </c>
      <c r="R82" s="2627" t="n">
        <v>-19.21363591666699</v>
      </c>
      <c r="S82" s="2592" t="n">
        <v>71.74289</v>
      </c>
      <c r="T82" s="409" t="n">
        <v>1.020203144869129</v>
      </c>
      <c r="U82" s="2586" t="n"/>
      <c r="V82" s="2609" t="n">
        <v>145.28608</v>
      </c>
      <c r="W82" s="2648" t="n">
        <v>167.265847916667</v>
      </c>
      <c r="X82" s="2649" t="n">
        <v>142.767406416667</v>
      </c>
      <c r="Y82" s="2592" t="n">
        <v>-21.97976791666702</v>
      </c>
      <c r="Z82" s="2592" t="n">
        <v>2.518673583332998</v>
      </c>
      <c r="AA82" s="2592" t="n">
        <v>242.652359</v>
      </c>
      <c r="AB82" s="409" t="n">
        <v>-0.4012583244657432</v>
      </c>
      <c r="AC82" s="410" t="n"/>
      <c r="AD82" s="2609" t="n">
        <v>198.916811</v>
      </c>
      <c r="AE82" s="2648" t="n">
        <v>168.030847916667</v>
      </c>
      <c r="AF82" s="2648" t="n">
        <v>143.860385416667</v>
      </c>
      <c r="AG82" s="2592" t="n">
        <v>30.885963083333</v>
      </c>
      <c r="AH82" s="2592" t="n">
        <v>55.05642558333301</v>
      </c>
      <c r="AI82" s="2592" t="n">
        <v>145.88186</v>
      </c>
      <c r="AJ82" s="409" t="n">
        <v>0.3635472635185759</v>
      </c>
      <c r="AK82" s="410" t="n"/>
      <c r="AL82" s="2609" t="n">
        <v>143.07643</v>
      </c>
      <c r="AM82" s="2648" t="n">
        <v>169.050847916667</v>
      </c>
      <c r="AN82" s="2648" t="n">
        <v>144.880385416667</v>
      </c>
      <c r="AO82" s="2648" t="n">
        <v>144.676457916667</v>
      </c>
      <c r="AP82" s="2592" t="n">
        <v>-25.97441791666699</v>
      </c>
      <c r="AQ82" s="2592" t="n">
        <v>-1.80395541666698</v>
      </c>
      <c r="AR82" s="2592" t="n">
        <v>-71.311999</v>
      </c>
      <c r="AS82" s="409" t="n">
        <v>-3.006344402153136</v>
      </c>
      <c r="AT82" s="2587" t="n"/>
      <c r="AU82" s="2609" t="n">
        <v>163.3137</v>
      </c>
      <c r="AV82" s="2648" t="n">
        <v>174.988222916667</v>
      </c>
      <c r="AW82" s="2648" t="n">
        <v>149.440832916667</v>
      </c>
      <c r="AX82" s="2592" t="n">
        <v>-11.67452291666697</v>
      </c>
      <c r="AY82" s="2592" t="n">
        <v>13.87286708333301</v>
      </c>
      <c r="AZ82" s="2592" t="n">
        <v>121.535241</v>
      </c>
      <c r="BA82" s="409" t="n">
        <v>0.343755923436232</v>
      </c>
      <c r="BB82" s="410" t="n"/>
      <c r="BC82" s="2633" t="n">
        <v>175.888399</v>
      </c>
      <c r="BD82" s="2434" t="n">
        <v>174.9882229166667</v>
      </c>
      <c r="BE82" s="2434" t="n">
        <v>187.440832916667</v>
      </c>
      <c r="BF82" s="2434" t="n">
        <v>0.9001760833333208</v>
      </c>
      <c r="BG82" s="2434" t="n">
        <v>-11.55243391666701</v>
      </c>
      <c r="BH82" s="2592" t="n">
        <v>60.38233</v>
      </c>
      <c r="BI82" s="409" t="n">
        <v>1.91291175746282</v>
      </c>
      <c r="BJ82" s="2593" t="n"/>
      <c r="BK82" s="2609" t="n"/>
      <c r="BL82" s="2592" t="n"/>
      <c r="BM82" s="2592" t="n"/>
      <c r="BN82" s="2592" t="n"/>
      <c r="BO82" s="2592" t="n"/>
      <c r="BP82" s="2592" t="n"/>
      <c r="BQ82" s="2592" t="n"/>
      <c r="BR82" s="409" t="n"/>
      <c r="BS82" s="2593" t="n"/>
      <c r="BT82" s="2609" t="n"/>
      <c r="BU82" s="2592" t="n"/>
      <c r="BV82" s="2592" t="n"/>
      <c r="BW82" s="2592" t="n"/>
      <c r="BX82" s="2592" t="n"/>
      <c r="BY82" s="2592" t="n"/>
      <c r="BZ82" s="409" t="n"/>
      <c r="CA82" s="2555" t="n"/>
      <c r="CB82" s="2620" t="n"/>
      <c r="CC82" s="2592" t="n"/>
      <c r="CD82" s="2592" t="n"/>
      <c r="CE82" s="2592" t="n"/>
      <c r="CF82" s="2592" t="n"/>
      <c r="CG82" s="2592" t="n"/>
      <c r="CH82" s="409" t="n"/>
      <c r="CI82" s="2555" t="n"/>
      <c r="CJ82" s="2620" t="n"/>
      <c r="CK82" s="2592" t="n"/>
      <c r="CL82" s="2592" t="n"/>
      <c r="CM82" s="2592" t="n"/>
      <c r="CN82" s="2592" t="n"/>
      <c r="CO82" s="2592" t="n"/>
      <c r="CP82" s="409" t="n"/>
      <c r="CQ82" s="410" t="n"/>
      <c r="CR82" s="2630" t="n">
        <v>1271.120769</v>
      </c>
      <c r="CS82" s="2592" t="n">
        <v>1346.260533333336</v>
      </c>
      <c r="CT82" s="2592" t="n">
        <v>1082.959530833334</v>
      </c>
      <c r="CU82" s="2592" t="n">
        <v>-75.13976433333573</v>
      </c>
      <c r="CV82" s="2592" t="n">
        <v>188.1612381666657</v>
      </c>
      <c r="CW82" s="2592" t="n">
        <v>960.9764129999999</v>
      </c>
      <c r="CX82" s="409">
        <f>IFERROR(CR82/CW82-1, "-")</f>
        <v/>
      </c>
      <c r="CY82" s="400" t="n"/>
      <c r="CZ82" s="2594" t="n">
        <v>2027.155925</v>
      </c>
      <c r="DA82" s="2648" t="n">
        <v>1597.99658875</v>
      </c>
      <c r="DB82" s="2648" t="n">
        <v>1811.29087941667</v>
      </c>
      <c r="DC82" s="2592" t="n"/>
      <c r="DD82" s="2648" t="n">
        <v>1533.223261</v>
      </c>
      <c r="DE82" s="409">
        <f>+CZ82/DD82-1</f>
        <v/>
      </c>
      <c r="DF82" s="409">
        <f>+DA82/DD82-1</f>
        <v/>
      </c>
      <c r="DG82" s="413">
        <f>+DB82/DD82-1</f>
        <v/>
      </c>
      <c r="DH82" s="413">
        <f>+DC82/DD82-1</f>
        <v/>
      </c>
      <c r="DI82" s="2579" t="n"/>
      <c r="DJ82" s="2427">
        <f>SUM(D82,J82,P82,V82,AD82,AL82,AU82,BC82,BK82,BT82,CB82,CJ82)-CR82</f>
        <v/>
      </c>
      <c r="DK82" s="2427">
        <f>SUM(E82,K82,Q82,W82,AE82,AM82,AV82,BD82,BL82,BU82,CC82,CK82)-CS82</f>
        <v/>
      </c>
      <c r="DL82" s="2427">
        <f>SUM(G82,M82,S82,AA82,AI82,AR82,AZ82,BH82,BQ82,BY82,CG82,CO82)-CW82</f>
        <v/>
      </c>
      <c r="DM82" s="2427">
        <f>SUM(D82,J82,P82,V82,AD82,AL82,AU82,BC82,,BN82,BV82,CD82,CL82)-CT82</f>
        <v/>
      </c>
      <c r="DN82" s="2579" t="n"/>
      <c r="DO82" s="2579" t="n"/>
      <c r="DP82" s="2638" t="n">
        <v>1375989178</v>
      </c>
      <c r="DQ82" s="2581">
        <f>-CR82+DP82/10^6</f>
        <v/>
      </c>
      <c r="DR82" s="2427">
        <f>SUM(E82,K82,Q82,W82,AE82,AM82,AV82,BD82,BL82,BU82,CC82,CK82)-CS82</f>
        <v/>
      </c>
      <c r="DS82" s="2427">
        <f>SUM(D82,J82,P82,V82,AD82,AL82,AU82,BC82,,BN82,BV82,CD82,CL82)-CT82</f>
        <v/>
      </c>
      <c r="DT82" s="2582" t="n"/>
      <c r="DU82" s="415" t="n">
        <v>188.742867</v>
      </c>
      <c r="DV82" s="2583">
        <f>DU82-CJ82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  <c r="EB82" s="2584" t="n"/>
    </row>
    <row customFormat="1" customHeight="1" hidden="1" ht="15.75" outlineLevel="1" r="83" s="416">
      <c r="A83" s="268" t="n"/>
      <c r="B83" s="419" t="inlineStr">
        <is>
          <t>VARIATION DE STOCKS AUTRES APPRO DT</t>
        </is>
      </c>
      <c r="C83" s="406" t="inlineStr">
        <is>
          <t>Opex77</t>
        </is>
      </c>
      <c r="D83" s="2591" t="n"/>
      <c r="E83" s="2592" t="n"/>
      <c r="F83" s="2592" t="n">
        <v>0</v>
      </c>
      <c r="G83" s="2592" t="n"/>
      <c r="H83" s="409" t="n"/>
      <c r="I83" s="397" t="n"/>
      <c r="J83" s="2591" t="n"/>
      <c r="K83" s="2592" t="n"/>
      <c r="L83" s="2627" t="n">
        <v>0</v>
      </c>
      <c r="M83" s="2592" t="n"/>
      <c r="N83" s="409" t="n"/>
      <c r="O83" s="410" t="n"/>
      <c r="P83" s="2591" t="n"/>
      <c r="Q83" s="2592" t="n"/>
      <c r="R83" s="2627" t="n">
        <v>0</v>
      </c>
      <c r="S83" s="2592" t="n"/>
      <c r="T83" s="409" t="n"/>
      <c r="U83" s="2586" t="n"/>
      <c r="V83" s="2591" t="n"/>
      <c r="W83" s="2592" t="n"/>
      <c r="X83" s="2592" t="n"/>
      <c r="Y83" s="2592" t="n">
        <v>0</v>
      </c>
      <c r="Z83" s="2592" t="n">
        <v>0</v>
      </c>
      <c r="AA83" s="2592" t="n"/>
      <c r="AB83" s="409" t="n"/>
      <c r="AC83" s="410" t="n"/>
      <c r="AD83" s="2591" t="n"/>
      <c r="AE83" s="2592" t="n"/>
      <c r="AF83" s="2592" t="n"/>
      <c r="AG83" s="2592" t="n">
        <v>0</v>
      </c>
      <c r="AH83" s="2592" t="n">
        <v>0</v>
      </c>
      <c r="AI83" s="2592" t="n"/>
      <c r="AJ83" s="409" t="n"/>
      <c r="AK83" s="410" t="n"/>
      <c r="AL83" s="2591" t="n"/>
      <c r="AM83" s="2592" t="n"/>
      <c r="AN83" s="2592" t="n"/>
      <c r="AO83" s="2592" t="n"/>
      <c r="AP83" s="2592" t="n">
        <v>0</v>
      </c>
      <c r="AQ83" s="2592" t="n">
        <v>0</v>
      </c>
      <c r="AR83" s="2592" t="n"/>
      <c r="AS83" s="409" t="n"/>
      <c r="AT83" s="2587" t="n"/>
      <c r="AU83" s="2591" t="n"/>
      <c r="AV83" s="2592" t="n"/>
      <c r="AW83" s="2592" t="n"/>
      <c r="AX83" s="2592" t="n">
        <v>0</v>
      </c>
      <c r="AY83" s="2592" t="n">
        <v>0</v>
      </c>
      <c r="AZ83" s="2592" t="n"/>
      <c r="BA83" s="409" t="n"/>
      <c r="BB83" s="410" t="n"/>
      <c r="BC83" s="2507" t="n">
        <v>18.363799</v>
      </c>
      <c r="BD83" s="2434" t="n"/>
      <c r="BE83" s="2434" t="n"/>
      <c r="BF83" s="2434" t="n">
        <v>18.363799</v>
      </c>
      <c r="BG83" s="2434" t="n">
        <v>18.363799</v>
      </c>
      <c r="BH83" s="2592" t="n"/>
      <c r="BI83" s="409" t="n"/>
      <c r="BJ83" s="2593" t="n"/>
      <c r="BK83" s="2591" t="n"/>
      <c r="BL83" s="2592" t="n"/>
      <c r="BM83" s="2592" t="n"/>
      <c r="BN83" s="2592" t="n"/>
      <c r="BO83" s="2592" t="n"/>
      <c r="BP83" s="2592" t="n"/>
      <c r="BQ83" s="2592" t="n"/>
      <c r="BR83" s="409" t="n"/>
      <c r="BS83" s="2593" t="n"/>
      <c r="BT83" s="2591" t="n"/>
      <c r="BU83" s="2592" t="n"/>
      <c r="BV83" s="2592" t="n"/>
      <c r="BW83" s="2592" t="n"/>
      <c r="BX83" s="2592" t="n"/>
      <c r="BY83" s="2592" t="n"/>
      <c r="BZ83" s="409" t="n"/>
      <c r="CA83" s="2555" t="n"/>
      <c r="CB83" s="2591" t="n"/>
      <c r="CC83" s="2592" t="n"/>
      <c r="CD83" s="2592" t="n"/>
      <c r="CE83" s="2592" t="n"/>
      <c r="CF83" s="2592" t="n"/>
      <c r="CG83" s="2592" t="n"/>
      <c r="CH83" s="409" t="n"/>
      <c r="CI83" s="2555" t="n"/>
      <c r="CJ83" s="2591" t="n"/>
      <c r="CK83" s="2592" t="n"/>
      <c r="CL83" s="2592" t="n"/>
      <c r="CM83" s="2592" t="n"/>
      <c r="CN83" s="2592" t="n"/>
      <c r="CO83" s="2592" t="n"/>
      <c r="CP83" s="409" t="n"/>
      <c r="CQ83" s="410" t="n"/>
      <c r="CR83" s="2591" t="n">
        <v>18.363799</v>
      </c>
      <c r="CS83" s="2592" t="n">
        <v>0</v>
      </c>
      <c r="CT83" s="2592" t="n">
        <v>0</v>
      </c>
      <c r="CU83" s="2592" t="n">
        <v>18.363799</v>
      </c>
      <c r="CV83" s="2592" t="n">
        <v>18.363799</v>
      </c>
      <c r="CW83" s="2592" t="n">
        <v>0</v>
      </c>
      <c r="CX83" s="409">
        <f>IFERROR(CR83/CW83-1, "-")</f>
        <v/>
      </c>
      <c r="CY83" s="400" t="n"/>
      <c r="CZ83" s="2594" t="n">
        <v>0</v>
      </c>
      <c r="DA83" s="2592" t="n"/>
      <c r="DB83" s="2592" t="n">
        <v>-88.55924</v>
      </c>
      <c r="DC83" s="2592" t="n"/>
      <c r="DD83" s="2592" t="n"/>
      <c r="DE83" s="409">
        <f>+CZ83/DD83-1</f>
        <v/>
      </c>
      <c r="DF83" s="409">
        <f>+DA83/DD83-1</f>
        <v/>
      </c>
      <c r="DG83" s="413">
        <f>+DB83/DD83-1</f>
        <v/>
      </c>
      <c r="DH83" s="413">
        <f>+DC83/DD83-1</f>
        <v/>
      </c>
      <c r="DI83" s="2579" t="n"/>
      <c r="DJ83" s="2427">
        <f>SUM(D83,J83,P83,V83,AD83,AL83,AU83,BC83,BK83,BT83,CB83,CJ83)-CR83</f>
        <v/>
      </c>
      <c r="DK83" s="2427">
        <f>SUM(E83,K83,Q83,W83,AE83,AM83,AV83,BD83,BL83,BU83,CC83,CK83)-CS83</f>
        <v/>
      </c>
      <c r="DL83" s="2427">
        <f>SUM(G83,M83,S83,AA83,AI83,AR83,AZ83,BH83,BQ83,BY83,CG83,CO83)-CW83</f>
        <v/>
      </c>
      <c r="DM83" s="2427">
        <f>SUM(D83,J83,P83,V83,AD83,AL83,AU83,BC83,,BN83,BV83,CD83,CL83)-CT83</f>
        <v/>
      </c>
      <c r="DN83" s="2579" t="n"/>
      <c r="DO83" s="2579" t="n"/>
      <c r="DP83" s="2595" t="n">
        <v>24074962</v>
      </c>
      <c r="DQ83" s="2581">
        <f>-CR83+DP83/10^6</f>
        <v/>
      </c>
      <c r="DR83" s="2427">
        <f>SUM(E83,K83,Q83,W83,AE83,AM83,AV83,BD83,BL83,BU83,CC83,CK83)-CS83</f>
        <v/>
      </c>
      <c r="DS83" s="2427">
        <f>SUM(D83,J83,P83,V83,AD83,AL83,AU83,BC83,,BN83,BV83,CD83,CL83)-CT83</f>
        <v/>
      </c>
      <c r="DT83" s="2582" t="n"/>
      <c r="DU83" s="415" t="n">
        <v>-63.494016</v>
      </c>
      <c r="DV83" s="2583">
        <f>DU83-CJ83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  <c r="EB83" s="2584" t="n"/>
    </row>
    <row customFormat="1" customHeight="1" hidden="1" ht="15.75" outlineLevel="1" r="84" s="416">
      <c r="A84" s="268" t="n"/>
      <c r="B84" s="419" t="inlineStr">
        <is>
          <t>ENTRETIEN ET REPARATIONS EQUIP</t>
        </is>
      </c>
      <c r="C84" s="406" t="inlineStr">
        <is>
          <t>Opex78</t>
        </is>
      </c>
      <c r="D84" s="2591" t="n">
        <v>14.993301</v>
      </c>
      <c r="E84" s="2592" t="n">
        <v>0</v>
      </c>
      <c r="F84" s="2592" t="n">
        <v>14.993301</v>
      </c>
      <c r="G84" s="2592" t="n">
        <v>15.353437</v>
      </c>
      <c r="H84" s="409" t="n">
        <v>-0.02345637657548594</v>
      </c>
      <c r="I84" s="397" t="n"/>
      <c r="J84" s="2591" t="n">
        <v>8.407418</v>
      </c>
      <c r="K84" s="2592" t="n">
        <v>0</v>
      </c>
      <c r="L84" s="2592" t="n">
        <v>8.407418</v>
      </c>
      <c r="M84" s="2592" t="n">
        <v>18.432561</v>
      </c>
      <c r="N84" s="409" t="n">
        <v>-0.5438822635660883</v>
      </c>
      <c r="O84" s="410" t="n"/>
      <c r="P84" s="2591" t="n">
        <v>7.242861</v>
      </c>
      <c r="Q84" s="2592" t="n">
        <v>0</v>
      </c>
      <c r="R84" s="2592" t="n">
        <v>7.242861</v>
      </c>
      <c r="S84" s="2592" t="n">
        <v>3.458419</v>
      </c>
      <c r="T84" s="409" t="n">
        <v>1.094269375688718</v>
      </c>
      <c r="U84" s="2586" t="n"/>
      <c r="V84" s="2591" t="n">
        <v>24.720291</v>
      </c>
      <c r="W84" s="2592" t="n">
        <v>0</v>
      </c>
      <c r="X84" s="2592" t="n">
        <v>10</v>
      </c>
      <c r="Y84" s="2592" t="n">
        <v>24.720291</v>
      </c>
      <c r="Z84" s="2592" t="n">
        <v>14.720291</v>
      </c>
      <c r="AA84" s="2592" t="n">
        <v>23.253474</v>
      </c>
      <c r="AB84" s="409" t="n">
        <v>0.06307947793091051</v>
      </c>
      <c r="AC84" s="410" t="n"/>
      <c r="AD84" s="2591" t="n">
        <v>44.650006</v>
      </c>
      <c r="AE84" s="2592" t="n">
        <v>0</v>
      </c>
      <c r="AF84" s="2592" t="n">
        <v>10</v>
      </c>
      <c r="AG84" s="2592" t="n">
        <v>44.650006</v>
      </c>
      <c r="AH84" s="2592" t="n">
        <v>34.650006</v>
      </c>
      <c r="AI84" s="2592" t="n">
        <v>36.973682</v>
      </c>
      <c r="AJ84" s="409" t="n">
        <v>0.2076158928396692</v>
      </c>
      <c r="AK84" s="410" t="n"/>
      <c r="AL84" s="2591" t="n">
        <v>18.31692</v>
      </c>
      <c r="AM84" s="2592" t="n">
        <v>0</v>
      </c>
      <c r="AN84" s="2592" t="n">
        <v>10</v>
      </c>
      <c r="AO84" s="2592" t="n">
        <v>10</v>
      </c>
      <c r="AP84" s="2592" t="n">
        <v>18.31692</v>
      </c>
      <c r="AQ84" s="2592" t="n">
        <v>8.31692</v>
      </c>
      <c r="AR84" s="2592" t="n">
        <v>8.191184</v>
      </c>
      <c r="AS84" s="409" t="n">
        <v>1.236174892420925</v>
      </c>
      <c r="AT84" s="2587" t="n"/>
      <c r="AU84" s="2591" t="n">
        <v>3.85247</v>
      </c>
      <c r="AV84" s="2592" t="n">
        <v>0</v>
      </c>
      <c r="AW84" s="2592" t="n">
        <v>10</v>
      </c>
      <c r="AX84" s="2592" t="n">
        <v>3.85247</v>
      </c>
      <c r="AY84" s="2592" t="n">
        <v>-6.14753</v>
      </c>
      <c r="AZ84" s="2592" t="n">
        <v>19.688345</v>
      </c>
      <c r="BA84" s="409" t="n">
        <v>-0.8043273825199629</v>
      </c>
      <c r="BB84" s="410" t="n"/>
      <c r="BC84" s="2507" t="n">
        <v>28.482942</v>
      </c>
      <c r="BD84" s="2434" t="n">
        <v>0</v>
      </c>
      <c r="BE84" s="2434" t="n">
        <v>10</v>
      </c>
      <c r="BF84" s="2434" t="n">
        <v>28.482942</v>
      </c>
      <c r="BG84" s="2434" t="n">
        <v>18.482942</v>
      </c>
      <c r="BH84" s="2592" t="n">
        <v>10.171356</v>
      </c>
      <c r="BI84" s="409" t="n">
        <v>1.800309221307366</v>
      </c>
      <c r="BJ84" s="2593" t="n"/>
      <c r="BK84" s="2591" t="n"/>
      <c r="BL84" s="2592" t="n"/>
      <c r="BM84" s="2592" t="n"/>
      <c r="BN84" s="2592" t="n"/>
      <c r="BO84" s="2592" t="n"/>
      <c r="BP84" s="2592" t="n"/>
      <c r="BQ84" s="2592" t="n"/>
      <c r="BR84" s="409" t="n"/>
      <c r="BS84" s="2593" t="n"/>
      <c r="BT84" s="2591" t="n"/>
      <c r="BU84" s="2592" t="n"/>
      <c r="BV84" s="2592" t="n"/>
      <c r="BW84" s="2592" t="n"/>
      <c r="BX84" s="2592" t="n"/>
      <c r="BY84" s="2592" t="n"/>
      <c r="BZ84" s="409" t="n"/>
      <c r="CA84" s="2555" t="n"/>
      <c r="CB84" s="2591" t="n"/>
      <c r="CC84" s="2592" t="n"/>
      <c r="CD84" s="2592" t="n"/>
      <c r="CE84" s="2592" t="n"/>
      <c r="CF84" s="2592" t="n"/>
      <c r="CG84" s="2592" t="n"/>
      <c r="CH84" s="409" t="n"/>
      <c r="CI84" s="2555" t="n"/>
      <c r="CJ84" s="2591" t="n"/>
      <c r="CK84" s="2592" t="n"/>
      <c r="CL84" s="2592" t="n"/>
      <c r="CM84" s="2592" t="n"/>
      <c r="CN84" s="2592" t="n"/>
      <c r="CO84" s="2592" t="n"/>
      <c r="CP84" s="409" t="n"/>
      <c r="CQ84" s="410" t="n"/>
      <c r="CR84" s="2630" t="n">
        <v>150.666209</v>
      </c>
      <c r="CS84" s="2592" t="n">
        <v>0</v>
      </c>
      <c r="CT84" s="2592" t="n">
        <v>120.013877</v>
      </c>
      <c r="CU84" s="2592" t="n">
        <v>150.666209</v>
      </c>
      <c r="CV84" s="2592" t="n">
        <v>30.65233200000002</v>
      </c>
      <c r="CW84" s="2592" t="n">
        <v>125.351102</v>
      </c>
      <c r="CX84" s="409">
        <f>IFERROR(CR84/CW84-1, "-")</f>
        <v/>
      </c>
      <c r="CY84" s="400" t="n"/>
      <c r="CZ84" s="2594" t="n">
        <v>0</v>
      </c>
      <c r="DA84" s="2592" t="n">
        <v>120.64358</v>
      </c>
      <c r="DB84" s="2592" t="n">
        <v>170.013877</v>
      </c>
      <c r="DC84" s="2592" t="n"/>
      <c r="DD84" s="2592" t="n">
        <v>189.619437</v>
      </c>
      <c r="DE84" s="409">
        <f>+CZ84/DD84-1</f>
        <v/>
      </c>
      <c r="DF84" s="409">
        <f>+DA84/DD84-1</f>
        <v/>
      </c>
      <c r="DG84" s="413">
        <f>+DB84/DD84-1</f>
        <v/>
      </c>
      <c r="DH84" s="413">
        <f>+DC84/DD84-1</f>
        <v/>
      </c>
      <c r="DI84" s="2579" t="n"/>
      <c r="DJ84" s="2427">
        <f>SUM(D84,J84,P84,V84,AD84,AL84,AU84,BC84,BK84,BT84,CB84,CJ84)-CR84</f>
        <v/>
      </c>
      <c r="DK84" s="2427">
        <f>SUM(E84,K84,Q84,W84,AE84,AM84,AV84,BD84,BL84,BU84,CC84,CK84)-CS84</f>
        <v/>
      </c>
      <c r="DL84" s="2427">
        <f>SUM(G84,M84,S84,AA84,AI84,AR84,AZ84,BH84,BQ84,BY84,CG84,CO84)-CW84</f>
        <v/>
      </c>
      <c r="DM84" s="2427">
        <f>SUM(D84,J84,P84,V84,AD84,AL84,AU84,BC84,,BN84,BV84,CD84,CL84)-CT84</f>
        <v/>
      </c>
      <c r="DN84" s="2579" t="n"/>
      <c r="DO84" s="2579" t="n"/>
      <c r="DP84" s="2595" t="n">
        <v>190417513</v>
      </c>
      <c r="DQ84" s="2581">
        <f>-CR84+DP84/10^6</f>
        <v/>
      </c>
      <c r="DR84" s="2427">
        <f>SUM(E84,K84,Q84,W84,AE84,AM84,AV84,BD84,BL84,BU84,CC84,CK84)-CS84</f>
        <v/>
      </c>
      <c r="DS84" s="2427">
        <f>SUM(D84,J84,P84,V84,AD84,AL84,AU84,BC84,,BN84,BV84,CD84,CL84)-CT84</f>
        <v/>
      </c>
      <c r="DT84" s="2582" t="n"/>
      <c r="DU84" s="415" t="n">
        <v>-0.798076</v>
      </c>
      <c r="DV84" s="2583">
        <f>DU84-CJ84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  <c r="EB84" s="2584" t="n"/>
    </row>
    <row customFormat="1" customHeight="1" hidden="1" ht="15.75" outlineLevel="1" r="85" s="510">
      <c r="A85" s="493" t="n"/>
      <c r="B85" s="494" t="inlineStr">
        <is>
          <t>MAINTENANCE EQUIPEMENTS TECHNI</t>
        </is>
      </c>
      <c r="C85" s="406" t="inlineStr">
        <is>
          <t>Opex79</t>
        </is>
      </c>
      <c r="D85" s="2650" t="n">
        <v>138.961362</v>
      </c>
      <c r="E85" s="2651" t="n">
        <v>173.01668</v>
      </c>
      <c r="F85" s="2651" t="n">
        <v>-34.055318</v>
      </c>
      <c r="G85" s="2651" t="n">
        <v>51.584482</v>
      </c>
      <c r="H85" s="497" t="n">
        <v>1.693859792950911</v>
      </c>
      <c r="I85" s="498" t="n"/>
      <c r="J85" s="2650" t="n">
        <v>118.157672</v>
      </c>
      <c r="K85" s="2651" t="n">
        <v>173.01668</v>
      </c>
      <c r="L85" s="2651" t="n">
        <v>-54.859008</v>
      </c>
      <c r="M85" s="2651" t="n">
        <v>59.386811</v>
      </c>
      <c r="N85" s="497" t="n">
        <v>0.9896281684497255</v>
      </c>
      <c r="O85" s="499" t="n"/>
      <c r="P85" s="2650" t="n">
        <v>114.466259</v>
      </c>
      <c r="Q85" s="2651" t="n">
        <v>173.01668</v>
      </c>
      <c r="R85" s="2651" t="n">
        <v>-58.55042100000001</v>
      </c>
      <c r="S85" s="2651" t="n">
        <v>55.096484</v>
      </c>
      <c r="T85" s="497" t="n">
        <v>1.077560139772258</v>
      </c>
      <c r="U85" s="2652" t="n"/>
      <c r="V85" s="2653" t="n">
        <v>130.629661</v>
      </c>
      <c r="W85" s="2651" t="n">
        <v>173.01668</v>
      </c>
      <c r="X85" s="2651" t="n">
        <v>126.76668</v>
      </c>
      <c r="Y85" s="2651" t="n">
        <v>-42.38701900000001</v>
      </c>
      <c r="Z85" s="2651" t="n">
        <v>3.862981000000005</v>
      </c>
      <c r="AA85" s="2651" t="n">
        <v>55.277644</v>
      </c>
      <c r="AB85" s="497" t="n">
        <v>1.363155365304643</v>
      </c>
      <c r="AC85" s="499" t="n"/>
      <c r="AD85" s="2653" t="n">
        <v>129.696234</v>
      </c>
      <c r="AE85" s="2651" t="n">
        <v>173.01668</v>
      </c>
      <c r="AF85" s="2651" t="n">
        <v>126.76668</v>
      </c>
      <c r="AG85" s="2651" t="n">
        <v>-43.320446</v>
      </c>
      <c r="AH85" s="2651" t="n">
        <v>2.92955400000001</v>
      </c>
      <c r="AI85" s="2651" t="n">
        <v>35.557831</v>
      </c>
      <c r="AJ85" s="497" t="n">
        <v>2.647473154366474</v>
      </c>
      <c r="AK85" s="499" t="n"/>
      <c r="AL85" s="2653" t="n">
        <v>130.629662</v>
      </c>
      <c r="AM85" s="2651" t="n">
        <v>173.01668</v>
      </c>
      <c r="AN85" s="2651" t="n">
        <v>126.76668</v>
      </c>
      <c r="AO85" s="2651" t="n">
        <v>126.76668</v>
      </c>
      <c r="AP85" s="2651" t="n">
        <v>-42.38701799999998</v>
      </c>
      <c r="AQ85" s="2651" t="n">
        <v>3.862982000000017</v>
      </c>
      <c r="AR85" s="2651" t="n">
        <v>71.76790200000001</v>
      </c>
      <c r="AS85" s="497" t="n">
        <v>0.8201683253886956</v>
      </c>
      <c r="AT85" s="2654" t="n"/>
      <c r="AU85" s="2620" t="n">
        <v>131.864416</v>
      </c>
      <c r="AV85" s="2651" t="n">
        <v>173.01668</v>
      </c>
      <c r="AW85" s="2655" t="n">
        <v>126.76668</v>
      </c>
      <c r="AX85" s="2651" t="n">
        <v>-41.152264</v>
      </c>
      <c r="AY85" s="2651" t="n">
        <v>5.097735999999998</v>
      </c>
      <c r="AZ85" s="2651" t="n">
        <v>150.773699</v>
      </c>
      <c r="BA85" s="497" t="n">
        <v>-0.1254149969485062</v>
      </c>
      <c r="BB85" s="499" t="n"/>
      <c r="BC85" s="2633" t="n">
        <v>130.839366</v>
      </c>
      <c r="BD85" s="2432" t="n">
        <v>173.01668</v>
      </c>
      <c r="BE85" s="2432" t="n">
        <v>126.76668</v>
      </c>
      <c r="BF85" s="2432" t="n">
        <v>-42.17731399999994</v>
      </c>
      <c r="BG85" s="2432" t="n">
        <v>4.072686000000019</v>
      </c>
      <c r="BH85" s="2651" t="n">
        <v>144.759751</v>
      </c>
      <c r="BI85" s="497" t="n">
        <v>-0.09616198497053219</v>
      </c>
      <c r="BJ85" s="2656" t="n"/>
      <c r="BK85" s="2609" t="n"/>
      <c r="BL85" s="2651" t="n"/>
      <c r="BM85" s="2651" t="n"/>
      <c r="BN85" s="2651" t="n"/>
      <c r="BO85" s="2651" t="n"/>
      <c r="BP85" s="2651" t="n"/>
      <c r="BQ85" s="2651" t="n"/>
      <c r="BR85" s="497" t="n"/>
      <c r="BS85" s="2656" t="n"/>
      <c r="BT85" s="2609" t="n"/>
      <c r="BU85" s="2651" t="n"/>
      <c r="BV85" s="2651" t="n"/>
      <c r="BW85" s="2651" t="n"/>
      <c r="BX85" s="2651" t="n"/>
      <c r="BY85" s="2651" t="n"/>
      <c r="BZ85" s="497" t="n"/>
      <c r="CA85" s="2555" t="n"/>
      <c r="CB85" s="2609" t="n"/>
      <c r="CC85" s="2651" t="n"/>
      <c r="CD85" s="2651" t="n"/>
      <c r="CE85" s="2651" t="n"/>
      <c r="CF85" s="2651" t="n"/>
      <c r="CG85" s="2651" t="n"/>
      <c r="CH85" s="497" t="n"/>
      <c r="CI85" s="2555" t="n"/>
      <c r="CJ85" s="2609" t="n"/>
      <c r="CK85" s="2651" t="n"/>
      <c r="CL85" s="2651" t="n"/>
      <c r="CM85" s="2651" t="n"/>
      <c r="CN85" s="2651" t="n"/>
      <c r="CO85" s="2651" t="n"/>
      <c r="CP85" s="497" t="n"/>
      <c r="CQ85" s="499" t="n"/>
      <c r="CR85" s="2657" t="n">
        <v>1025.244632</v>
      </c>
      <c r="CS85" s="2651" t="n">
        <v>1384.13344</v>
      </c>
      <c r="CT85" s="2651" t="n">
        <v>885.4445480000001</v>
      </c>
      <c r="CU85" s="2651" t="n">
        <v>-358.8888079999997</v>
      </c>
      <c r="CV85" s="2651" t="n">
        <v>139.8000840000001</v>
      </c>
      <c r="CW85" s="2651" t="n">
        <v>479.444853</v>
      </c>
      <c r="CX85" s="497">
        <f>IFERROR(CR85/CW85-1, "-")</f>
        <v/>
      </c>
      <c r="CY85" s="506" t="n"/>
      <c r="CZ85" s="2658" t="n">
        <v>2076.200159999999</v>
      </c>
      <c r="DA85" s="2651" t="n">
        <v>1512.485413</v>
      </c>
      <c r="DB85" s="2651" t="n">
        <v>1519.277948</v>
      </c>
      <c r="DC85" s="2651" t="n"/>
      <c r="DD85" s="2651" t="n">
        <v>1185.521419</v>
      </c>
      <c r="DE85" s="497">
        <f>+CZ85/DD85-1</f>
        <v/>
      </c>
      <c r="DF85" s="497">
        <f>+DA85/DD85-1</f>
        <v/>
      </c>
      <c r="DG85" s="508">
        <f>+DB85/DD85-1</f>
        <v/>
      </c>
      <c r="DH85" s="508">
        <f>+DC85/DD85-1</f>
        <v/>
      </c>
      <c r="DI85" s="2579" t="n"/>
      <c r="DJ85" s="2427">
        <f>SUM(D85,J85,P85,V85,AD85,AL85,AU85,BC85,BK85,BT85,CB85,CJ85)-CR85</f>
        <v/>
      </c>
      <c r="DK85" s="2427">
        <f>SUM(E85,K85,Q85,W85,AE85,AM85,AV85,BD85,BL85,BU85,CC85,CK85)-CS85</f>
        <v/>
      </c>
      <c r="DL85" s="2427">
        <f>SUM(G85,M85,S85,AA85,AI85,AR85,AZ85,BH85,BQ85,BY85,CG85,CO85)-CW85</f>
        <v/>
      </c>
      <c r="DM85" s="2427">
        <f>SUM(D85,J85,P85,V85,AD85,AL85,AU85,BC85,,BN85,BV85,CD85,CL85)-CT85</f>
        <v/>
      </c>
      <c r="DN85" s="2579" t="n"/>
      <c r="DO85" s="2579" t="n"/>
      <c r="DP85" s="2659" t="n">
        <v>1056881347</v>
      </c>
      <c r="DQ85" s="2581">
        <f>-CR85+DP85/10^6</f>
        <v/>
      </c>
      <c r="DR85" s="2427">
        <f>SUM(E85,K85,Q85,W85,AE85,AM85,AV85,BD85,BL85,BU85,CC85,CK85)-CS85</f>
        <v/>
      </c>
      <c r="DS85" s="2427">
        <f>SUM(D85,J85,P85,V85,AD85,AL85,AU85,BC85,,BN85,BV85,CD85,CL85)-CT85</f>
        <v/>
      </c>
      <c r="DT85" s="2582" t="n"/>
      <c r="DU85" s="415" t="n">
        <v>128.640072</v>
      </c>
      <c r="DV85" s="2583">
        <f>DU85-CJ85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  <c r="EB85" s="2584" t="n"/>
    </row>
    <row customFormat="1" customHeight="1" hidden="1" ht="15.75" outlineLevel="1" r="86" s="416">
      <c r="A86" s="268" t="n"/>
      <c r="B86" s="419" t="inlineStr">
        <is>
          <t>LOYERS D'ESPACES EN CO-LOCATIO</t>
        </is>
      </c>
      <c r="C86" s="406" t="inlineStr">
        <is>
          <t>Opex80</t>
        </is>
      </c>
      <c r="D86" s="2592" t="n">
        <v>18.701503</v>
      </c>
      <c r="E86" s="2592" t="n">
        <v>5.5</v>
      </c>
      <c r="F86" s="2592" t="n">
        <v>13.201503</v>
      </c>
      <c r="G86" s="2592" t="n">
        <v>48.940736</v>
      </c>
      <c r="H86" s="409" t="n">
        <v>-0.6178745043801548</v>
      </c>
      <c r="I86" s="397" t="n"/>
      <c r="J86" s="2592" t="n">
        <v>18.701503</v>
      </c>
      <c r="K86" s="2592" t="n">
        <v>5.5</v>
      </c>
      <c r="L86" s="2627" t="n">
        <v>13.201503</v>
      </c>
      <c r="M86" s="2592" t="n">
        <v>48.940738</v>
      </c>
      <c r="N86" s="409" t="n">
        <v>-0.6178745199960001</v>
      </c>
      <c r="O86" s="410" t="n"/>
      <c r="P86" s="2592" t="n">
        <v>18.701503</v>
      </c>
      <c r="Q86" s="2592" t="n">
        <v>5.5</v>
      </c>
      <c r="R86" s="2627" t="n">
        <v>13.201503</v>
      </c>
      <c r="S86" s="2592" t="n">
        <v>49.202804</v>
      </c>
      <c r="T86" s="409" t="n">
        <v>-0.6199098124570299</v>
      </c>
      <c r="U86" s="2586" t="n"/>
      <c r="V86" s="2592" t="n">
        <v>34.33604</v>
      </c>
      <c r="W86" s="2592" t="n">
        <v>5.5</v>
      </c>
      <c r="X86" s="2592" t="n">
        <v>18.701503</v>
      </c>
      <c r="Y86" s="2592" t="n">
        <v>28.83604</v>
      </c>
      <c r="Z86" s="2592" t="n">
        <v>15.634537</v>
      </c>
      <c r="AA86" s="2592" t="n">
        <v>41.040046</v>
      </c>
      <c r="AB86" s="409" t="n">
        <v>-0.1633527896143196</v>
      </c>
      <c r="AC86" s="410" t="n"/>
      <c r="AD86" s="2592" t="n">
        <v>34.336039</v>
      </c>
      <c r="AE86" s="2592" t="n">
        <v>5.5</v>
      </c>
      <c r="AF86" s="2592" t="n">
        <v>18.701503</v>
      </c>
      <c r="AG86" s="2592" t="n">
        <v>28.836039</v>
      </c>
      <c r="AH86" s="2592" t="n">
        <v>15.634536</v>
      </c>
      <c r="AI86" s="2592" t="n">
        <v>37.5538</v>
      </c>
      <c r="AJ86" s="409" t="n">
        <v>-0.08568403197545926</v>
      </c>
      <c r="AK86" s="410" t="n"/>
      <c r="AL86" s="2592" t="n">
        <v>34.33604</v>
      </c>
      <c r="AM86" s="2592" t="n">
        <v>5.5</v>
      </c>
      <c r="AN86" s="2660" t="n">
        <v>18.701503</v>
      </c>
      <c r="AO86" s="2660" t="n">
        <v>34.336039</v>
      </c>
      <c r="AP86" s="2592" t="n">
        <v>28.83604</v>
      </c>
      <c r="AQ86" s="2592" t="n">
        <v>15.63453700000001</v>
      </c>
      <c r="AR86" s="2592" t="n">
        <v>-134.433333</v>
      </c>
      <c r="AS86" s="409" t="n">
        <v>-1.255413142215257</v>
      </c>
      <c r="AT86" s="2587" t="n"/>
      <c r="AU86" s="2592" t="n">
        <v>1425.663113</v>
      </c>
      <c r="AV86" s="2592" t="n">
        <v>5.5</v>
      </c>
      <c r="AW86" s="2660" t="n">
        <v>34.336039</v>
      </c>
      <c r="AX86" s="2592" t="n">
        <v>1420.163113</v>
      </c>
      <c r="AY86" s="2592" t="n">
        <v>1391.327074</v>
      </c>
      <c r="AZ86" s="2592" t="n">
        <v>43.585428</v>
      </c>
      <c r="BA86" s="409" t="n">
        <v>31.70962746998836</v>
      </c>
      <c r="BB86" s="410" t="n"/>
      <c r="BC86" s="2434" t="n">
        <v>110.492324</v>
      </c>
      <c r="BD86" s="2434" t="n">
        <v>5.5</v>
      </c>
      <c r="BE86" s="2434" t="n">
        <v>34.336039</v>
      </c>
      <c r="BF86" s="2434" t="n">
        <v>104.992324</v>
      </c>
      <c r="BG86" s="2434" t="n">
        <v>76.156285</v>
      </c>
      <c r="BH86" s="2592" t="n">
        <v>45.046613</v>
      </c>
      <c r="BI86" s="409" t="n">
        <v>1.452844212726937</v>
      </c>
      <c r="BJ86" s="2593" t="n"/>
      <c r="BK86" s="2592" t="n"/>
      <c r="BL86" s="2592" t="n"/>
      <c r="BM86" s="2592" t="n"/>
      <c r="BN86" s="2592" t="n"/>
      <c r="BO86" s="2592" t="n"/>
      <c r="BP86" s="2592" t="n"/>
      <c r="BQ86" s="2592" t="n"/>
      <c r="BR86" s="409" t="n"/>
      <c r="BS86" s="2593" t="n"/>
      <c r="BT86" s="2592" t="n"/>
      <c r="BU86" s="2592" t="n"/>
      <c r="BV86" s="2592" t="n"/>
      <c r="BW86" s="2592" t="n"/>
      <c r="BX86" s="2592" t="n"/>
      <c r="BY86" s="2592" t="n"/>
      <c r="BZ86" s="409" t="n"/>
      <c r="CA86" s="2555" t="n"/>
      <c r="CB86" s="2649" t="n"/>
      <c r="CC86" s="2592" t="n"/>
      <c r="CD86" s="2592" t="n"/>
      <c r="CE86" s="2592" t="n"/>
      <c r="CF86" s="2592" t="n"/>
      <c r="CG86" s="2592" t="n"/>
      <c r="CH86" s="409" t="n"/>
      <c r="CI86" s="2555" t="n"/>
      <c r="CJ86" s="2649" t="n"/>
      <c r="CK86" s="2592" t="n"/>
      <c r="CL86" s="2592" t="n"/>
      <c r="CM86" s="2592" t="n"/>
      <c r="CN86" s="2592" t="n"/>
      <c r="CO86" s="2592" t="n"/>
      <c r="CP86" s="409" t="n"/>
      <c r="CQ86" s="410" t="n"/>
      <c r="CR86" s="2630" t="n">
        <v>1695.268065</v>
      </c>
      <c r="CS86" s="2592" t="n">
        <v>44</v>
      </c>
      <c r="CT86" s="2592" t="n">
        <v>193.448666</v>
      </c>
      <c r="CU86" s="2592" t="n">
        <v>1651.268065</v>
      </c>
      <c r="CV86" s="2592" t="n">
        <v>1501.819399</v>
      </c>
      <c r="CW86" s="2592" t="n">
        <v>134.830219</v>
      </c>
      <c r="CX86" s="409">
        <f>IFERROR(CR86/CW86-1, "-")</f>
        <v/>
      </c>
      <c r="CY86" s="400" t="n"/>
      <c r="CZ86" s="2594" t="n">
        <v>66</v>
      </c>
      <c r="DA86" s="2592" t="n">
        <v>224.418036</v>
      </c>
      <c r="DB86" s="2660" t="n">
        <v>365.128861</v>
      </c>
      <c r="DC86" s="2592" t="n"/>
      <c r="DD86" s="2660" t="n">
        <v>308.448984</v>
      </c>
      <c r="DE86" s="409">
        <f>+CZ86/DD86-1</f>
        <v/>
      </c>
      <c r="DF86" s="409">
        <f>+DA86/DD86-1</f>
        <v/>
      </c>
      <c r="DG86" s="413">
        <f>+DB86/DD86-1</f>
        <v/>
      </c>
      <c r="DH86" s="413">
        <f>+DC86/DD86-1</f>
        <v/>
      </c>
      <c r="DI86" s="2579" t="n"/>
      <c r="DJ86" s="2427">
        <f>SUM(D86,J86,P86,V86,AD86,AL86,AU86,BC86,BK86,BT86,CB86,CJ86)-CR86</f>
        <v/>
      </c>
      <c r="DK86" s="2427">
        <f>SUM(E86,K86,Q86,W86,AE86,AM86,AV86,BD86,BL86,BU86,CC86,CK86)-CS86</f>
        <v/>
      </c>
      <c r="DL86" s="2427">
        <f>SUM(G86,M86,S86,AA86,AI86,AR86,AZ86,BH86,BQ86,BY86,CG86,CO86)-CW86</f>
        <v/>
      </c>
      <c r="DM86" s="2427">
        <f>SUM(D86,J86,P86,V86,AD86,AL86,AU86,BC86,,BN86,BV86,CD86,CL86)-CT86</f>
        <v/>
      </c>
      <c r="DN86" s="2579" t="n"/>
      <c r="DO86" s="2579" t="n"/>
      <c r="DP86" s="2661" t="n">
        <v>300348843</v>
      </c>
      <c r="DQ86" s="2581">
        <f>-CR86+DP86/10^6</f>
        <v/>
      </c>
      <c r="DR86" s="2427">
        <f>SUM(E86,K86,Q86,W86,AE86,AM86,AV86,BD86,BL86,BU86,CC86,CK86)-CS86</f>
        <v/>
      </c>
      <c r="DS86" s="2427">
        <f>SUM(D86,J86,P86,V86,AD86,AL86,AU86,BC86,,BN86,BV86,CD86,CL86)-CT86</f>
        <v/>
      </c>
      <c r="DT86" s="2582" t="n"/>
      <c r="DU86" s="415" t="n">
        <v>8.100141000000001</v>
      </c>
      <c r="DV86" s="2583">
        <f>DU86-CJ86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  <c r="EB86" s="2584" t="n"/>
    </row>
    <row customFormat="1" customHeight="1" hidden="1" ht="15.75" outlineLevel="1" r="87" s="416">
      <c r="A87" s="268" t="n"/>
      <c r="B87" s="419" t="inlineStr">
        <is>
          <t>LOYERS LIAISONS SIGNALISATIONS</t>
        </is>
      </c>
      <c r="C87" s="406" t="inlineStr">
        <is>
          <t>Opex81</t>
        </is>
      </c>
      <c r="D87" s="2591" t="n">
        <v>1.311914</v>
      </c>
      <c r="E87" s="2592" t="n">
        <v>1.9839355</v>
      </c>
      <c r="F87" s="2592" t="n">
        <v>-0.6720215</v>
      </c>
      <c r="G87" s="2592" t="n">
        <v>1.311914</v>
      </c>
      <c r="H87" s="409" t="n">
        <v>0</v>
      </c>
      <c r="I87" s="397" t="n"/>
      <c r="J87" s="2591" t="n">
        <v>1.311914</v>
      </c>
      <c r="K87" s="2592" t="n">
        <v>1.9839355</v>
      </c>
      <c r="L87" s="2592" t="n">
        <v>-0.6720215</v>
      </c>
      <c r="M87" s="2592" t="n">
        <v>1.311914</v>
      </c>
      <c r="N87" s="409" t="n">
        <v>0</v>
      </c>
      <c r="O87" s="410" t="n"/>
      <c r="P87" s="2591" t="n">
        <v>1.967872</v>
      </c>
      <c r="Q87" s="2592" t="n">
        <v>1.9839355</v>
      </c>
      <c r="R87" s="2592" t="n">
        <v>-0.01606350000000001</v>
      </c>
      <c r="S87" s="2592" t="n">
        <v>1.476389</v>
      </c>
      <c r="T87" s="409" t="n">
        <v>0.3328953277218945</v>
      </c>
      <c r="U87" s="2586" t="n"/>
      <c r="V87" s="2591" t="n">
        <v>1.639893</v>
      </c>
      <c r="W87" s="2592" t="n">
        <v>1.9839355</v>
      </c>
      <c r="X87" s="2592" t="n">
        <v>1.967872</v>
      </c>
      <c r="Y87" s="2592" t="n">
        <v>-0.3440425</v>
      </c>
      <c r="Z87" s="2592" t="n">
        <v>-0.327979</v>
      </c>
      <c r="AA87" s="2592" t="n">
        <v>1.476389</v>
      </c>
      <c r="AB87" s="409" t="n">
        <v>0.1107458806588237</v>
      </c>
      <c r="AC87" s="410" t="n"/>
      <c r="AD87" s="2591" t="n">
        <v>1.311914</v>
      </c>
      <c r="AE87" s="2592" t="n">
        <v>1.9839355</v>
      </c>
      <c r="AF87" s="2592" t="n">
        <v>1.639893</v>
      </c>
      <c r="AG87" s="2592" t="n">
        <v>-0.6720215</v>
      </c>
      <c r="AH87" s="2592" t="n">
        <v>-0.327979</v>
      </c>
      <c r="AI87" s="2592" t="n">
        <v>1.476389</v>
      </c>
      <c r="AJ87" s="409" t="n">
        <v>-0.1114035664042471</v>
      </c>
      <c r="AK87" s="410" t="n"/>
      <c r="AL87" s="2591" t="n">
        <v>1.311914</v>
      </c>
      <c r="AM87" s="2592" t="n">
        <v>1.9839355</v>
      </c>
      <c r="AN87" s="2592" t="n">
        <v>1.639893</v>
      </c>
      <c r="AO87" s="2592" t="n">
        <v>1.639893</v>
      </c>
      <c r="AP87" s="2592" t="n">
        <v>-0.6720214999999998</v>
      </c>
      <c r="AQ87" s="2592" t="n">
        <v>-0.327979</v>
      </c>
      <c r="AR87" s="2592" t="n">
        <v>1.311914</v>
      </c>
      <c r="AS87" s="409" t="n">
        <v>0</v>
      </c>
      <c r="AT87" s="2587" t="n"/>
      <c r="AU87" s="2591" t="n">
        <v>1.311914</v>
      </c>
      <c r="AV87" s="2592" t="n">
        <v>1.9839355</v>
      </c>
      <c r="AW87" s="2592" t="n">
        <v>1.639893</v>
      </c>
      <c r="AX87" s="2592" t="n">
        <v>-0.6720214999999998</v>
      </c>
      <c r="AY87" s="2592" t="n">
        <v>-0.327979</v>
      </c>
      <c r="AZ87" s="2592" t="n">
        <v>0.9829639999999999</v>
      </c>
      <c r="BA87" s="409" t="n">
        <v>0.3346511164193195</v>
      </c>
      <c r="BB87" s="410" t="n"/>
      <c r="BC87" s="2507" t="n">
        <v>1.311914</v>
      </c>
      <c r="BD87" s="2434" t="n">
        <v>1.9839355</v>
      </c>
      <c r="BE87" s="2434" t="n">
        <v>1.639893</v>
      </c>
      <c r="BF87" s="2434" t="n">
        <v>-0.6720215</v>
      </c>
      <c r="BG87" s="2434" t="n">
        <v>-0.327979</v>
      </c>
      <c r="BH87" s="2592" t="n">
        <v>1.311914</v>
      </c>
      <c r="BI87" s="409" t="n">
        <v>0</v>
      </c>
      <c r="BJ87" s="2593" t="n"/>
      <c r="BK87" s="2591" t="n"/>
      <c r="BL87" s="2592" t="n"/>
      <c r="BM87" s="2592" t="n"/>
      <c r="BN87" s="2592" t="n"/>
      <c r="BO87" s="2592" t="n"/>
      <c r="BP87" s="2592" t="n"/>
      <c r="BQ87" s="2592" t="n"/>
      <c r="BR87" s="409" t="n"/>
      <c r="BS87" s="2593" t="n"/>
      <c r="BT87" s="2591" t="n"/>
      <c r="BU87" s="2592" t="n"/>
      <c r="BV87" s="2592" t="n"/>
      <c r="BW87" s="2592" t="n"/>
      <c r="BX87" s="2592" t="n"/>
      <c r="BY87" s="2592" t="n"/>
      <c r="BZ87" s="409" t="n"/>
      <c r="CA87" s="2555" t="n"/>
      <c r="CB87" s="2596" t="n"/>
      <c r="CC87" s="2592" t="n"/>
      <c r="CD87" s="2592" t="n"/>
      <c r="CE87" s="2592" t="n"/>
      <c r="CF87" s="2592" t="n"/>
      <c r="CG87" s="2592" t="n"/>
      <c r="CH87" s="409" t="n"/>
      <c r="CI87" s="2555" t="n"/>
      <c r="CJ87" s="2596" t="n"/>
      <c r="CK87" s="2592" t="n"/>
      <c r="CL87" s="2592" t="n"/>
      <c r="CM87" s="2592" t="n"/>
      <c r="CN87" s="2592" t="n"/>
      <c r="CO87" s="2592" t="n"/>
      <c r="CP87" s="409" t="n"/>
      <c r="CQ87" s="410" t="n"/>
      <c r="CR87" s="2630" t="n">
        <v>11.479249</v>
      </c>
      <c r="CS87" s="2592" t="n">
        <v>15.871484</v>
      </c>
      <c r="CT87" s="2592" t="n">
        <v>10.823293</v>
      </c>
      <c r="CU87" s="2592" t="n">
        <v>-4.392234999999999</v>
      </c>
      <c r="CV87" s="2592" t="n">
        <v>0.6559559999999998</v>
      </c>
      <c r="CW87" s="2592" t="n">
        <v>9.347873</v>
      </c>
      <c r="CX87" s="409">
        <f>IFERROR(CR87/CW87-1, "-")</f>
        <v/>
      </c>
      <c r="CY87" s="400" t="n"/>
      <c r="CZ87" s="2594" t="n">
        <v>23.807226</v>
      </c>
      <c r="DA87" s="2592" t="n">
        <v>19.678716</v>
      </c>
      <c r="DB87" s="2592" t="n">
        <v>19.022758</v>
      </c>
      <c r="DC87" s="2592" t="n"/>
      <c r="DD87" s="2592" t="n">
        <v>15.907443</v>
      </c>
      <c r="DE87" s="409">
        <f>+CZ87/DD87-1</f>
        <v/>
      </c>
      <c r="DF87" s="409">
        <f>+DA87/DD87-1</f>
        <v/>
      </c>
      <c r="DG87" s="413">
        <f>+DB87/DD87-1</f>
        <v/>
      </c>
      <c r="DH87" s="413">
        <f>+DC87/DD87-1</f>
        <v/>
      </c>
      <c r="DI87" s="2579" t="n"/>
      <c r="DJ87" s="2427">
        <f>SUM(D87,J87,P87,V87,AD87,AL87,AU87,BC87,BK87,BT87,CB87,CJ87)-CR87</f>
        <v/>
      </c>
      <c r="DK87" s="2427">
        <f>SUM(E87,K87,Q87,W87,AE87,AM87,AV87,BD87,BL87,BU87,CC87,CK87)-CS87</f>
        <v/>
      </c>
      <c r="DL87" s="2427">
        <f>SUM(G87,M87,S87,AA87,AI87,AR87,AZ87,BH87,BQ87,BY87,CG87,CO87)-CW87</f>
        <v/>
      </c>
      <c r="DM87" s="2427">
        <f>SUM(D87,J87,P87,V87,AD87,AL87,AU87,BC87,,BN87,BV87,CD87,CL87)-CT87</f>
        <v/>
      </c>
      <c r="DN87" s="2579" t="n"/>
      <c r="DO87" s="2579" t="n"/>
      <c r="DP87" s="2595" t="n">
        <v>14595529</v>
      </c>
      <c r="DQ87" s="2581">
        <f>-CR87+DP87/10^6</f>
        <v/>
      </c>
      <c r="DR87" s="2427">
        <f>SUM(E87,K87,Q87,W87,AE87,AM87,AV87,BD87,BL87,BU87,CC87,CK87)-CS87</f>
        <v/>
      </c>
      <c r="DS87" s="2427">
        <f>SUM(D87,J87,P87,V87,AD87,AL87,AU87,BC87,,BN87,BV87,CD87,CL87)-CT87</f>
        <v/>
      </c>
      <c r="DT87" s="2582" t="n"/>
      <c r="DU87" s="415" t="n">
        <v>1.311914</v>
      </c>
      <c r="DV87" s="2583">
        <f>DU87-CJ87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  <c r="EB87" s="2584" t="n"/>
    </row>
    <row customFormat="1" customHeight="1" hidden="1" ht="15.75" outlineLevel="1" r="88" s="416">
      <c r="A88" s="268" t="n"/>
      <c r="B88" s="419" t="inlineStr">
        <is>
          <t>LOYERS LIAISONS SEGMENT SPACIA</t>
        </is>
      </c>
      <c r="C88" s="406" t="inlineStr">
        <is>
          <t>Opex82</t>
        </is>
      </c>
      <c r="D88" s="2591" t="n">
        <v>0</v>
      </c>
      <c r="E88" s="2592" t="n">
        <v>0</v>
      </c>
      <c r="F88" s="2592" t="n">
        <v>0</v>
      </c>
      <c r="G88" s="2592" t="n">
        <v>0</v>
      </c>
      <c r="H88" s="409" t="n"/>
      <c r="I88" s="397" t="n"/>
      <c r="J88" s="2591" t="n">
        <v>0</v>
      </c>
      <c r="K88" s="2592" t="n">
        <v>0</v>
      </c>
      <c r="L88" s="2592" t="n">
        <v>0</v>
      </c>
      <c r="M88" s="2592" t="n">
        <v>0</v>
      </c>
      <c r="N88" s="409" t="n"/>
      <c r="O88" s="410" t="n"/>
      <c r="P88" s="2591" t="n">
        <v>0</v>
      </c>
      <c r="Q88" s="2592" t="n">
        <v>0</v>
      </c>
      <c r="R88" s="2592" t="n">
        <v>0</v>
      </c>
      <c r="S88" s="2592" t="n">
        <v>0</v>
      </c>
      <c r="T88" s="409" t="n"/>
      <c r="U88" s="2586" t="n"/>
      <c r="V88" s="2591" t="n">
        <v>0</v>
      </c>
      <c r="W88" s="2592" t="n">
        <v>0</v>
      </c>
      <c r="X88" s="2592" t="n">
        <v>0</v>
      </c>
      <c r="Y88" s="2592" t="n">
        <v>0</v>
      </c>
      <c r="Z88" s="2592" t="n">
        <v>0</v>
      </c>
      <c r="AA88" s="2592" t="n">
        <v>0</v>
      </c>
      <c r="AB88" s="409" t="n"/>
      <c r="AC88" s="410" t="n"/>
      <c r="AD88" s="2591" t="n">
        <v>0</v>
      </c>
      <c r="AE88" s="2592" t="n">
        <v>0</v>
      </c>
      <c r="AF88" s="2592" t="n">
        <v>0</v>
      </c>
      <c r="AG88" s="2592" t="n">
        <v>0</v>
      </c>
      <c r="AH88" s="2592" t="n">
        <v>0</v>
      </c>
      <c r="AI88" s="2592" t="n">
        <v>0</v>
      </c>
      <c r="AJ88" s="409" t="n"/>
      <c r="AK88" s="410" t="n"/>
      <c r="AL88" s="2591" t="n">
        <v>0</v>
      </c>
      <c r="AM88" s="2592" t="n">
        <v>0</v>
      </c>
      <c r="AN88" s="2592" t="n">
        <v>0</v>
      </c>
      <c r="AO88" s="2592" t="n">
        <v>0</v>
      </c>
      <c r="AP88" s="2592" t="n">
        <v>0</v>
      </c>
      <c r="AQ88" s="2592" t="n">
        <v>0</v>
      </c>
      <c r="AR88" s="2592" t="n">
        <v>0</v>
      </c>
      <c r="AS88" s="409" t="n"/>
      <c r="AT88" s="2587" t="n"/>
      <c r="AU88" s="2591" t="n">
        <v>0</v>
      </c>
      <c r="AV88" s="2592" t="n">
        <v>0</v>
      </c>
      <c r="AW88" s="2592" t="n">
        <v>0</v>
      </c>
      <c r="AX88" s="2592" t="n">
        <v>0</v>
      </c>
      <c r="AY88" s="2592" t="n">
        <v>0</v>
      </c>
      <c r="AZ88" s="2592" t="n">
        <v>0</v>
      </c>
      <c r="BA88" s="409" t="n"/>
      <c r="BB88" s="410" t="n"/>
      <c r="BC88" s="2507" t="n">
        <v>0</v>
      </c>
      <c r="BD88" s="2434" t="n">
        <v>0</v>
      </c>
      <c r="BE88" s="2434" t="n">
        <v>0</v>
      </c>
      <c r="BF88" s="2434" t="n">
        <v>0</v>
      </c>
      <c r="BG88" s="2434" t="n">
        <v>0</v>
      </c>
      <c r="BH88" s="2592" t="n">
        <v>0</v>
      </c>
      <c r="BI88" s="409" t="n"/>
      <c r="BJ88" s="2593" t="n"/>
      <c r="BK88" s="2591" t="n"/>
      <c r="BL88" s="2592" t="n"/>
      <c r="BM88" s="2592" t="n"/>
      <c r="BN88" s="2592" t="n"/>
      <c r="BO88" s="2592" t="n"/>
      <c r="BP88" s="2592" t="n"/>
      <c r="BQ88" s="2592" t="n"/>
      <c r="BR88" s="409" t="n"/>
      <c r="BS88" s="2593" t="n"/>
      <c r="BT88" s="2591" t="n"/>
      <c r="BU88" s="2592" t="n"/>
      <c r="BV88" s="2592" t="n"/>
      <c r="BW88" s="2592" t="n"/>
      <c r="BX88" s="2592" t="n"/>
      <c r="BY88" s="2592" t="n"/>
      <c r="BZ88" s="409" t="n"/>
      <c r="CA88" s="2555" t="n"/>
      <c r="CB88" s="2591" t="n"/>
      <c r="CC88" s="2592" t="n"/>
      <c r="CD88" s="2592" t="n"/>
      <c r="CE88" s="2592" t="n"/>
      <c r="CF88" s="2592" t="n"/>
      <c r="CG88" s="2592" t="n"/>
      <c r="CH88" s="409" t="n"/>
      <c r="CI88" s="2555" t="n"/>
      <c r="CJ88" s="2591" t="n"/>
      <c r="CK88" s="2592" t="n"/>
      <c r="CL88" s="2592" t="n"/>
      <c r="CM88" s="2592" t="n"/>
      <c r="CN88" s="2592" t="n"/>
      <c r="CO88" s="2592" t="n"/>
      <c r="CP88" s="409" t="n"/>
      <c r="CQ88" s="410" t="n"/>
      <c r="CR88" s="2591" t="n">
        <v>0</v>
      </c>
      <c r="CS88" s="2592" t="n">
        <v>0</v>
      </c>
      <c r="CT88" s="2592" t="n">
        <v>0</v>
      </c>
      <c r="CU88" s="2592" t="n">
        <v>0</v>
      </c>
      <c r="CV88" s="2592" t="n">
        <v>0</v>
      </c>
      <c r="CW88" s="2592" t="n">
        <v>0</v>
      </c>
      <c r="CX88" s="409">
        <f>IFERROR(CR88/CW88-1, "-")</f>
        <v/>
      </c>
      <c r="CY88" s="400" t="n"/>
      <c r="CZ88" s="2594" t="n">
        <v>0</v>
      </c>
      <c r="DA88" s="2592" t="n">
        <v>0</v>
      </c>
      <c r="DB88" s="2592" t="n">
        <v>0</v>
      </c>
      <c r="DC88" s="2592" t="n"/>
      <c r="DD88" s="2592" t="n">
        <v>0</v>
      </c>
      <c r="DE88" s="409" t="n"/>
      <c r="DF88" s="409" t="n"/>
      <c r="DG88" s="413" t="n"/>
      <c r="DH88" s="413" t="n"/>
      <c r="DI88" s="2579" t="n"/>
      <c r="DJ88" s="2427">
        <f>SUM(D88,J88,P88,V88,AD88,AL88,AU88,BC88,BK88,BT88,CB88,CJ88)-CR88</f>
        <v/>
      </c>
      <c r="DK88" s="2427">
        <f>SUM(E88,K88,Q88,W88,AE88,AM88,AV88,BD88,BL88,BU88,CC88,CK88)-CS88</f>
        <v/>
      </c>
      <c r="DL88" s="2427">
        <f>SUM(G88,M88,S88,AA88,AI88,AR88,AZ88,BH88,BQ88,BY88,CG88,CO88)-CW88</f>
        <v/>
      </c>
      <c r="DM88" s="2427">
        <f>SUM(D88,J88,P88,V88,AD88,AL88,AU88,BC88,,BN88,BV88,CD88,CL88)-CT88</f>
        <v/>
      </c>
      <c r="DN88" s="2579" t="n"/>
      <c r="DO88" s="2579" t="n"/>
      <c r="DP88" s="2595" t="n">
        <v>0</v>
      </c>
      <c r="DQ88" s="2581">
        <f>-CR88+DP88/10^6</f>
        <v/>
      </c>
      <c r="DR88" s="2427">
        <f>SUM(E88,K88,Q88,W88,AE88,AM88,AV88,BD88,BL88,BU88,CC88,CK88)-CS88</f>
        <v/>
      </c>
      <c r="DS88" s="2427">
        <f>SUM(D88,J88,P88,V88,AD88,AL88,AU88,BC88,,BN88,BV88,CD88,CL88)-CT88</f>
        <v/>
      </c>
      <c r="DT88" s="2582" t="n"/>
      <c r="DU88" s="415" t="n">
        <v>0</v>
      </c>
      <c r="DV88" s="2583">
        <f>DU88-CJ88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  <c r="EB88" s="2584" t="n"/>
    </row>
    <row customFormat="1" customHeight="1" hidden="1" ht="15.75" outlineLevel="1" r="89" s="416">
      <c r="A89" s="268" t="n"/>
      <c r="B89" s="419" t="inlineStr">
        <is>
          <t>LOYERS LIAISONS MIC</t>
        </is>
      </c>
      <c r="C89" s="406" t="inlineStr">
        <is>
          <t>Opex83</t>
        </is>
      </c>
      <c r="D89" s="2591" t="n">
        <v>0</v>
      </c>
      <c r="E89" s="2592" t="n">
        <v>0</v>
      </c>
      <c r="F89" s="2592" t="n">
        <v>0</v>
      </c>
      <c r="G89" s="2592" t="n">
        <v>0</v>
      </c>
      <c r="H89" s="409" t="n"/>
      <c r="I89" s="397" t="n"/>
      <c r="J89" s="2591" t="n">
        <v>0</v>
      </c>
      <c r="K89" s="2592" t="n">
        <v>0</v>
      </c>
      <c r="L89" s="2592" t="n">
        <v>0</v>
      </c>
      <c r="M89" s="2592" t="n">
        <v>0</v>
      </c>
      <c r="N89" s="409" t="n"/>
      <c r="O89" s="410" t="n"/>
      <c r="P89" s="2591" t="n">
        <v>0</v>
      </c>
      <c r="Q89" s="2592" t="n">
        <v>0</v>
      </c>
      <c r="R89" s="2592" t="n">
        <v>0</v>
      </c>
      <c r="S89" s="2592" t="n">
        <v>0</v>
      </c>
      <c r="T89" s="409" t="n"/>
      <c r="U89" s="2586" t="n"/>
      <c r="V89" s="2591" t="n">
        <v>0</v>
      </c>
      <c r="W89" s="2592" t="n">
        <v>0</v>
      </c>
      <c r="X89" s="2592" t="n">
        <v>0</v>
      </c>
      <c r="Y89" s="2592" t="n">
        <v>0</v>
      </c>
      <c r="Z89" s="2592" t="n">
        <v>0</v>
      </c>
      <c r="AA89" s="2592" t="n">
        <v>0</v>
      </c>
      <c r="AB89" s="409" t="n"/>
      <c r="AC89" s="410" t="n"/>
      <c r="AD89" s="2591" t="n">
        <v>0</v>
      </c>
      <c r="AE89" s="2592" t="n">
        <v>0</v>
      </c>
      <c r="AF89" s="2592" t="n">
        <v>0</v>
      </c>
      <c r="AG89" s="2592" t="n">
        <v>0</v>
      </c>
      <c r="AH89" s="2592" t="n">
        <v>0</v>
      </c>
      <c r="AI89" s="2592" t="n">
        <v>0</v>
      </c>
      <c r="AJ89" s="409" t="n"/>
      <c r="AK89" s="410" t="n"/>
      <c r="AL89" s="2591" t="n">
        <v>0</v>
      </c>
      <c r="AM89" s="2592" t="n">
        <v>0</v>
      </c>
      <c r="AN89" s="2592" t="n">
        <v>0</v>
      </c>
      <c r="AO89" s="2592" t="n">
        <v>0</v>
      </c>
      <c r="AP89" s="2592" t="n">
        <v>0</v>
      </c>
      <c r="AQ89" s="2592" t="n">
        <v>0</v>
      </c>
      <c r="AR89" s="2592" t="n">
        <v>0</v>
      </c>
      <c r="AS89" s="409" t="n"/>
      <c r="AT89" s="2587" t="n"/>
      <c r="AU89" s="2591" t="n">
        <v>0</v>
      </c>
      <c r="AV89" s="2592" t="n">
        <v>0</v>
      </c>
      <c r="AW89" s="2592" t="n">
        <v>0</v>
      </c>
      <c r="AX89" s="2592" t="n">
        <v>0</v>
      </c>
      <c r="AY89" s="2592" t="n">
        <v>0</v>
      </c>
      <c r="AZ89" s="2592" t="n">
        <v>0</v>
      </c>
      <c r="BA89" s="409" t="n"/>
      <c r="BB89" s="410" t="n"/>
      <c r="BC89" s="2507" t="n">
        <v>0</v>
      </c>
      <c r="BD89" s="2434" t="n">
        <v>0</v>
      </c>
      <c r="BE89" s="2434" t="n">
        <v>0</v>
      </c>
      <c r="BF89" s="2434" t="n">
        <v>0</v>
      </c>
      <c r="BG89" s="2434" t="n">
        <v>0</v>
      </c>
      <c r="BH89" s="2592" t="n">
        <v>0</v>
      </c>
      <c r="BI89" s="409" t="n"/>
      <c r="BJ89" s="2593" t="n"/>
      <c r="BK89" s="2591" t="n"/>
      <c r="BL89" s="2592" t="n"/>
      <c r="BM89" s="2592" t="n"/>
      <c r="BN89" s="2592" t="n"/>
      <c r="BO89" s="2592" t="n"/>
      <c r="BP89" s="2592" t="n"/>
      <c r="BQ89" s="2592" t="n"/>
      <c r="BR89" s="409" t="n"/>
      <c r="BS89" s="2593" t="n"/>
      <c r="BT89" s="2591" t="n"/>
      <c r="BU89" s="2592" t="n"/>
      <c r="BV89" s="2592" t="n"/>
      <c r="BW89" s="2592" t="n"/>
      <c r="BX89" s="2592" t="n"/>
      <c r="BY89" s="2592" t="n"/>
      <c r="BZ89" s="409" t="n"/>
      <c r="CA89" s="2555" t="n"/>
      <c r="CB89" s="2591" t="n"/>
      <c r="CC89" s="2592" t="n"/>
      <c r="CD89" s="2592" t="n"/>
      <c r="CE89" s="2592" t="n"/>
      <c r="CF89" s="2592" t="n"/>
      <c r="CG89" s="2592" t="n"/>
      <c r="CH89" s="409" t="n"/>
      <c r="CI89" s="2555" t="n"/>
      <c r="CJ89" s="2591" t="n"/>
      <c r="CK89" s="2592" t="n"/>
      <c r="CL89" s="2592" t="n"/>
      <c r="CM89" s="2592" t="n"/>
      <c r="CN89" s="2592" t="n"/>
      <c r="CO89" s="2592" t="n"/>
      <c r="CP89" s="409" t="n"/>
      <c r="CQ89" s="410" t="n"/>
      <c r="CR89" s="2591" t="n">
        <v>0</v>
      </c>
      <c r="CS89" s="2592" t="n">
        <v>0</v>
      </c>
      <c r="CT89" s="2592" t="n">
        <v>0</v>
      </c>
      <c r="CU89" s="2592" t="n">
        <v>0</v>
      </c>
      <c r="CV89" s="2592" t="n">
        <v>0</v>
      </c>
      <c r="CW89" s="2592" t="n">
        <v>0</v>
      </c>
      <c r="CX89" s="409">
        <f>IFERROR(CR89/CW89-1, "-")</f>
        <v/>
      </c>
      <c r="CY89" s="400" t="n"/>
      <c r="CZ89" s="2594" t="n">
        <v>0</v>
      </c>
      <c r="DA89" s="2592" t="n">
        <v>0</v>
      </c>
      <c r="DB89" s="2592" t="n">
        <v>0</v>
      </c>
      <c r="DC89" s="2592" t="n"/>
      <c r="DD89" s="2592" t="n">
        <v>0</v>
      </c>
      <c r="DE89" s="409" t="n"/>
      <c r="DF89" s="409" t="n"/>
      <c r="DG89" s="413" t="n"/>
      <c r="DH89" s="413" t="n"/>
      <c r="DI89" s="2579" t="n"/>
      <c r="DJ89" s="2427">
        <f>SUM(D89,J89,P89,V89,AD89,AL89,AU89,BC89,BK89,BT89,CB89,CJ89)-CR89</f>
        <v/>
      </c>
      <c r="DK89" s="2427">
        <f>SUM(E89,K89,Q89,W89,AE89,AM89,AV89,BD89,BL89,BU89,CC89,CK89)-CS89</f>
        <v/>
      </c>
      <c r="DL89" s="2427">
        <f>SUM(G89,M89,S89,AA89,AI89,AR89,AZ89,BH89,BQ89,BY89,CG89,CO89)-CW89</f>
        <v/>
      </c>
      <c r="DM89" s="2427">
        <f>SUM(D89,J89,P89,V89,AD89,AL89,AU89,BC89,,BN89,BV89,CD89,CL89)-CT89</f>
        <v/>
      </c>
      <c r="DN89" s="2579" t="n"/>
      <c r="DO89" s="2579" t="n"/>
      <c r="DP89" s="2595" t="n">
        <v>0</v>
      </c>
      <c r="DQ89" s="2581">
        <f>-CR89+DP89/10^6</f>
        <v/>
      </c>
      <c r="DR89" s="2427">
        <f>SUM(E89,K89,Q89,W89,AE89,AM89,AV89,BD89,BL89,BU89,CC89,CK89)-CS89</f>
        <v/>
      </c>
      <c r="DS89" s="2427">
        <f>SUM(D89,J89,P89,V89,AD89,AL89,AU89,BC89,,BN89,BV89,CD89,CL89)-CT89</f>
        <v/>
      </c>
      <c r="DT89" s="2582" t="n"/>
      <c r="DU89" s="415" t="n">
        <v>0</v>
      </c>
      <c r="DV89" s="2583">
        <f>DU89-CJ89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  <c r="EB89" s="2584" t="n"/>
    </row>
    <row customFormat="1" customHeight="1" hidden="1" ht="15.75" outlineLevel="1" r="90" s="416">
      <c r="A90" s="268" t="n"/>
      <c r="B90" s="419" t="inlineStr">
        <is>
          <t>LOYERS LIAISONS FIBRES OPTIQUE</t>
        </is>
      </c>
      <c r="C90" s="406" t="inlineStr">
        <is>
          <t>Opex84</t>
        </is>
      </c>
      <c r="D90" s="2609" t="n">
        <v>189.243124</v>
      </c>
      <c r="E90" s="2592" t="n">
        <v>19.3654666666667</v>
      </c>
      <c r="F90" s="2592" t="n">
        <v>169.8776573333333</v>
      </c>
      <c r="G90" s="2592" t="n">
        <v>228.289412</v>
      </c>
      <c r="H90" s="409" t="n">
        <v>-0.1710385412005003</v>
      </c>
      <c r="I90" s="397" t="n"/>
      <c r="J90" s="2609" t="n">
        <v>292.003912</v>
      </c>
      <c r="K90" s="2592" t="n">
        <v>19.3654666666667</v>
      </c>
      <c r="L90" s="2592" t="n">
        <v>272.6384453333333</v>
      </c>
      <c r="M90" s="2592" t="n">
        <v>203.598534</v>
      </c>
      <c r="N90" s="409" t="n">
        <v>0.4342142168862573</v>
      </c>
      <c r="O90" s="410" t="n"/>
      <c r="P90" s="2609" t="n">
        <v>247.81928</v>
      </c>
      <c r="Q90" s="2592" t="n">
        <v>19.3654666666667</v>
      </c>
      <c r="R90" s="2592" t="n">
        <v>228.4538133333333</v>
      </c>
      <c r="S90" s="2592" t="n">
        <v>238.927611</v>
      </c>
      <c r="T90" s="409" t="n">
        <v>0.03721490774040337</v>
      </c>
      <c r="U90" s="2586" t="n"/>
      <c r="V90" s="2609" t="n">
        <v>245.978147</v>
      </c>
      <c r="W90" s="2592" t="n">
        <v>19.3654666666667</v>
      </c>
      <c r="X90" s="2592" t="n">
        <v>247.610956666667</v>
      </c>
      <c r="Y90" s="2592" t="n">
        <v>226.6126803333333</v>
      </c>
      <c r="Z90" s="2592" t="n">
        <v>-1.632809666666986</v>
      </c>
      <c r="AA90" s="2592" t="n">
        <v>256.166133</v>
      </c>
      <c r="AB90" s="409" t="n">
        <v>-0.03977101063550814</v>
      </c>
      <c r="AC90" s="410" t="n"/>
      <c r="AD90" s="2609" t="n">
        <v>244.93723</v>
      </c>
      <c r="AE90" s="2592" t="n">
        <v>19.3654666666667</v>
      </c>
      <c r="AF90" s="2592" t="n">
        <v>247.873456666667</v>
      </c>
      <c r="AG90" s="2592" t="n">
        <v>225.5717633333333</v>
      </c>
      <c r="AH90" s="2592" t="n">
        <v>-2.936226666667011</v>
      </c>
      <c r="AI90" s="2592" t="n">
        <v>223.681201</v>
      </c>
      <c r="AJ90" s="409" t="n">
        <v>0.09502823171983965</v>
      </c>
      <c r="AK90" s="410" t="n"/>
      <c r="AL90" s="2609" t="n">
        <v>244.269231</v>
      </c>
      <c r="AM90" s="2592" t="n">
        <v>19.3654666666667</v>
      </c>
      <c r="AN90" s="2592" t="n">
        <v>248.223456666667</v>
      </c>
      <c r="AO90" s="2592" t="n">
        <v>245.074656666667</v>
      </c>
      <c r="AP90" s="2592" t="n">
        <v>224.9037643333333</v>
      </c>
      <c r="AQ90" s="2592" t="n">
        <v>-3.954225666666957</v>
      </c>
      <c r="AR90" s="2592" t="n">
        <v>220.097926</v>
      </c>
      <c r="AS90" s="409" t="n">
        <v>0.1098206849981858</v>
      </c>
      <c r="AT90" s="2587" t="n"/>
      <c r="AU90" s="2609" t="n">
        <v>128.18745</v>
      </c>
      <c r="AV90" s="2592" t="n">
        <v>19.3654666666667</v>
      </c>
      <c r="AW90" s="2592" t="n">
        <v>245.337156666667</v>
      </c>
      <c r="AX90" s="2592" t="n">
        <v>108.8219833333333</v>
      </c>
      <c r="AY90" s="2592" t="n">
        <v>-117.149706666667</v>
      </c>
      <c r="AZ90" s="2592" t="n">
        <v>223.611242</v>
      </c>
      <c r="BA90" s="409" t="n">
        <v>-0.4267396895903829</v>
      </c>
      <c r="BB90" s="410" t="n"/>
      <c r="BC90" s="2633" t="n">
        <v>215.566371</v>
      </c>
      <c r="BD90" s="2434" t="n">
        <v>19.36546666666667</v>
      </c>
      <c r="BE90" s="2434" t="n">
        <v>244.599656666667</v>
      </c>
      <c r="BF90" s="2434" t="n">
        <v>196.2009043333333</v>
      </c>
      <c r="BG90" s="2434" t="n">
        <v>-29.03328566666698</v>
      </c>
      <c r="BH90" s="2592" t="n">
        <v>224.983975</v>
      </c>
      <c r="BI90" s="409" t="n">
        <v>-0.04185899906871138</v>
      </c>
      <c r="BJ90" s="2593" t="n"/>
      <c r="BK90" s="2609" t="n"/>
      <c r="BL90" s="2592" t="n"/>
      <c r="BM90" s="2592" t="n"/>
      <c r="BN90" s="2592" t="n"/>
      <c r="BO90" s="2592" t="n"/>
      <c r="BP90" s="2592" t="n"/>
      <c r="BQ90" s="2592" t="n"/>
      <c r="BR90" s="409" t="n"/>
      <c r="BS90" s="2593" t="n"/>
      <c r="BT90" s="2609" t="n"/>
      <c r="BU90" s="2592" t="n"/>
      <c r="BV90" s="2592" t="n"/>
      <c r="BW90" s="2592" t="n"/>
      <c r="BX90" s="2592" t="n"/>
      <c r="BY90" s="2592" t="n"/>
      <c r="BZ90" s="409" t="n"/>
      <c r="CA90" s="2555" t="n"/>
      <c r="CB90" s="2609" t="n"/>
      <c r="CC90" s="2592" t="n"/>
      <c r="CD90" s="2592" t="n"/>
      <c r="CE90" s="2592" t="n"/>
      <c r="CF90" s="2592" t="n"/>
      <c r="CG90" s="2592" t="n"/>
      <c r="CH90" s="409" t="n"/>
      <c r="CI90" s="2555" t="n"/>
      <c r="CJ90" s="2609" t="n"/>
      <c r="CK90" s="2592" t="n"/>
      <c r="CL90" s="2592" t="n"/>
      <c r="CM90" s="2592" t="n"/>
      <c r="CN90" s="2592" t="n"/>
      <c r="CO90" s="2592" t="n"/>
      <c r="CP90" s="409" t="n"/>
      <c r="CQ90" s="410" t="n"/>
      <c r="CR90" s="2630" t="n">
        <v>1808.004745</v>
      </c>
      <c r="CS90" s="2592" t="n">
        <v>154.9237333333335</v>
      </c>
      <c r="CT90" s="2592" t="n">
        <v>1710.393506333334</v>
      </c>
      <c r="CU90" s="2592" t="n">
        <v>1653.081011666666</v>
      </c>
      <c r="CV90" s="2592" t="n">
        <v>97.61123866666594</v>
      </c>
      <c r="CW90" s="2592" t="n">
        <v>1594.372059</v>
      </c>
      <c r="CX90" s="409">
        <f>IFERROR(CR90/CW90-1, "-")</f>
        <v/>
      </c>
      <c r="CY90" s="400" t="n"/>
      <c r="CZ90" s="2594" t="n">
        <v>232.3856</v>
      </c>
      <c r="DA90" s="2592" t="n">
        <v>2961.552926</v>
      </c>
      <c r="DB90" s="2592" t="n">
        <v>2934.94228966667</v>
      </c>
      <c r="DC90" s="2592" t="n"/>
      <c r="DD90" s="2592" t="n">
        <v>2710.509537</v>
      </c>
      <c r="DE90" s="409">
        <f>+CZ90/DD90-1</f>
        <v/>
      </c>
      <c r="DF90" s="409">
        <f>+DA90/DD90-1</f>
        <v/>
      </c>
      <c r="DG90" s="413">
        <f>+DB90/DD90-1</f>
        <v/>
      </c>
      <c r="DH90" s="413">
        <f>+DC90/DD90-1</f>
        <v/>
      </c>
      <c r="DI90" s="2579" t="n"/>
      <c r="DJ90" s="2427">
        <f>SUM(D90,J90,P90,V90,AD90,AL90,AU90,BC90,BK90,BT90,CB90,CJ90)-CR90</f>
        <v/>
      </c>
      <c r="DK90" s="2427">
        <f>SUM(E90,K90,Q90,W90,AE90,AM90,AV90,BD90,BL90,BU90,CC90,CK90)-CS90</f>
        <v/>
      </c>
      <c r="DL90" s="2427">
        <f>SUM(G90,M90,S90,AA90,AI90,AR90,AZ90,BH90,BQ90,BY90,CG90,CO90)-CW90</f>
        <v/>
      </c>
      <c r="DM90" s="2427">
        <f>SUM(D90,J90,P90,V90,AD90,AL90,AU90,BC90,,BN90,BV90,CD90,CL90)-CT90</f>
        <v/>
      </c>
      <c r="DN90" s="2579" t="n"/>
      <c r="DO90" s="2579" t="n"/>
      <c r="DP90" s="2638" t="n">
        <v>2486243611</v>
      </c>
      <c r="DQ90" s="2581">
        <f>-CR90+DP90/10^6</f>
        <v/>
      </c>
      <c r="DR90" s="2427">
        <f>SUM(E90,K90,Q90,W90,AE90,AM90,AV90,BD90,BL90,BU90,CC90,CK90)-CS90</f>
        <v/>
      </c>
      <c r="DS90" s="2427">
        <f>SUM(D90,J90,P90,V90,AD90,AL90,AU90,BC90,,BN90,BV90,CD90,CL90)-CT90</f>
        <v/>
      </c>
      <c r="DT90" s="2582" t="n"/>
      <c r="DU90" s="415" t="n">
        <v>224.265926</v>
      </c>
      <c r="DV90" s="2583">
        <f>DU90-CJ90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  <c r="EB90" s="2584" t="n"/>
    </row>
    <row customFormat="1" customHeight="1" hidden="1" ht="15.75" outlineLevel="1" r="91" s="416">
      <c r="A91" s="268" t="n"/>
      <c r="B91" s="419" t="inlineStr">
        <is>
          <t>LOYERS AUTRES LIAISONS</t>
        </is>
      </c>
      <c r="C91" s="406" t="inlineStr">
        <is>
          <t>Opex85</t>
        </is>
      </c>
      <c r="D91" s="2591" t="n">
        <v>47.063002</v>
      </c>
      <c r="E91" s="2592" t="n">
        <v>226.87049</v>
      </c>
      <c r="F91" s="2592" t="n">
        <v>-179.807488</v>
      </c>
      <c r="G91" s="2592" t="n">
        <v>40.853002</v>
      </c>
      <c r="H91" s="409" t="n">
        <v>0.1520084129925141</v>
      </c>
      <c r="I91" s="397" t="n"/>
      <c r="J91" s="2591" t="n">
        <v>47.063002</v>
      </c>
      <c r="K91" s="2592" t="n">
        <v>227.13299</v>
      </c>
      <c r="L91" s="2592" t="n">
        <v>-180.069988</v>
      </c>
      <c r="M91" s="2592" t="n">
        <v>55.410502</v>
      </c>
      <c r="N91" s="409" t="n">
        <v>-0.1506483373855737</v>
      </c>
      <c r="O91" s="410" t="n"/>
      <c r="P91" s="2591" t="n">
        <v>47.063002</v>
      </c>
      <c r="Q91" s="2592" t="n">
        <v>227.48299</v>
      </c>
      <c r="R91" s="2592" t="n">
        <v>-180.419988</v>
      </c>
      <c r="S91" s="2592" t="n">
        <v>47.063002</v>
      </c>
      <c r="T91" s="409" t="n">
        <v>0</v>
      </c>
      <c r="U91" s="2586" t="n"/>
      <c r="V91" s="2591" t="n">
        <v>47.063002</v>
      </c>
      <c r="W91" s="2592" t="n">
        <v>227.74549</v>
      </c>
      <c r="X91" s="2592" t="n">
        <v>47.063002</v>
      </c>
      <c r="Y91" s="2592" t="n">
        <v>-180.682488</v>
      </c>
      <c r="Z91" s="2592" t="n">
        <v>0</v>
      </c>
      <c r="AA91" s="2592" t="n">
        <v>47.063002</v>
      </c>
      <c r="AB91" s="409" t="n">
        <v>0</v>
      </c>
      <c r="AC91" s="410" t="n"/>
      <c r="AD91" s="2591" t="n">
        <v>47.063002</v>
      </c>
      <c r="AE91" s="2592" t="n">
        <v>228.00799</v>
      </c>
      <c r="AF91" s="2592" t="n">
        <v>47.063002</v>
      </c>
      <c r="AG91" s="2592" t="n">
        <v>-180.944988</v>
      </c>
      <c r="AH91" s="2592" t="n">
        <v>0</v>
      </c>
      <c r="AI91" s="2592" t="n">
        <v>47.063002</v>
      </c>
      <c r="AJ91" s="409" t="n">
        <v>0</v>
      </c>
      <c r="AK91" s="410" t="n"/>
      <c r="AL91" s="2591" t="n">
        <v>47.063002</v>
      </c>
      <c r="AM91" s="2592" t="n">
        <v>228.35799</v>
      </c>
      <c r="AN91" s="2592" t="n">
        <v>47.063002</v>
      </c>
      <c r="AO91" s="2592" t="n">
        <v>47.063002</v>
      </c>
      <c r="AP91" s="2592" t="n">
        <v>-181.294988</v>
      </c>
      <c r="AQ91" s="2592" t="n">
        <v>0</v>
      </c>
      <c r="AR91" s="2592" t="n">
        <v>47.063002</v>
      </c>
      <c r="AS91" s="409" t="n">
        <v>2.220446049250313e-16</v>
      </c>
      <c r="AT91" s="2587" t="n"/>
      <c r="AU91" s="2591" t="n">
        <v>47.063002</v>
      </c>
      <c r="AV91" s="2592" t="n">
        <v>228.62049</v>
      </c>
      <c r="AW91" s="2592" t="n">
        <v>47.063002</v>
      </c>
      <c r="AX91" s="2592" t="n">
        <v>-181.557488</v>
      </c>
      <c r="AY91" s="2592" t="n">
        <v>0</v>
      </c>
      <c r="AZ91" s="2592" t="n">
        <v>47.063002</v>
      </c>
      <c r="BA91" s="409" t="n">
        <v>2.220446049250313e-16</v>
      </c>
      <c r="BB91" s="410" t="n"/>
      <c r="BC91" s="2507" t="n">
        <v>47.063002</v>
      </c>
      <c r="BD91" s="2434" t="n">
        <v>228.88299</v>
      </c>
      <c r="BE91" s="2434" t="n">
        <v>47.063002</v>
      </c>
      <c r="BF91" s="2434" t="n">
        <v>-181.819988</v>
      </c>
      <c r="BG91" s="2434" t="n">
        <v>0</v>
      </c>
      <c r="BH91" s="2592" t="n">
        <v>47.063002</v>
      </c>
      <c r="BI91" s="409" t="n">
        <v>0</v>
      </c>
      <c r="BJ91" s="2593" t="n"/>
      <c r="BK91" s="2591" t="n"/>
      <c r="BL91" s="2592" t="n"/>
      <c r="BM91" s="2592" t="n"/>
      <c r="BN91" s="2592" t="n"/>
      <c r="BO91" s="2592" t="n"/>
      <c r="BP91" s="2592" t="n"/>
      <c r="BQ91" s="2592" t="n"/>
      <c r="BR91" s="409" t="n"/>
      <c r="BS91" s="2593" t="n"/>
      <c r="BT91" s="2591" t="n"/>
      <c r="BU91" s="2592" t="n"/>
      <c r="BV91" s="2592" t="n"/>
      <c r="BW91" s="2592" t="n"/>
      <c r="BX91" s="2592" t="n"/>
      <c r="BY91" s="2592" t="n"/>
      <c r="BZ91" s="409" t="n"/>
      <c r="CA91" s="2555" t="n"/>
      <c r="CB91" s="2596" t="n"/>
      <c r="CC91" s="2592" t="n"/>
      <c r="CD91" s="2592" t="n"/>
      <c r="CE91" s="2592" t="n"/>
      <c r="CF91" s="2592" t="n"/>
      <c r="CG91" s="2592" t="n"/>
      <c r="CH91" s="409" t="n"/>
      <c r="CI91" s="2555" t="n"/>
      <c r="CJ91" s="2596" t="n"/>
      <c r="CK91" s="2592" t="n"/>
      <c r="CL91" s="2592" t="n"/>
      <c r="CM91" s="2592" t="n"/>
      <c r="CN91" s="2592" t="n"/>
      <c r="CO91" s="2592" t="n"/>
      <c r="CP91" s="409" t="n"/>
      <c r="CQ91" s="410" t="n"/>
      <c r="CR91" s="2630" t="n">
        <v>376.5040159999999</v>
      </c>
      <c r="CS91" s="2592" t="n">
        <v>1823.10142</v>
      </c>
      <c r="CT91" s="2592" t="n">
        <v>329.441014</v>
      </c>
      <c r="CU91" s="2592" t="n">
        <v>-1446.597404</v>
      </c>
      <c r="CV91" s="2592" t="n">
        <v>47.06300199999993</v>
      </c>
      <c r="CW91" s="2592" t="n">
        <v>331.5785139999999</v>
      </c>
      <c r="CX91" s="409">
        <f>IFERROR(CR91/CW91-1, "-")</f>
        <v/>
      </c>
      <c r="CY91" s="400" t="n"/>
      <c r="CZ91" s="2594" t="n">
        <v>2571.18388</v>
      </c>
      <c r="DA91" s="2592" t="n">
        <v>564.756024</v>
      </c>
      <c r="DB91" s="2592" t="n">
        <v>564.756024</v>
      </c>
      <c r="DC91" s="2592" t="n"/>
      <c r="DD91" s="2592" t="n">
        <v>566.8935239999998</v>
      </c>
      <c r="DE91" s="409">
        <f>+CZ91/DD91-1</f>
        <v/>
      </c>
      <c r="DF91" s="409">
        <f>+DA91/DD91-1</f>
        <v/>
      </c>
      <c r="DG91" s="413">
        <f>+DB91/DD91-1</f>
        <v/>
      </c>
      <c r="DH91" s="413">
        <f>+DC91/DD91-1</f>
        <v/>
      </c>
      <c r="DI91" s="2579" t="n"/>
      <c r="DJ91" s="2427">
        <f>SUM(D91,J91,P91,V91,AD91,AL91,AU91,BC91,BK91,BT91,CB91,CJ91)-CR91</f>
        <v/>
      </c>
      <c r="DK91" s="2427">
        <f>SUM(E91,K91,Q91,W91,AE91,AM91,AV91,BD91,BL91,BU91,CC91,CK91)-CS91</f>
        <v/>
      </c>
      <c r="DL91" s="2427">
        <f>SUM(G91,M91,S91,AA91,AI91,AR91,AZ91,BH91,BQ91,BY91,CG91,CO91)-CW91</f>
        <v/>
      </c>
      <c r="DM91" s="2427">
        <f>SUM(D91,J91,P91,V91,AD91,AL91,AU91,BC91,,BN91,BV91,CD91,CL91)-CT91</f>
        <v/>
      </c>
      <c r="DN91" s="2579" t="n"/>
      <c r="DO91" s="2579" t="n"/>
      <c r="DP91" s="2595" t="n">
        <v>519830522</v>
      </c>
      <c r="DQ91" s="2581">
        <f>-CR91+DP91/10^6</f>
        <v/>
      </c>
      <c r="DR91" s="2427">
        <f>SUM(E91,K91,Q91,W91,AE91,AM91,AV91,BD91,BL91,BU91,CC91,CK91)-CS91</f>
        <v/>
      </c>
      <c r="DS91" s="2427">
        <f>SUM(D91,J91,P91,V91,AD91,AL91,AU91,BC91,,BN91,BV91,CD91,CL91)-CT91</f>
        <v/>
      </c>
      <c r="DT91" s="2582" t="n"/>
      <c r="DU91" s="415" t="n">
        <v>47.063002</v>
      </c>
      <c r="DV91" s="2583">
        <f>DU91-CJ91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  <c r="EB91" s="2584" t="n"/>
    </row>
    <row customFormat="1" customHeight="1" hidden="1" ht="15.75" outlineLevel="1" r="92" s="416">
      <c r="A92" s="268" t="n"/>
      <c r="B92" s="419" t="inlineStr">
        <is>
          <t>LOCATION D'INFRASTRUCTURES TEL</t>
        </is>
      </c>
      <c r="C92" s="406" t="inlineStr">
        <is>
          <t>Opex86</t>
        </is>
      </c>
      <c r="D92" s="2591" t="n">
        <v>0</v>
      </c>
      <c r="E92" s="2592" t="n">
        <v>0</v>
      </c>
      <c r="F92" s="2592" t="n">
        <v>0</v>
      </c>
      <c r="G92" s="2592" t="n">
        <v>0</v>
      </c>
      <c r="H92" s="409" t="n"/>
      <c r="I92" s="397" t="n"/>
      <c r="J92" s="2591" t="n">
        <v>0</v>
      </c>
      <c r="K92" s="2592" t="n">
        <v>0</v>
      </c>
      <c r="L92" s="2592" t="n">
        <v>0</v>
      </c>
      <c r="M92" s="2592" t="n">
        <v>0</v>
      </c>
      <c r="N92" s="409" t="n"/>
      <c r="O92" s="410" t="n"/>
      <c r="P92" s="2591" t="n">
        <v>0</v>
      </c>
      <c r="Q92" s="2592" t="n">
        <v>0</v>
      </c>
      <c r="R92" s="2592" t="n">
        <v>0</v>
      </c>
      <c r="S92" s="2592" t="n">
        <v>0</v>
      </c>
      <c r="T92" s="409" t="n"/>
      <c r="U92" s="2586" t="n"/>
      <c r="V92" s="2591" t="n">
        <v>0</v>
      </c>
      <c r="W92" s="2592" t="n">
        <v>0</v>
      </c>
      <c r="X92" s="2592" t="n">
        <v>0</v>
      </c>
      <c r="Y92" s="2592" t="n">
        <v>0</v>
      </c>
      <c r="Z92" s="2592" t="n">
        <v>0</v>
      </c>
      <c r="AA92" s="2592" t="n">
        <v>0</v>
      </c>
      <c r="AB92" s="409" t="n"/>
      <c r="AC92" s="410" t="n"/>
      <c r="AD92" s="2591" t="n">
        <v>0</v>
      </c>
      <c r="AE92" s="2592" t="n">
        <v>0</v>
      </c>
      <c r="AF92" s="2592" t="n">
        <v>0</v>
      </c>
      <c r="AG92" s="2592" t="n">
        <v>0</v>
      </c>
      <c r="AH92" s="2592" t="n">
        <v>0</v>
      </c>
      <c r="AI92" s="2592" t="n">
        <v>0</v>
      </c>
      <c r="AJ92" s="409" t="n"/>
      <c r="AK92" s="410" t="n"/>
      <c r="AL92" s="2591" t="n">
        <v>0</v>
      </c>
      <c r="AM92" s="2592" t="n">
        <v>0</v>
      </c>
      <c r="AN92" s="2592" t="n">
        <v>0</v>
      </c>
      <c r="AO92" s="2592" t="n">
        <v>0</v>
      </c>
      <c r="AP92" s="2592" t="n">
        <v>0</v>
      </c>
      <c r="AQ92" s="2592" t="n">
        <v>0</v>
      </c>
      <c r="AR92" s="2592" t="n">
        <v>0</v>
      </c>
      <c r="AS92" s="409" t="n"/>
      <c r="AT92" s="2587" t="n"/>
      <c r="AU92" s="2591" t="n">
        <v>0</v>
      </c>
      <c r="AV92" s="2592" t="n">
        <v>0</v>
      </c>
      <c r="AW92" s="2592" t="n">
        <v>0</v>
      </c>
      <c r="AX92" s="2592" t="n">
        <v>0</v>
      </c>
      <c r="AY92" s="2592" t="n">
        <v>0</v>
      </c>
      <c r="AZ92" s="2592" t="n">
        <v>0</v>
      </c>
      <c r="BA92" s="409" t="n"/>
      <c r="BB92" s="410" t="n"/>
      <c r="BC92" s="2507" t="n">
        <v>0</v>
      </c>
      <c r="BD92" s="2434" t="n">
        <v>0</v>
      </c>
      <c r="BE92" s="2434" t="n">
        <v>0</v>
      </c>
      <c r="BF92" s="2434" t="n">
        <v>0</v>
      </c>
      <c r="BG92" s="2434" t="n">
        <v>0</v>
      </c>
      <c r="BH92" s="2592" t="n">
        <v>0</v>
      </c>
      <c r="BI92" s="409" t="n"/>
      <c r="BJ92" s="2593" t="n"/>
      <c r="BK92" s="2591" t="n"/>
      <c r="BL92" s="2592" t="n"/>
      <c r="BM92" s="2592" t="n"/>
      <c r="BN92" s="2592" t="n"/>
      <c r="BO92" s="2592" t="n"/>
      <c r="BP92" s="2592" t="n"/>
      <c r="BQ92" s="2592" t="n"/>
      <c r="BR92" s="409" t="n"/>
      <c r="BS92" s="2593" t="n"/>
      <c r="BT92" s="2591" t="n"/>
      <c r="BU92" s="2592" t="n"/>
      <c r="BV92" s="2592" t="n"/>
      <c r="BW92" s="2592" t="n"/>
      <c r="BX92" s="2592" t="n"/>
      <c r="BY92" s="2592" t="n"/>
      <c r="BZ92" s="409" t="n"/>
      <c r="CA92" s="2555" t="n"/>
      <c r="CB92" s="2591" t="n"/>
      <c r="CC92" s="2592" t="n"/>
      <c r="CD92" s="2592" t="n"/>
      <c r="CE92" s="2592" t="n"/>
      <c r="CF92" s="2592" t="n"/>
      <c r="CG92" s="2592" t="n"/>
      <c r="CH92" s="409" t="n"/>
      <c r="CI92" s="2555" t="n"/>
      <c r="CJ92" s="2591" t="n"/>
      <c r="CK92" s="2592" t="n"/>
      <c r="CL92" s="2592" t="n"/>
      <c r="CM92" s="2592" t="n"/>
      <c r="CN92" s="2592" t="n"/>
      <c r="CO92" s="2592" t="n"/>
      <c r="CP92" s="409" t="n"/>
      <c r="CQ92" s="410" t="n"/>
      <c r="CR92" s="2591" t="n">
        <v>0</v>
      </c>
      <c r="CS92" s="2592" t="n">
        <v>0</v>
      </c>
      <c r="CT92" s="2592" t="n">
        <v>0</v>
      </c>
      <c r="CU92" s="2592" t="n">
        <v>0</v>
      </c>
      <c r="CV92" s="2592" t="n">
        <v>0</v>
      </c>
      <c r="CW92" s="2592" t="n">
        <v>0</v>
      </c>
      <c r="CX92" s="409">
        <f>IFERROR(CR92/CW92-1, "-")</f>
        <v/>
      </c>
      <c r="CY92" s="400" t="n"/>
      <c r="CZ92" s="2594" t="n">
        <v>0</v>
      </c>
      <c r="DA92" s="2592" t="n">
        <v>0</v>
      </c>
      <c r="DB92" s="2592" t="n">
        <v>0</v>
      </c>
      <c r="DC92" s="2592" t="n"/>
      <c r="DD92" s="2592" t="n">
        <v>0</v>
      </c>
      <c r="DE92" s="409" t="n"/>
      <c r="DF92" s="409" t="n"/>
      <c r="DG92" s="413" t="n"/>
      <c r="DH92" s="413" t="n"/>
      <c r="DI92" s="2579" t="n"/>
      <c r="DJ92" s="2427">
        <f>SUM(D92,J92,P92,V92,AD92,AL92,AU92,BC92,BK92,BT92,CB92,CJ92)-CR92</f>
        <v/>
      </c>
      <c r="DK92" s="2427">
        <f>SUM(E92,K92,Q92,W92,AE92,AM92,AV92,BD92,BL92,BU92,CC92,CK92)-CS92</f>
        <v/>
      </c>
      <c r="DL92" s="2427">
        <f>SUM(G92,M92,S92,AA92,AI92,AR92,AZ92,BH92,BQ92,BY92,CG92,CO92)-CW92</f>
        <v/>
      </c>
      <c r="DM92" s="2427">
        <f>SUM(D92,J92,P92,V92,AD92,AL92,AU92,BC92,,BN92,BV92,CD92,CL92)-CT92</f>
        <v/>
      </c>
      <c r="DN92" s="2579" t="n"/>
      <c r="DO92" s="2579" t="n"/>
      <c r="DP92" s="2595" t="n">
        <v>0</v>
      </c>
      <c r="DQ92" s="2581">
        <f>-CR92+DP92/10^6</f>
        <v/>
      </c>
      <c r="DR92" s="2427">
        <f>SUM(E92,K92,Q92,W92,AE92,AM92,AV92,BD92,BL92,BU92,CC92,CK92)-CS92</f>
        <v/>
      </c>
      <c r="DS92" s="2427">
        <f>SUM(D92,J92,P92,V92,AD92,AL92,AU92,BC92,,BN92,BV92,CD92,CL92)-CT92</f>
        <v/>
      </c>
      <c r="DT92" s="2582" t="n"/>
      <c r="DU92" s="415" t="n">
        <v>0</v>
      </c>
      <c r="DV92" s="2583">
        <f>DU92-CJ92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  <c r="EB92" s="2584" t="n"/>
    </row>
    <row customFormat="1" customHeight="1" hidden="1" ht="15.75" outlineLevel="1" r="93" s="416">
      <c r="A93" s="268" t="n"/>
      <c r="B93" s="419" t="inlineStr">
        <is>
          <t>LOCATION D'EQUIPEMENTS  TELECO</t>
        </is>
      </c>
      <c r="C93" s="406" t="inlineStr">
        <is>
          <t>Opex87</t>
        </is>
      </c>
      <c r="D93" s="2591" t="n">
        <v>0</v>
      </c>
      <c r="E93" s="2592" t="n"/>
      <c r="F93" s="2592" t="n">
        <v>0</v>
      </c>
      <c r="G93" s="2592" t="n">
        <v>0</v>
      </c>
      <c r="H93" s="409" t="n"/>
      <c r="I93" s="397" t="n"/>
      <c r="J93" s="2591" t="n">
        <v>0</v>
      </c>
      <c r="K93" s="2592" t="n"/>
      <c r="L93" s="2592" t="n">
        <v>0</v>
      </c>
      <c r="M93" s="2592" t="n">
        <v>0</v>
      </c>
      <c r="N93" s="409" t="n"/>
      <c r="O93" s="410" t="n"/>
      <c r="P93" s="2591" t="n">
        <v>0</v>
      </c>
      <c r="Q93" s="2592" t="n"/>
      <c r="R93" s="2592" t="n">
        <v>0</v>
      </c>
      <c r="S93" s="2592" t="n">
        <v>0</v>
      </c>
      <c r="T93" s="409" t="n"/>
      <c r="U93" s="2586" t="n"/>
      <c r="V93" s="2591" t="n">
        <v>0</v>
      </c>
      <c r="W93" s="2592" t="n"/>
      <c r="X93" s="2592" t="n"/>
      <c r="Y93" s="2592" t="n">
        <v>0</v>
      </c>
      <c r="Z93" s="2592" t="n">
        <v>0</v>
      </c>
      <c r="AA93" s="2592" t="n">
        <v>0</v>
      </c>
      <c r="AB93" s="409" t="n"/>
      <c r="AC93" s="410" t="n"/>
      <c r="AD93" s="2591" t="n">
        <v>0</v>
      </c>
      <c r="AE93" s="2592" t="n"/>
      <c r="AF93" s="2592" t="n"/>
      <c r="AG93" s="2592" t="n">
        <v>0</v>
      </c>
      <c r="AH93" s="2592" t="n">
        <v>0</v>
      </c>
      <c r="AI93" s="2592" t="n">
        <v>0</v>
      </c>
      <c r="AJ93" s="409" t="n"/>
      <c r="AK93" s="410" t="n"/>
      <c r="AL93" s="2591" t="n">
        <v>0</v>
      </c>
      <c r="AM93" s="2592" t="n"/>
      <c r="AN93" s="2592" t="n"/>
      <c r="AO93" s="2592" t="n"/>
      <c r="AP93" s="2592" t="n">
        <v>0</v>
      </c>
      <c r="AQ93" s="2592" t="n">
        <v>0</v>
      </c>
      <c r="AR93" s="2592" t="n">
        <v>0</v>
      </c>
      <c r="AS93" s="409" t="n"/>
      <c r="AT93" s="2587" t="n"/>
      <c r="AU93" s="2591" t="n">
        <v>0</v>
      </c>
      <c r="AV93" s="2592" t="n"/>
      <c r="AW93" s="2592" t="n"/>
      <c r="AX93" s="2592" t="n">
        <v>0</v>
      </c>
      <c r="AY93" s="2592" t="n">
        <v>0</v>
      </c>
      <c r="AZ93" s="2592" t="n">
        <v>0</v>
      </c>
      <c r="BA93" s="409" t="n"/>
      <c r="BB93" s="410" t="n"/>
      <c r="BC93" s="2507" t="n"/>
      <c r="BD93" s="2434" t="n"/>
      <c r="BE93" s="2434" t="n"/>
      <c r="BF93" s="2434" t="n">
        <v>0</v>
      </c>
      <c r="BG93" s="2434" t="n">
        <v>0</v>
      </c>
      <c r="BH93" s="2592" t="n">
        <v>0</v>
      </c>
      <c r="BI93" s="409" t="n"/>
      <c r="BJ93" s="2593" t="n"/>
      <c r="BK93" s="2591" t="n"/>
      <c r="BL93" s="2592" t="n"/>
      <c r="BM93" s="2592" t="n"/>
      <c r="BN93" s="2592" t="n"/>
      <c r="BO93" s="2592" t="n"/>
      <c r="BP93" s="2592" t="n"/>
      <c r="BQ93" s="2592" t="n"/>
      <c r="BR93" s="409" t="n"/>
      <c r="BS93" s="2593" t="n"/>
      <c r="BT93" s="2591" t="n"/>
      <c r="BU93" s="2592" t="n"/>
      <c r="BV93" s="2592" t="n"/>
      <c r="BW93" s="2592" t="n"/>
      <c r="BX93" s="2592" t="n"/>
      <c r="BY93" s="2592" t="n"/>
      <c r="BZ93" s="409" t="n"/>
      <c r="CA93" s="2555" t="n"/>
      <c r="CB93" s="2591" t="n"/>
      <c r="CC93" s="2592" t="n"/>
      <c r="CD93" s="2592" t="n"/>
      <c r="CE93" s="2592" t="n"/>
      <c r="CF93" s="2592" t="n"/>
      <c r="CG93" s="2592" t="n"/>
      <c r="CH93" s="409" t="n"/>
      <c r="CI93" s="2555" t="n"/>
      <c r="CJ93" s="2591" t="n"/>
      <c r="CK93" s="2592" t="n"/>
      <c r="CL93" s="2592" t="n"/>
      <c r="CM93" s="2592" t="n"/>
      <c r="CN93" s="2592" t="n"/>
      <c r="CO93" s="2592" t="n"/>
      <c r="CP93" s="409" t="n"/>
      <c r="CQ93" s="410" t="n"/>
      <c r="CR93" s="2591" t="n">
        <v>0</v>
      </c>
      <c r="CS93" s="2592" t="n">
        <v>0</v>
      </c>
      <c r="CT93" s="2592" t="n">
        <v>0</v>
      </c>
      <c r="CU93" s="2592" t="n">
        <v>0</v>
      </c>
      <c r="CV93" s="2592" t="n">
        <v>0</v>
      </c>
      <c r="CW93" s="2592" t="n">
        <v>0</v>
      </c>
      <c r="CX93" s="409">
        <f>IFERROR(CR93/CW93-1, "-")</f>
        <v/>
      </c>
      <c r="CY93" s="400" t="n"/>
      <c r="CZ93" s="2594" t="n">
        <v>0</v>
      </c>
      <c r="DA93" s="2592" t="n">
        <v>0</v>
      </c>
      <c r="DB93" s="2592" t="n"/>
      <c r="DC93" s="2592" t="n"/>
      <c r="DD93" s="2592" t="n">
        <v>0</v>
      </c>
      <c r="DE93" s="409" t="n"/>
      <c r="DF93" s="409" t="n"/>
      <c r="DG93" s="413" t="n"/>
      <c r="DH93" s="413" t="n"/>
      <c r="DI93" s="2579" t="n"/>
      <c r="DJ93" s="2427">
        <f>SUM(D93,J93,P93,V93,AD93,AL93,AU93,BC93,BK93,BT93,CB93,CJ93)-CR93</f>
        <v/>
      </c>
      <c r="DK93" s="2427">
        <f>SUM(E93,K93,Q93,W93,AE93,AM93,AV93,BD93,BL93,BU93,CC93,CK93)-CS93</f>
        <v/>
      </c>
      <c r="DL93" s="2427">
        <f>SUM(G93,M93,S93,AA93,AI93,AR93,AZ93,BH93,BQ93,BY93,CG93,CO93)-CW93</f>
        <v/>
      </c>
      <c r="DM93" s="2427">
        <f>SUM(D93,J93,P93,V93,AD93,AL93,AU93,BC93,,BN93,BV93,CD93,CL93)-CT93</f>
        <v/>
      </c>
      <c r="DN93" s="2579" t="n"/>
      <c r="DO93" s="2579" t="n"/>
      <c r="DP93" s="2595" t="n">
        <v>0</v>
      </c>
      <c r="DQ93" s="2581">
        <f>-CR93+DP93/10^6</f>
        <v/>
      </c>
      <c r="DR93" s="2427">
        <f>SUM(E93,K93,Q93,W93,AE93,AM93,AV93,BD93,BL93,BU93,CC93,CK93)-CS93</f>
        <v/>
      </c>
      <c r="DS93" s="2427">
        <f>SUM(D93,J93,P93,V93,AD93,AL93,AU93,BC93,,BN93,BV93,CD93,CL93)-CT93</f>
        <v/>
      </c>
      <c r="DT93" s="2582" t="n"/>
      <c r="DU93" s="415" t="n">
        <v>0</v>
      </c>
      <c r="DV93" s="2583">
        <f>DU93-CJ93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  <c r="EB93" s="2584" t="n"/>
    </row>
    <row customFormat="1" customHeight="1" hidden="1" ht="15.75" outlineLevel="1" r="94" s="416">
      <c r="A94" s="268" t="n"/>
      <c r="B94" s="419" t="inlineStr">
        <is>
          <t>AUTRES LOCATIONS ET CHARGES LO</t>
        </is>
      </c>
      <c r="C94" s="406" t="inlineStr">
        <is>
          <t>Opex88</t>
        </is>
      </c>
      <c r="D94" s="2591" t="n">
        <v>0.89</v>
      </c>
      <c r="E94" s="2592" t="n">
        <v>0</v>
      </c>
      <c r="F94" s="2592" t="n">
        <v>0.89</v>
      </c>
      <c r="G94" s="2592" t="n">
        <v>0.502188</v>
      </c>
      <c r="H94" s="409" t="n">
        <v>0.7722446573793083</v>
      </c>
      <c r="I94" s="397" t="n"/>
      <c r="J94" s="2591" t="n">
        <v>0.484</v>
      </c>
      <c r="K94" s="2592" t="n">
        <v>0</v>
      </c>
      <c r="L94" s="2592" t="n">
        <v>0.484</v>
      </c>
      <c r="M94" s="2592" t="n">
        <v>0</v>
      </c>
      <c r="N94" s="409" t="n"/>
      <c r="O94" s="410" t="n"/>
      <c r="P94" s="2591" t="n">
        <v>0</v>
      </c>
      <c r="Q94" s="2592" t="n">
        <v>0</v>
      </c>
      <c r="R94" s="2592" t="n">
        <v>0</v>
      </c>
      <c r="S94" s="2592" t="n">
        <v>0.38</v>
      </c>
      <c r="T94" s="409" t="n">
        <v>-1</v>
      </c>
      <c r="U94" s="2586" t="n"/>
      <c r="V94" s="2591" t="n">
        <v>0.184684</v>
      </c>
      <c r="W94" s="2592" t="n">
        <v>0</v>
      </c>
      <c r="X94" s="2592" t="n">
        <v>0</v>
      </c>
      <c r="Y94" s="2592" t="n">
        <v>0.184684</v>
      </c>
      <c r="Z94" s="2592" t="n">
        <v>0.184684</v>
      </c>
      <c r="AA94" s="2592" t="n">
        <v>0.195</v>
      </c>
      <c r="AB94" s="409" t="n">
        <v>-0.05290256410256422</v>
      </c>
      <c r="AC94" s="410" t="n"/>
      <c r="AD94" s="2591" t="n">
        <v>0</v>
      </c>
      <c r="AE94" s="2592" t="n">
        <v>0</v>
      </c>
      <c r="AF94" s="2592" t="n">
        <v>0</v>
      </c>
      <c r="AG94" s="2592" t="n">
        <v>0</v>
      </c>
      <c r="AH94" s="2592" t="n">
        <v>0</v>
      </c>
      <c r="AI94" s="2592" t="n">
        <v>0.35</v>
      </c>
      <c r="AJ94" s="409" t="n">
        <v>-1</v>
      </c>
      <c r="AK94" s="410" t="n"/>
      <c r="AL94" s="2591" t="n">
        <v>0</v>
      </c>
      <c r="AM94" s="2592" t="n">
        <v>0</v>
      </c>
      <c r="AN94" s="2592" t="n">
        <v>0</v>
      </c>
      <c r="AO94" s="2592" t="n">
        <v>0</v>
      </c>
      <c r="AP94" s="2592" t="n">
        <v>0</v>
      </c>
      <c r="AQ94" s="2592" t="n">
        <v>0</v>
      </c>
      <c r="AR94" s="2592" t="n">
        <v>0</v>
      </c>
      <c r="AS94" s="409" t="n"/>
      <c r="AT94" s="2587" t="n"/>
      <c r="AU94" s="2591" t="n">
        <v>0.8</v>
      </c>
      <c r="AV94" s="2592" t="n">
        <v>0</v>
      </c>
      <c r="AW94" s="2592" t="n">
        <v>0</v>
      </c>
      <c r="AX94" s="2592" t="n">
        <v>0.8</v>
      </c>
      <c r="AY94" s="2592" t="n">
        <v>0.8</v>
      </c>
      <c r="AZ94" s="2592" t="n">
        <v>0.5845</v>
      </c>
      <c r="BA94" s="409" t="n">
        <v>0.3686911890504705</v>
      </c>
      <c r="BB94" s="410" t="n"/>
      <c r="BC94" s="2507" t="n">
        <v>0.268656</v>
      </c>
      <c r="BD94" s="2434" t="n">
        <v>0</v>
      </c>
      <c r="BE94" s="2434" t="n">
        <v>0</v>
      </c>
      <c r="BF94" s="2434" t="n">
        <v>0.268656</v>
      </c>
      <c r="BG94" s="2434" t="n">
        <v>0.268656</v>
      </c>
      <c r="BH94" s="2592" t="n">
        <v>0.15</v>
      </c>
      <c r="BI94" s="409" t="n">
        <v>0.7910400000000002</v>
      </c>
      <c r="BJ94" s="2593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2593" t="n"/>
      <c r="BT94" s="2591" t="n"/>
      <c r="BU94" s="2592" t="n"/>
      <c r="BV94" s="2592" t="n"/>
      <c r="BW94" s="2592" t="n"/>
      <c r="BX94" s="2592" t="n"/>
      <c r="BY94" s="2592" t="n"/>
      <c r="BZ94" s="409" t="n"/>
      <c r="CA94" s="2555" t="n"/>
      <c r="CB94" s="2591" t="n"/>
      <c r="CC94" s="2592" t="n"/>
      <c r="CD94" s="2592" t="n"/>
      <c r="CE94" s="2592" t="n"/>
      <c r="CF94" s="2592" t="n"/>
      <c r="CG94" s="2592" t="n"/>
      <c r="CH94" s="409" t="n"/>
      <c r="CI94" s="2555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1" t="n">
        <v>2.62734</v>
      </c>
      <c r="CS94" s="2592" t="n">
        <v>0</v>
      </c>
      <c r="CT94" s="2592" t="n">
        <v>1.558684</v>
      </c>
      <c r="CU94" s="2592" t="n">
        <v>2.62734</v>
      </c>
      <c r="CV94" s="2592" t="n">
        <v>1.068656</v>
      </c>
      <c r="CW94" s="2592" t="n">
        <v>2.011688</v>
      </c>
      <c r="CX94" s="409">
        <f>IFERROR(CR94/CW94-1, "-")</f>
        <v/>
      </c>
      <c r="CY94" s="400" t="n"/>
      <c r="CZ94" s="2594" t="n">
        <v>0</v>
      </c>
      <c r="DA94" s="2592" t="n">
        <v>1.374</v>
      </c>
      <c r="DB94" s="2592" t="n">
        <v>1.374</v>
      </c>
      <c r="DC94" s="2592" t="n"/>
      <c r="DD94" s="2592" t="n">
        <v>5.540138000000001</v>
      </c>
      <c r="DE94" s="409" t="n"/>
      <c r="DF94" s="409" t="n"/>
      <c r="DG94" s="413">
        <f>+DB94/DD94-1</f>
        <v/>
      </c>
      <c r="DH94" s="413">
        <f>+DC94/DD94-1</f>
        <v/>
      </c>
      <c r="DI94" s="2579" t="n"/>
      <c r="DJ94" s="2427">
        <f>SUM(D94,J94,P94,V94,AD94,AL94,AU94,BC94,BK94,BT94,CB94,CJ94)-CR94</f>
        <v/>
      </c>
      <c r="DK94" s="2427">
        <f>SUM(E94,K94,Q94,W94,AE94,AM94,AV94,BD94,BL94,BU94,CC94,CK94)-CS94</f>
        <v/>
      </c>
      <c r="DL94" s="2427">
        <f>SUM(G94,M94,S94,AA94,AI94,AR94,AZ94,BH94,BQ94,BY94,CG94,CO94)-CW94</f>
        <v/>
      </c>
      <c r="DM94" s="2427">
        <f>SUM(D94,J94,P94,V94,AD94,AL94,AU94,BC94,,BN94,BV94,CD94,CL94)-CT94</f>
        <v/>
      </c>
      <c r="DN94" s="2579" t="n"/>
      <c r="DO94" s="2579" t="n"/>
      <c r="DP94" s="2595" t="n">
        <v>2491688</v>
      </c>
      <c r="DQ94" s="2581">
        <f>-CR94+DP94/10^6</f>
        <v/>
      </c>
      <c r="DR94" s="2427">
        <f>SUM(E94,K94,Q94,W94,AE94,AM94,AV94,BD94,BL94,BU94,CC94,CK94)-CS94</f>
        <v/>
      </c>
      <c r="DS94" s="2427">
        <f>SUM(D94,J94,P94,V94,AD94,AL94,AU94,BC94,,BN94,BV94,CD94,CL94)-CT94</f>
        <v/>
      </c>
      <c r="DT94" s="2582" t="n"/>
      <c r="DU94" s="415" t="n">
        <v>1.28345</v>
      </c>
      <c r="DV94" s="2583">
        <f>DU94-CJ94</f>
        <v/>
      </c>
      <c r="DX94" s="2571">
        <f>(CS94-CZ94)*10^6</f>
        <v/>
      </c>
      <c r="DY94" s="2571">
        <f>(CT94-DC94)*10^6</f>
        <v/>
      </c>
      <c r="DZ94" s="2571">
        <f>(CW94-DD94)*10^6</f>
        <v/>
      </c>
      <c r="EB94" s="2584" t="n"/>
    </row>
    <row customFormat="1" customHeight="1" hidden="1" ht="15.75" outlineLevel="1" r="95" s="416">
      <c r="A95" s="268" t="n"/>
      <c r="B95" s="419" t="inlineStr">
        <is>
          <t>REMUNERATIONS TRANSITAIRES</t>
        </is>
      </c>
      <c r="C95" s="406" t="inlineStr">
        <is>
          <t>Opex89</t>
        </is>
      </c>
      <c r="D95" s="2591" t="n">
        <v>0</v>
      </c>
      <c r="E95" s="2592" t="n"/>
      <c r="F95" s="2592" t="n">
        <v>0</v>
      </c>
      <c r="G95" s="2592" t="n">
        <v>0</v>
      </c>
      <c r="H95" s="409" t="n"/>
      <c r="I95" s="397" t="n"/>
      <c r="J95" s="2591" t="n">
        <v>0</v>
      </c>
      <c r="K95" s="2592" t="n"/>
      <c r="L95" s="2592" t="n">
        <v>0</v>
      </c>
      <c r="M95" s="2592" t="n">
        <v>0</v>
      </c>
      <c r="N95" s="409" t="n"/>
      <c r="O95" s="410" t="n"/>
      <c r="P95" s="2591" t="n">
        <v>0</v>
      </c>
      <c r="Q95" s="2592" t="n"/>
      <c r="R95" s="2592" t="n">
        <v>0</v>
      </c>
      <c r="S95" s="2592" t="n">
        <v>0</v>
      </c>
      <c r="T95" s="409" t="n"/>
      <c r="U95" s="2586" t="n"/>
      <c r="V95" s="2591" t="n">
        <v>0</v>
      </c>
      <c r="W95" s="2592" t="n"/>
      <c r="X95" s="2592" t="n"/>
      <c r="Y95" s="2592" t="n">
        <v>0</v>
      </c>
      <c r="Z95" s="2592" t="n">
        <v>0</v>
      </c>
      <c r="AA95" s="2592" t="n">
        <v>0</v>
      </c>
      <c r="AB95" s="409" t="n"/>
      <c r="AC95" s="410" t="n"/>
      <c r="AD95" s="2591" t="n">
        <v>0</v>
      </c>
      <c r="AE95" s="2592" t="n"/>
      <c r="AF95" s="2592" t="n"/>
      <c r="AG95" s="2592" t="n">
        <v>0</v>
      </c>
      <c r="AH95" s="2592" t="n">
        <v>0</v>
      </c>
      <c r="AI95" s="2592" t="n">
        <v>0</v>
      </c>
      <c r="AJ95" s="409" t="n"/>
      <c r="AK95" s="410" t="n"/>
      <c r="AL95" s="2591" t="n">
        <v>0</v>
      </c>
      <c r="AM95" s="2592" t="n"/>
      <c r="AN95" s="2592" t="n"/>
      <c r="AO95" s="2592" t="n"/>
      <c r="AP95" s="2592" t="n">
        <v>0</v>
      </c>
      <c r="AQ95" s="2592" t="n">
        <v>0</v>
      </c>
      <c r="AR95" s="2592" t="n">
        <v>0</v>
      </c>
      <c r="AS95" s="409" t="n"/>
      <c r="AT95" s="2587" t="n"/>
      <c r="AU95" s="2591" t="n">
        <v>0</v>
      </c>
      <c r="AV95" s="2592" t="n"/>
      <c r="AW95" s="2592" t="n"/>
      <c r="AX95" s="2592" t="n">
        <v>0</v>
      </c>
      <c r="AY95" s="2592" t="n">
        <v>0</v>
      </c>
      <c r="AZ95" s="2592" t="n">
        <v>0</v>
      </c>
      <c r="BA95" s="409" t="n"/>
      <c r="BB95" s="410" t="n"/>
      <c r="BC95" s="2507" t="n"/>
      <c r="BD95" s="2434" t="n"/>
      <c r="BE95" s="2434" t="n"/>
      <c r="BF95" s="2434" t="n">
        <v>0</v>
      </c>
      <c r="BG95" s="2434" t="n">
        <v>0</v>
      </c>
      <c r="BH95" s="2592" t="n">
        <v>0</v>
      </c>
      <c r="BI95" s="409" t="n"/>
      <c r="BJ95" s="2593" t="n"/>
      <c r="BK95" s="2591" t="n"/>
      <c r="BL95" s="2592" t="n"/>
      <c r="BM95" s="2592" t="n"/>
      <c r="BN95" s="2592" t="n"/>
      <c r="BO95" s="2592" t="n"/>
      <c r="BP95" s="2592" t="n"/>
      <c r="BQ95" s="2592" t="n"/>
      <c r="BR95" s="409" t="n"/>
      <c r="BS95" s="2593" t="n"/>
      <c r="BT95" s="2591" t="n"/>
      <c r="BU95" s="2592" t="n"/>
      <c r="BV95" s="2592" t="n"/>
      <c r="BW95" s="2592" t="n"/>
      <c r="BX95" s="2592" t="n"/>
      <c r="BY95" s="2592" t="n"/>
      <c r="BZ95" s="409" t="n"/>
      <c r="CA95" s="2555" t="n"/>
      <c r="CB95" s="2591" t="n"/>
      <c r="CC95" s="2592" t="n"/>
      <c r="CD95" s="2592" t="n"/>
      <c r="CE95" s="2592" t="n"/>
      <c r="CF95" s="2592" t="n"/>
      <c r="CG95" s="2592" t="n"/>
      <c r="CH95" s="409" t="n"/>
      <c r="CI95" s="2555" t="n"/>
      <c r="CJ95" s="2591" t="n"/>
      <c r="CK95" s="2592" t="n"/>
      <c r="CL95" s="2592" t="n"/>
      <c r="CM95" s="2592" t="n"/>
      <c r="CN95" s="2592" t="n"/>
      <c r="CO95" s="2592" t="n"/>
      <c r="CP95" s="409" t="n"/>
      <c r="CQ95" s="410" t="n"/>
      <c r="CR95" s="2591" t="n">
        <v>0</v>
      </c>
      <c r="CS95" s="2592" t="n">
        <v>0</v>
      </c>
      <c r="CT95" s="2592" t="n">
        <v>0</v>
      </c>
      <c r="CU95" s="2592" t="n">
        <v>0</v>
      </c>
      <c r="CV95" s="2592" t="n">
        <v>0</v>
      </c>
      <c r="CW95" s="2592" t="n">
        <v>0</v>
      </c>
      <c r="CX95" s="409">
        <f>IFERROR(CR95/CW95-1, "-")</f>
        <v/>
      </c>
      <c r="CY95" s="400" t="n"/>
      <c r="CZ95" s="2594" t="n">
        <v>0</v>
      </c>
      <c r="DA95" s="2592" t="n">
        <v>0</v>
      </c>
      <c r="DB95" s="2592" t="n"/>
      <c r="DC95" s="2592" t="n"/>
      <c r="DD95" s="2592" t="n">
        <v>0</v>
      </c>
      <c r="DE95" s="409" t="n"/>
      <c r="DF95" s="409" t="n"/>
      <c r="DG95" s="413" t="n"/>
      <c r="DH95" s="413" t="n"/>
      <c r="DI95" s="2579" t="n"/>
      <c r="DJ95" s="2427">
        <f>SUM(D95,J95,P95,V95,AD95,AL95,AU95,BC95,BK95,BT95,CB95,CJ95)-CR95</f>
        <v/>
      </c>
      <c r="DK95" s="2427">
        <f>SUM(E95,K95,Q95,W95,AE95,AM95,AV95,BD95,BL95,BU95,CC95,CK95)-CS95</f>
        <v/>
      </c>
      <c r="DL95" s="2427">
        <f>SUM(G95,M95,S95,AA95,AI95,AR95,AZ95,BH95,BQ95,BY95,CG95,CO95)-CW95</f>
        <v/>
      </c>
      <c r="DM95" s="2427">
        <f>SUM(D95,J95,P95,V95,AD95,AL95,AU95,BC95,,BN95,BV95,CD95,CL95)-CT95</f>
        <v/>
      </c>
      <c r="DN95" s="2579" t="n"/>
      <c r="DO95" s="2579" t="n"/>
      <c r="DP95" s="2595" t="n">
        <v>0</v>
      </c>
      <c r="DQ95" s="2581">
        <f>-CR95+DP95/10^6</f>
        <v/>
      </c>
      <c r="DR95" s="2427">
        <f>SUM(E95,K95,Q95,W95,AE95,AM95,AV95,BD95,BL95,BU95,CC95,CK95)-CS95</f>
        <v/>
      </c>
      <c r="DS95" s="2427">
        <f>SUM(D95,J95,P95,V95,AD95,AL95,AU95,BC95,,BN95,BV95,CD95,CL95)-CT95</f>
        <v/>
      </c>
      <c r="DT95" s="2582" t="n"/>
      <c r="DU95" s="415" t="n">
        <v>0</v>
      </c>
      <c r="DV95" s="2583">
        <f>DU95-CJ95</f>
        <v/>
      </c>
      <c r="DX95" s="2571">
        <f>(CS95-CZ95)*10^6</f>
        <v/>
      </c>
      <c r="DY95" s="2571">
        <f>(CT95-DC95)*10^6</f>
        <v/>
      </c>
      <c r="DZ95" s="2571">
        <f>(CW95-DD95)*10^6</f>
        <v/>
      </c>
      <c r="EB95" s="2584" t="n"/>
    </row>
    <row customFormat="1" customHeight="1" hidden="1" ht="15.75" outlineLevel="1" r="96" s="416">
      <c r="A96" s="268" t="n"/>
      <c r="B96" s="419" t="inlineStr">
        <is>
          <t>FRAIS DE DEBOURS ENLEVEMENT</t>
        </is>
      </c>
      <c r="C96" s="406" t="inlineStr">
        <is>
          <t>Opex90</t>
        </is>
      </c>
      <c r="D96" s="2591" t="n">
        <v>0</v>
      </c>
      <c r="E96" s="2592" t="n">
        <v>0.25</v>
      </c>
      <c r="F96" s="2592" t="n">
        <v>-0.25</v>
      </c>
      <c r="G96" s="2592" t="n">
        <v>0</v>
      </c>
      <c r="H96" s="409" t="n"/>
      <c r="I96" s="397" t="n"/>
      <c r="J96" s="2591" t="n">
        <v>0</v>
      </c>
      <c r="K96" s="2592" t="n">
        <v>0.25</v>
      </c>
      <c r="L96" s="2592" t="n">
        <v>-0.25</v>
      </c>
      <c r="M96" s="2592" t="n">
        <v>0</v>
      </c>
      <c r="N96" s="409" t="n"/>
      <c r="O96" s="410" t="n"/>
      <c r="P96" s="2591" t="n">
        <v>0</v>
      </c>
      <c r="Q96" s="2592" t="n">
        <v>0.25</v>
      </c>
      <c r="R96" s="2592" t="n">
        <v>-0.25</v>
      </c>
      <c r="S96" s="2592" t="n">
        <v>0</v>
      </c>
      <c r="T96" s="409" t="n"/>
      <c r="U96" s="2586" t="n"/>
      <c r="V96" s="2591" t="n">
        <v>0</v>
      </c>
      <c r="W96" s="2592" t="n">
        <v>0.25</v>
      </c>
      <c r="X96" s="2592" t="n">
        <v>0.25</v>
      </c>
      <c r="Y96" s="2592" t="n">
        <v>-0.25</v>
      </c>
      <c r="Z96" s="2592" t="n">
        <v>-0.25</v>
      </c>
      <c r="AA96" s="2592" t="n">
        <v>0</v>
      </c>
      <c r="AB96" s="409" t="n"/>
      <c r="AC96" s="410" t="n"/>
      <c r="AD96" s="2591" t="n">
        <v>0</v>
      </c>
      <c r="AE96" s="2592" t="n">
        <v>0.25</v>
      </c>
      <c r="AF96" s="2592" t="n">
        <v>0.25</v>
      </c>
      <c r="AG96" s="2592" t="n">
        <v>-0.25</v>
      </c>
      <c r="AH96" s="2592" t="n">
        <v>-0.25</v>
      </c>
      <c r="AI96" s="2592" t="n">
        <v>0</v>
      </c>
      <c r="AJ96" s="409" t="n"/>
      <c r="AK96" s="410" t="n"/>
      <c r="AL96" s="2591" t="n">
        <v>0</v>
      </c>
      <c r="AM96" s="2592" t="n">
        <v>0.25</v>
      </c>
      <c r="AN96" s="2592" t="n">
        <v>0.25</v>
      </c>
      <c r="AO96" s="2592" t="n">
        <v>0.25</v>
      </c>
      <c r="AP96" s="2592" t="n">
        <v>-0.25</v>
      </c>
      <c r="AQ96" s="2592" t="n">
        <v>-0.25</v>
      </c>
      <c r="AR96" s="2592" t="n">
        <v>0</v>
      </c>
      <c r="AS96" s="409" t="n"/>
      <c r="AT96" s="2587" t="n"/>
      <c r="AU96" s="2591" t="n">
        <v>0</v>
      </c>
      <c r="AV96" s="2592" t="n">
        <v>0.25</v>
      </c>
      <c r="AW96" s="2592" t="n">
        <v>0.25</v>
      </c>
      <c r="AX96" s="2592" t="n">
        <v>-0.25</v>
      </c>
      <c r="AY96" s="2592" t="n">
        <v>-0.25</v>
      </c>
      <c r="AZ96" s="2592" t="n">
        <v>0</v>
      </c>
      <c r="BA96" s="409" t="n"/>
      <c r="BB96" s="410" t="n"/>
      <c r="BC96" s="2507" t="n"/>
      <c r="BD96" s="2434" t="n">
        <v>0.25</v>
      </c>
      <c r="BE96" s="2434" t="n">
        <v>0.25</v>
      </c>
      <c r="BF96" s="2434" t="n">
        <v>-0.25</v>
      </c>
      <c r="BG96" s="2434" t="n">
        <v>-0.25</v>
      </c>
      <c r="BH96" s="2592" t="n">
        <v>0</v>
      </c>
      <c r="BI96" s="409" t="n"/>
      <c r="BJ96" s="2593" t="n"/>
      <c r="BK96" s="2591" t="n"/>
      <c r="BL96" s="2592" t="n"/>
      <c r="BM96" s="2592" t="n"/>
      <c r="BN96" s="2592" t="n"/>
      <c r="BO96" s="2592" t="n"/>
      <c r="BP96" s="2592" t="n"/>
      <c r="BQ96" s="2592" t="n"/>
      <c r="BR96" s="409" t="n"/>
      <c r="BS96" s="2593" t="n"/>
      <c r="BT96" s="2591" t="n"/>
      <c r="BU96" s="2592" t="n"/>
      <c r="BV96" s="2592" t="n"/>
      <c r="BW96" s="2592" t="n"/>
      <c r="BX96" s="2592" t="n"/>
      <c r="BY96" s="2592" t="n"/>
      <c r="BZ96" s="409" t="n"/>
      <c r="CA96" s="2555" t="n"/>
      <c r="CB96" s="2591" t="n"/>
      <c r="CC96" s="2592" t="n"/>
      <c r="CD96" s="2592" t="n"/>
      <c r="CE96" s="2592" t="n"/>
      <c r="CF96" s="2592" t="n"/>
      <c r="CG96" s="2592" t="n"/>
      <c r="CH96" s="409" t="n"/>
      <c r="CI96" s="2555" t="n"/>
      <c r="CJ96" s="2591" t="n"/>
      <c r="CK96" s="2592" t="n"/>
      <c r="CL96" s="2592" t="n"/>
      <c r="CM96" s="2592" t="n"/>
      <c r="CN96" s="2592" t="n"/>
      <c r="CO96" s="2592" t="n"/>
      <c r="CP96" s="409" t="n"/>
      <c r="CQ96" s="410" t="n"/>
      <c r="CR96" s="2591" t="n">
        <v>0</v>
      </c>
      <c r="CS96" s="2592" t="n">
        <v>2</v>
      </c>
      <c r="CT96" s="2592" t="n">
        <v>0.5</v>
      </c>
      <c r="CU96" s="2592" t="n">
        <v>-2</v>
      </c>
      <c r="CV96" s="2592" t="n">
        <v>-0.5</v>
      </c>
      <c r="CW96" s="2592" t="n">
        <v>0</v>
      </c>
      <c r="CX96" s="409">
        <f>IFERROR(CR96/CW96-1, "-")</f>
        <v/>
      </c>
      <c r="CY96" s="400" t="n"/>
      <c r="CZ96" s="2594" t="n">
        <v>3</v>
      </c>
      <c r="DA96" s="2592" t="n">
        <v>2.25</v>
      </c>
      <c r="DB96" s="2592" t="n">
        <v>1.75</v>
      </c>
      <c r="DC96" s="2592" t="n"/>
      <c r="DD96" s="2592" t="n">
        <v>0</v>
      </c>
      <c r="DE96" s="409" t="n"/>
      <c r="DF96" s="409" t="n"/>
      <c r="DG96" s="413" t="n"/>
      <c r="DH96" s="413" t="n"/>
      <c r="DI96" s="2579" t="n"/>
      <c r="DJ96" s="2427">
        <f>SUM(D96,J96,P96,V96,AD96,AL96,AU96,BC96,BK96,BT96,CB96,CJ96)-CR96</f>
        <v/>
      </c>
      <c r="DK96" s="2427">
        <f>SUM(E96,K96,Q96,W96,AE96,AM96,AV96,BD96,BL96,BU96,CC96,CK96)-CS96</f>
        <v/>
      </c>
      <c r="DL96" s="2427">
        <f>SUM(G96,M96,S96,AA96,AI96,AR96,AZ96,BH96,BQ96,BY96,CG96,CO96)-CW96</f>
        <v/>
      </c>
      <c r="DM96" s="2427">
        <f>SUM(D96,J96,P96,V96,AD96,AL96,AU96,BC96,,BN96,BV96,CD96,CL96)-CT96</f>
        <v/>
      </c>
      <c r="DN96" s="2579" t="n"/>
      <c r="DO96" s="2579" t="n"/>
      <c r="DP96" s="2595" t="n">
        <v>0</v>
      </c>
      <c r="DQ96" s="2581">
        <f>-CR96+DP96/10^6</f>
        <v/>
      </c>
      <c r="DR96" s="2427">
        <f>SUM(E96,K96,Q96,W96,AE96,AM96,AV96,BD96,BL96,BU96,CC96,CK96)-CS96</f>
        <v/>
      </c>
      <c r="DS96" s="2427">
        <f>SUM(D96,J96,P96,V96,AD96,AL96,AU96,BC96,,BN96,BV96,CD96,CL96)-CT96</f>
        <v/>
      </c>
      <c r="DT96" s="2582" t="n"/>
      <c r="DU96" s="415" t="n">
        <v>0</v>
      </c>
      <c r="DV96" s="2583">
        <f>DU96-CJ96</f>
        <v/>
      </c>
      <c r="DX96" s="2571">
        <f>(CS96-CZ96)*10^6</f>
        <v/>
      </c>
      <c r="DY96" s="2571">
        <f>(CT96-DC96)*10^6</f>
        <v/>
      </c>
      <c r="DZ96" s="2571">
        <f>(CW96-DD96)*10^6</f>
        <v/>
      </c>
      <c r="EB96" s="2584" t="n"/>
    </row>
    <row collapsed="1" customHeight="1" ht="15.75" r="97" s="2323">
      <c r="B97" s="489" t="inlineStr">
        <is>
          <t>Fees du contrat GMNS</t>
        </is>
      </c>
      <c r="C97" s="373" t="inlineStr">
        <is>
          <t>Opex91</t>
        </is>
      </c>
      <c r="D97" s="2507" t="n">
        <v>129.429819</v>
      </c>
      <c r="E97" s="2434" t="n">
        <v>129.429819277038</v>
      </c>
      <c r="F97" s="2434" t="n">
        <v>-2.770379978755955e-07</v>
      </c>
      <c r="G97" s="2434" t="n">
        <v>226.184643</v>
      </c>
      <c r="H97" s="232" t="n">
        <v>-0.4277692009355383</v>
      </c>
      <c r="I97" s="397" t="n"/>
      <c r="J97" s="2507" t="n">
        <v>129.429819</v>
      </c>
      <c r="K97" s="2434" t="n">
        <v>129.429819277038</v>
      </c>
      <c r="L97" s="2434" t="n">
        <v>-2.770379978755955e-07</v>
      </c>
      <c r="M97" s="2434" t="n">
        <v>215.959586</v>
      </c>
      <c r="N97" s="232" t="n">
        <v>-0.4006757403211543</v>
      </c>
      <c r="O97" s="397" t="n"/>
      <c r="P97" s="2507" t="n">
        <v>129.429819</v>
      </c>
      <c r="Q97" s="2434" t="n">
        <v>129.429819277038</v>
      </c>
      <c r="R97" s="2434" t="n">
        <v>-2.770379978755955e-07</v>
      </c>
      <c r="S97" s="2434" t="n">
        <v>215.959586</v>
      </c>
      <c r="T97" s="232" t="n">
        <v>-0.4006757403211543</v>
      </c>
      <c r="U97" s="2586" t="n"/>
      <c r="V97" s="2507" t="n">
        <v>129.429819</v>
      </c>
      <c r="W97" s="2434" t="n">
        <v>129.429819277038</v>
      </c>
      <c r="X97" s="2434" t="n">
        <v>129.429819277038</v>
      </c>
      <c r="Y97" s="2434" t="n">
        <v>-2.770379978755955e-07</v>
      </c>
      <c r="Z97" s="2434" t="n">
        <v>-2.770379978755955e-07</v>
      </c>
      <c r="AA97" s="2434" t="n">
        <v>215.959585</v>
      </c>
      <c r="AB97" s="232" t="n">
        <v>-0.4006757375459857</v>
      </c>
      <c r="AC97" s="397" t="n"/>
      <c r="AD97" s="2507" t="n">
        <v>129.429819</v>
      </c>
      <c r="AE97" s="2434" t="n">
        <v>129.429819277038</v>
      </c>
      <c r="AF97" s="2434" t="n">
        <v>129.429819277038</v>
      </c>
      <c r="AG97" s="2434" t="n">
        <v>-2.770379978755955e-07</v>
      </c>
      <c r="AH97" s="2434" t="n">
        <v>-2.770379978755955e-07</v>
      </c>
      <c r="AI97" s="2434" t="n">
        <v>215.959586</v>
      </c>
      <c r="AJ97" s="232" t="n">
        <v>-0.4006757403211543</v>
      </c>
      <c r="AK97" s="397" t="n"/>
      <c r="AL97" s="2507" t="n">
        <v>129.429819</v>
      </c>
      <c r="AM97" s="2434" t="n">
        <v>129.429819277038</v>
      </c>
      <c r="AN97" s="2434" t="n">
        <v>129.429819277038</v>
      </c>
      <c r="AO97" s="2434" t="n">
        <v>129.429819277038</v>
      </c>
      <c r="AP97" s="2434" t="n">
        <v>-2.770380262973049e-07</v>
      </c>
      <c r="AQ97" s="2434" t="n">
        <v>-2.770380262973049e-07</v>
      </c>
      <c r="AR97" s="2434" t="n">
        <v>215.959586</v>
      </c>
      <c r="AS97" s="232" t="n">
        <v>-0.4006757403211545</v>
      </c>
      <c r="AT97" s="2587" t="n"/>
      <c r="AU97" s="2507" t="n">
        <v>141.093713</v>
      </c>
      <c r="AV97" s="2434" t="n">
        <v>141.093713206229</v>
      </c>
      <c r="AW97" s="2434" t="n">
        <v>141.093713206229</v>
      </c>
      <c r="AX97" s="2434" t="n">
        <v>-2.062290320736793e-07</v>
      </c>
      <c r="AY97" s="2434" t="n">
        <v>-2.062290320736793e-07</v>
      </c>
      <c r="AZ97" s="2434" t="n">
        <v>162.158736</v>
      </c>
      <c r="BA97" s="232" t="n">
        <v>-0.1299037197724582</v>
      </c>
      <c r="BB97" s="397" t="n"/>
      <c r="BC97" s="2507" t="n">
        <v>141.093714</v>
      </c>
      <c r="BD97" s="2434" t="n">
        <v>141.0937132062292</v>
      </c>
      <c r="BE97" s="2434" t="n">
        <v>141.093713206229</v>
      </c>
      <c r="BF97" s="2434" t="n">
        <v>7.937708232930163e-07</v>
      </c>
      <c r="BG97" s="2434" t="n">
        <v>7.937709938232729e-07</v>
      </c>
      <c r="BH97" s="2434" t="n">
        <v>0</v>
      </c>
      <c r="BI97" s="232" t="n"/>
      <c r="BJ97" s="2586" t="n"/>
      <c r="BK97" s="2507" t="n"/>
      <c r="BL97" s="2434" t="n"/>
      <c r="BM97" s="2434" t="n"/>
      <c r="BN97" s="2434" t="n"/>
      <c r="BO97" s="2434" t="n"/>
      <c r="BP97" s="2434" t="n"/>
      <c r="BQ97" s="2434" t="n"/>
      <c r="BR97" s="232" t="n"/>
      <c r="BS97" s="2586" t="n"/>
      <c r="BT97" s="2507" t="n"/>
      <c r="BU97" s="2434" t="n"/>
      <c r="BV97" s="2434" t="n"/>
      <c r="BW97" s="2434" t="n"/>
      <c r="BX97" s="2434" t="n"/>
      <c r="BY97" s="2434" t="n"/>
      <c r="BZ97" s="232" t="n"/>
      <c r="CA97" s="2555" t="n"/>
      <c r="CB97" s="2507" t="n"/>
      <c r="CC97" s="2434" t="n"/>
      <c r="CD97" s="2434" t="n"/>
      <c r="CE97" s="2434" t="n"/>
      <c r="CF97" s="2434" t="n"/>
      <c r="CG97" s="2434" t="n"/>
      <c r="CH97" s="232" t="n"/>
      <c r="CI97" s="2555" t="n"/>
      <c r="CJ97" s="2507" t="n"/>
      <c r="CK97" s="2434" t="n"/>
      <c r="CL97" s="2434" t="n"/>
      <c r="CM97" s="2434" t="n"/>
      <c r="CN97" s="2434" t="n"/>
      <c r="CO97" s="2434" t="n"/>
      <c r="CP97" s="232" t="n"/>
      <c r="CQ97" s="397" t="n"/>
      <c r="CR97" s="2507" t="n">
        <v>1058.766341</v>
      </c>
      <c r="CS97" s="2434" t="n">
        <v>1058.766342074686</v>
      </c>
      <c r="CT97" s="2434" t="n">
        <v>917.672627483267</v>
      </c>
      <c r="CU97" s="2434" t="n">
        <v>-1.074686224455945e-06</v>
      </c>
      <c r="CV97" s="2434" t="n">
        <v>141.093713516733</v>
      </c>
      <c r="CW97" s="2434" t="n">
        <v>1468.141308</v>
      </c>
      <c r="CX97" s="232">
        <f>IFERROR(CR97/CW97-1, "-")</f>
        <v/>
      </c>
      <c r="CY97" s="400" t="n"/>
      <c r="CZ97" s="2588" t="n">
        <v>1623.1411948996</v>
      </c>
      <c r="DA97" s="2434" t="n"/>
      <c r="DB97" s="2434" t="n">
        <v>1623.14119351441</v>
      </c>
      <c r="DC97" s="2434" t="n"/>
      <c r="DD97" s="2434" t="n"/>
      <c r="DE97" s="232">
        <f>+CZ97/DD97-1</f>
        <v/>
      </c>
      <c r="DF97" s="232">
        <f>+DA97/DD97-1</f>
        <v/>
      </c>
      <c r="DG97" s="402">
        <f>+DB97/DD97-1</f>
        <v/>
      </c>
      <c r="DH97" s="402">
        <f>+DC97/DD97-1</f>
        <v/>
      </c>
      <c r="DI97" s="2579" t="n"/>
      <c r="DJ97" s="2427">
        <f>SUM(D97,J97,P97,V97,AD97,AL97,AU97,BC97,BK97,BT97,CB97,CJ97)-CR97</f>
        <v/>
      </c>
      <c r="DK97" s="2427">
        <f>SUM(E97,K97,Q97,W97,AE97,AM97,AV97,BD97,BL97,BU97,CC97,CK97)-CS97</f>
        <v/>
      </c>
      <c r="DL97" s="2427">
        <f>SUM(G97,M97,S97,AA97,AI97,AR97,AZ97,BH97,BQ97,BY97,CG97,CO97)-CW97</f>
        <v/>
      </c>
      <c r="DM97" s="2427">
        <f>SUM(D97,J97,P97,V97,AD97,AL97,AU97,BC97,,BN97,BV97,CD97,CL97)-CT97</f>
        <v/>
      </c>
      <c r="DN97" s="2579" t="n"/>
      <c r="DO97" s="2579" t="n"/>
      <c r="DP97" s="2589">
        <f>+DP98</f>
        <v/>
      </c>
      <c r="DQ97" s="2581">
        <f>-CR97+DP97/10^6</f>
        <v/>
      </c>
      <c r="DR97" s="2427">
        <f>SUM(E97,K97,Q97,W97,AE97,AM97,AV97,BD97,BL97,BU97,CC97,CK97)-CS97</f>
        <v/>
      </c>
      <c r="DS97" s="2427">
        <f>SUM(D97,J97,P97,V97,AD97,AL97,AU97,BC97,,BN97,BV97,CD97,CL97)-CT97</f>
        <v/>
      </c>
      <c r="DT97" s="2582" t="n"/>
      <c r="DU97" s="392" t="n">
        <v>157.63914</v>
      </c>
      <c r="DV97" s="2583">
        <f>DU97-CJ97</f>
        <v/>
      </c>
      <c r="DX97" s="2571">
        <f>(CS97-CZ97)*10^6</f>
        <v/>
      </c>
      <c r="DY97" s="2571">
        <f>(CT97-DC97)*10^6</f>
        <v/>
      </c>
      <c r="DZ97" s="2571">
        <f>(CW97-DD97)*10^6</f>
        <v/>
      </c>
      <c r="EB97" s="2584" t="n"/>
    </row>
    <row customFormat="1" customHeight="1" hidden="1" ht="11.25" outlineLevel="1" r="98" s="416">
      <c r="A98" s="268" t="n"/>
      <c r="B98" s="419" t="inlineStr">
        <is>
          <t>HONORAIRES CONSULTANTS (ERICSSON-GNMS)</t>
        </is>
      </c>
      <c r="C98" s="406" t="inlineStr">
        <is>
          <t>Opex92</t>
        </is>
      </c>
      <c r="D98" s="2591" t="n">
        <v>129.429819</v>
      </c>
      <c r="E98" s="2592" t="n">
        <v>129.429819277038</v>
      </c>
      <c r="F98" s="2592" t="n">
        <v>-2.770379978755955e-07</v>
      </c>
      <c r="G98" s="2592" t="n">
        <v>226.184643</v>
      </c>
      <c r="H98" s="409" t="n">
        <v>-0.4277692009355383</v>
      </c>
      <c r="I98" s="397" t="n"/>
      <c r="J98" s="2591" t="n">
        <v>129.429819</v>
      </c>
      <c r="K98" s="2592" t="n">
        <v>129.429819277038</v>
      </c>
      <c r="L98" s="2592" t="n">
        <v>-2.770379978755955e-07</v>
      </c>
      <c r="M98" s="2592" t="n">
        <v>215.959586</v>
      </c>
      <c r="N98" s="409" t="n">
        <v>-0.4006757403211543</v>
      </c>
      <c r="O98" s="410" t="n"/>
      <c r="P98" s="2591" t="n">
        <v>129.429819</v>
      </c>
      <c r="Q98" s="2592" t="n">
        <v>129.429819277038</v>
      </c>
      <c r="R98" s="2592" t="n">
        <v>-2.770379978755955e-07</v>
      </c>
      <c r="S98" s="2592" t="n">
        <v>215.959586</v>
      </c>
      <c r="T98" s="409" t="n">
        <v>-0.4006757403211543</v>
      </c>
      <c r="U98" s="2586" t="n"/>
      <c r="V98" s="2591" t="n">
        <v>129.429819</v>
      </c>
      <c r="W98" s="2592" t="n">
        <v>129.429819277038</v>
      </c>
      <c r="X98" s="2592" t="n">
        <v>129.429819277038</v>
      </c>
      <c r="Y98" s="2592" t="n">
        <v>-2.770379978755955e-07</v>
      </c>
      <c r="Z98" s="2592" t="n">
        <v>-2.770379978755955e-07</v>
      </c>
      <c r="AA98" s="2592" t="n">
        <v>215.959585</v>
      </c>
      <c r="AB98" s="409" t="n">
        <v>-0.4006757375459857</v>
      </c>
      <c r="AC98" s="410" t="n"/>
      <c r="AD98" s="2591" t="n">
        <v>129.429819</v>
      </c>
      <c r="AE98" s="2592" t="n">
        <v>129.429819277038</v>
      </c>
      <c r="AF98" s="2592" t="n">
        <v>129.429819277038</v>
      </c>
      <c r="AG98" s="2592" t="n">
        <v>-2.770379978755955e-07</v>
      </c>
      <c r="AH98" s="2592" t="n">
        <v>-2.770379978755955e-07</v>
      </c>
      <c r="AI98" s="2592" t="n">
        <v>215.959586</v>
      </c>
      <c r="AJ98" s="409" t="n">
        <v>-0.4006757403211543</v>
      </c>
      <c r="AK98" s="410" t="n"/>
      <c r="AL98" s="2591" t="n">
        <v>129.429819</v>
      </c>
      <c r="AM98" s="2592" t="n">
        <v>129.429819277038</v>
      </c>
      <c r="AN98" s="2592" t="n">
        <v>129.429819277038</v>
      </c>
      <c r="AO98" s="2592" t="n">
        <v>129.429819277038</v>
      </c>
      <c r="AP98" s="2592" t="n">
        <v>-2.770380262973049e-07</v>
      </c>
      <c r="AQ98" s="2592" t="n">
        <v>-2.770380262973049e-07</v>
      </c>
      <c r="AR98" s="2592" t="n">
        <v>215.959586</v>
      </c>
      <c r="AS98" s="409" t="n">
        <v>-0.4006757403211545</v>
      </c>
      <c r="AT98" s="2587" t="n"/>
      <c r="AU98" s="2591" t="n">
        <v>141.093713</v>
      </c>
      <c r="AV98" s="2592" t="n">
        <v>141.093713206229</v>
      </c>
      <c r="AW98" s="2615" t="n">
        <v>141.093713206229</v>
      </c>
      <c r="AX98" s="2592" t="n">
        <v>-2.062290320736793e-07</v>
      </c>
      <c r="AY98" s="2592" t="n">
        <v>-2.062290320736793e-07</v>
      </c>
      <c r="AZ98" s="2592" t="n">
        <v>162.158736</v>
      </c>
      <c r="BA98" s="409" t="n">
        <v>-0.1299037197724582</v>
      </c>
      <c r="BB98" s="410" t="n"/>
      <c r="BC98" s="2507" t="n">
        <v>141.093714</v>
      </c>
      <c r="BD98" s="2434" t="n">
        <v>141.0937132062292</v>
      </c>
      <c r="BE98" s="2434" t="n">
        <v>141.093713206229</v>
      </c>
      <c r="BF98" s="2434" t="n">
        <v>7.937708232930163e-07</v>
      </c>
      <c r="BG98" s="2434" t="n">
        <v>7.937709938232729e-07</v>
      </c>
      <c r="BH98" s="2592" t="n">
        <v>163.925404</v>
      </c>
      <c r="BI98" s="409" t="n">
        <v>-0.1392809744119953</v>
      </c>
      <c r="BJ98" s="2593" t="n"/>
      <c r="BK98" s="2591" t="n"/>
      <c r="BL98" s="2592" t="n"/>
      <c r="BM98" s="2592" t="n"/>
      <c r="BN98" s="2592" t="n"/>
      <c r="BO98" s="2592" t="n"/>
      <c r="BP98" s="2592" t="n"/>
      <c r="BQ98" s="2592" t="n"/>
      <c r="BR98" s="409" t="n"/>
      <c r="BS98" s="2593" t="n"/>
      <c r="BT98" s="2591" t="n"/>
      <c r="BU98" s="2592" t="n"/>
      <c r="BV98" s="2592" t="n"/>
      <c r="BW98" s="2592" t="n"/>
      <c r="BX98" s="2592" t="n"/>
      <c r="BY98" s="2592" t="n"/>
      <c r="BZ98" s="409" t="n"/>
      <c r="CA98" s="2555" t="n"/>
      <c r="CB98" s="2596" t="n"/>
      <c r="CC98" s="2592" t="n"/>
      <c r="CD98" s="2592" t="n"/>
      <c r="CE98" s="2592" t="n"/>
      <c r="CF98" s="2592" t="n"/>
      <c r="CG98" s="2592" t="n"/>
      <c r="CH98" s="409" t="n"/>
      <c r="CI98" s="2555" t="n"/>
      <c r="CJ98" s="2596" t="n"/>
      <c r="CK98" s="2592" t="n"/>
      <c r="CL98" s="2592" t="n"/>
      <c r="CM98" s="2592" t="n"/>
      <c r="CN98" s="2592" t="n"/>
      <c r="CO98" s="2592" t="n"/>
      <c r="CP98" s="409" t="n"/>
      <c r="CQ98" s="410" t="n"/>
      <c r="CR98" s="2662" t="n">
        <v>1058.766341</v>
      </c>
      <c r="CS98" s="2592" t="n">
        <v>1058.766342074686</v>
      </c>
      <c r="CT98" s="2592" t="n">
        <v>917.672627483267</v>
      </c>
      <c r="CU98" s="2592" t="n">
        <v>-1.074686224455945e-06</v>
      </c>
      <c r="CV98" s="2592" t="n">
        <v>141.093713516733</v>
      </c>
      <c r="CW98" s="2592" t="n">
        <v>1468.141308</v>
      </c>
      <c r="CX98" s="409">
        <f>IFERROR(CR98/CW98-1, "-")</f>
        <v/>
      </c>
      <c r="CY98" s="400" t="n"/>
      <c r="CZ98" s="2594" t="n">
        <v>1623.1411948996</v>
      </c>
      <c r="DA98" s="2592" t="n">
        <v>1623.14119406849</v>
      </c>
      <c r="DB98" s="2592" t="n">
        <v>1623.14119351441</v>
      </c>
      <c r="DC98" s="2592" t="n"/>
      <c r="DD98" s="2592" t="n">
        <v>2250.050748</v>
      </c>
      <c r="DE98" s="409">
        <f>+CZ98/DD98-1</f>
        <v/>
      </c>
      <c r="DF98" s="409">
        <f>+DA98/DD98-1</f>
        <v/>
      </c>
      <c r="DG98" s="413">
        <f>+DB98/DD98-1</f>
        <v/>
      </c>
      <c r="DH98" s="413">
        <f>+DC98/DD98-1</f>
        <v/>
      </c>
      <c r="DI98" s="2579" t="n"/>
      <c r="DJ98" s="2427">
        <f>SUM(D98,J98,P98,V98,AD98,AL98,AU98,BC98,BK98,BT98,CB98,CJ98)-CR98</f>
        <v/>
      </c>
      <c r="DK98" s="2427">
        <f>SUM(E98,K98,Q98,W98,AE98,AM98,AV98,BD98,BL98,BU98,CC98,CK98)-CS98</f>
        <v/>
      </c>
      <c r="DL98" s="2427">
        <f>SUM(G98,M98,S98,AA98,AI98,AR98,AZ98,BH98,BQ98,BY98,CG98,CO98)-CW98</f>
        <v/>
      </c>
      <c r="DM98" s="2427">
        <f>SUM(D98,J98,P98,V98,AD98,AL98,AU98,BC98,,BN98,BV98,CD98,CL98)-CT98</f>
        <v/>
      </c>
      <c r="DN98" s="2579" t="n"/>
      <c r="DO98" s="2579" t="n"/>
      <c r="DP98" s="2595" t="n">
        <v>2092411608</v>
      </c>
      <c r="DQ98" s="2581">
        <f>-CR98+DP98/10^6</f>
        <v/>
      </c>
      <c r="DR98" s="2427">
        <f>SUM(E98,K98,Q98,W98,AE98,AM98,AV98,BD98,BL98,BU98,CC98,CK98)-CS98</f>
        <v/>
      </c>
      <c r="DS98" s="2427">
        <f>SUM(D98,J98,P98,V98,AD98,AL98,AU98,BC98,,BN98,BV98,CD98,CL98)-CT98</f>
        <v/>
      </c>
      <c r="DT98" s="2582" t="n"/>
      <c r="DU98" s="415" t="n">
        <v>157.63914</v>
      </c>
      <c r="DV98" s="2583">
        <f>DU98-CJ98</f>
        <v/>
      </c>
      <c r="DX98" s="2571">
        <f>(CS98-CZ98)*10^6</f>
        <v/>
      </c>
      <c r="DY98" s="2571">
        <f>(CT98-DC98)*10^6</f>
        <v/>
      </c>
      <c r="DZ98" s="2571">
        <f>(CW98-DD98)*10^6</f>
        <v/>
      </c>
      <c r="EB98" s="2584" t="n"/>
    </row>
    <row customHeight="1" hidden="1" ht="11.25" r="99" s="2323">
      <c r="B99" s="489" t="inlineStr">
        <is>
          <t>Fees du contrat IHS (spécifique à CDI)</t>
        </is>
      </c>
      <c r="C99" s="406" t="inlineStr">
        <is>
          <t>Opex93</t>
        </is>
      </c>
      <c r="D99" s="2507" t="n"/>
      <c r="E99" s="2434" t="n"/>
      <c r="F99" s="2434" t="n"/>
      <c r="G99" s="2434" t="n"/>
      <c r="H99" s="232" t="n"/>
      <c r="I99" s="397" t="n"/>
      <c r="J99" s="2507" t="n"/>
      <c r="K99" s="2434" t="n"/>
      <c r="L99" s="2434" t="n"/>
      <c r="M99" s="2434" t="n"/>
      <c r="N99" s="232" t="n"/>
      <c r="O99" s="397" t="n"/>
      <c r="P99" s="2507" t="n"/>
      <c r="Q99" s="2434" t="n"/>
      <c r="R99" s="2434" t="n"/>
      <c r="S99" s="2434" t="n"/>
      <c r="T99" s="232" t="n"/>
      <c r="U99" s="2586" t="n"/>
      <c r="V99" s="2507" t="n"/>
      <c r="W99" s="2434" t="n"/>
      <c r="X99" s="2434" t="n"/>
      <c r="Y99" s="2434" t="n"/>
      <c r="Z99" s="2434" t="n"/>
      <c r="AA99" s="2434" t="n"/>
      <c r="AB99" s="232" t="n"/>
      <c r="AC99" s="397" t="n"/>
      <c r="AD99" s="2507" t="n"/>
      <c r="AE99" s="2434" t="n"/>
      <c r="AF99" s="2434" t="n"/>
      <c r="AG99" s="2434" t="n"/>
      <c r="AH99" s="2434" t="n"/>
      <c r="AI99" s="2434" t="n"/>
      <c r="AJ99" s="232" t="n"/>
      <c r="AK99" s="397" t="n"/>
      <c r="AL99" s="2507" t="n"/>
      <c r="AM99" s="2434" t="n"/>
      <c r="AN99" s="2434" t="n"/>
      <c r="AO99" s="2434" t="n"/>
      <c r="AP99" s="2434" t="n"/>
      <c r="AQ99" s="2434" t="n"/>
      <c r="AR99" s="2434" t="n"/>
      <c r="AS99" s="232" t="n"/>
      <c r="AT99" s="2587" t="n"/>
      <c r="AU99" s="2507" t="n"/>
      <c r="AV99" s="2434" t="n"/>
      <c r="AW99" s="2434" t="n"/>
      <c r="AX99" s="2434" t="n"/>
      <c r="AY99" s="2434" t="n"/>
      <c r="AZ99" s="2434" t="n"/>
      <c r="BA99" s="232" t="n"/>
      <c r="BB99" s="397" t="n"/>
      <c r="BC99" s="2507" t="n"/>
      <c r="BD99" s="2434" t="n"/>
      <c r="BE99" s="2434" t="n"/>
      <c r="BF99" s="2434" t="n"/>
      <c r="BG99" s="2434" t="n"/>
      <c r="BH99" s="2434" t="n"/>
      <c r="BI99" s="232" t="n"/>
      <c r="BJ99" s="2586" t="n"/>
      <c r="BK99" s="2507" t="n"/>
      <c r="BL99" s="2434" t="n"/>
      <c r="BM99" s="2434" t="n"/>
      <c r="BN99" s="2434" t="n"/>
      <c r="BO99" s="2434" t="n"/>
      <c r="BP99" s="2434" t="n"/>
      <c r="BQ99" s="2434" t="n"/>
      <c r="BR99" s="232" t="n"/>
      <c r="BS99" s="2586" t="n"/>
      <c r="BT99" s="2507" t="n"/>
      <c r="BU99" s="2434" t="n"/>
      <c r="BV99" s="2434" t="n"/>
      <c r="BW99" s="2434" t="n"/>
      <c r="BX99" s="2434" t="n"/>
      <c r="BY99" s="2434" t="n"/>
      <c r="BZ99" s="232" t="n"/>
      <c r="CA99" s="2555" t="n"/>
      <c r="CB99" s="2507" t="n"/>
      <c r="CC99" s="2434" t="n"/>
      <c r="CD99" s="2434" t="n"/>
      <c r="CE99" s="2434" t="n"/>
      <c r="CF99" s="2434" t="n"/>
      <c r="CG99" s="2434" t="n"/>
      <c r="CH99" s="232" t="n"/>
      <c r="CI99" s="2555" t="n"/>
      <c r="CJ99" s="2507" t="n"/>
      <c r="CK99" s="2434" t="n"/>
      <c r="CL99" s="2434" t="n"/>
      <c r="CM99" s="2434" t="n"/>
      <c r="CN99" s="2434" t="n"/>
      <c r="CO99" s="2434" t="n"/>
      <c r="CP99" s="232" t="n"/>
      <c r="CQ99" s="397" t="n"/>
      <c r="CR99" s="2507" t="n"/>
      <c r="CS99" s="2434" t="n"/>
      <c r="CT99" s="2434" t="n"/>
      <c r="CU99" s="2434">
        <f>+CR99-CS99</f>
        <v/>
      </c>
      <c r="CV99" s="2434">
        <f>+CR99-CT99</f>
        <v/>
      </c>
      <c r="CW99" s="2434" t="n"/>
      <c r="CX99" s="232">
        <f>IFERROR(CR99/CW99-1, "-")</f>
        <v/>
      </c>
      <c r="CY99" s="400" t="n"/>
      <c r="CZ99" s="2588" t="n"/>
      <c r="DA99" s="2434" t="n"/>
      <c r="DB99" s="2434" t="n"/>
      <c r="DC99" s="2434" t="n"/>
      <c r="DD99" s="2434" t="n"/>
      <c r="DE99" s="232" t="n"/>
      <c r="DF99" s="232">
        <f>+DA99/DD99-1</f>
        <v/>
      </c>
      <c r="DG99" s="402">
        <f>+DB99/DD99-1</f>
        <v/>
      </c>
      <c r="DH99" s="402" t="n"/>
      <c r="DI99" s="2579" t="n"/>
      <c r="DJ99" s="2427">
        <f>SUM(D99,J99,P99,V99,AD99,AL99,AU99,BC99,BK99,BT99,CB99,CJ99)-CR99</f>
        <v/>
      </c>
      <c r="DK99" s="2427">
        <f>SUM(E99,K99,Q99,W99,AE99,AM99,AV99,BD99,BL99,BU99,CC99,CK99)-CS99</f>
        <v/>
      </c>
      <c r="DL99" s="2427">
        <f>SUM(G99,M99,S99,AA99,AI99,AR99,AZ99,BH99,BQ99,BY99,CG99,CO99)-CW99</f>
        <v/>
      </c>
      <c r="DM99" s="2427">
        <f>SUM(D99,J99,P99,V99,AD99,AL99,AU99,BC99,,BN99,BV99,CD99,CL99)-CT99</f>
        <v/>
      </c>
      <c r="DN99" s="2579" t="n"/>
      <c r="DO99" s="2579" t="n"/>
      <c r="DP99" s="2589" t="n"/>
      <c r="DQ99" s="2581">
        <f>-CR99+DP99/10^6</f>
        <v/>
      </c>
      <c r="DR99" s="2427">
        <f>SUM(E99,K99,Q99,W99,AE99,AM99,AV99,BD99,BL99,BU99,CC99,CK99)-CS99</f>
        <v/>
      </c>
      <c r="DS99" s="2427">
        <f>SUM(D99,J99,P99,V99,AD99,AL99,AU99,BC99,,BN99,BV99,CD99,CL99)-CT99</f>
        <v/>
      </c>
      <c r="DT99" s="2582" t="n"/>
      <c r="DU99" s="392" t="n"/>
      <c r="DV99" s="2583">
        <f>DU99-CJ99</f>
        <v/>
      </c>
      <c r="DX99" s="2571">
        <f>(CS99-CZ99)*10^6</f>
        <v/>
      </c>
      <c r="DY99" s="2571">
        <f>(CT99-DC99)*10^6</f>
        <v/>
      </c>
      <c r="DZ99" s="2571">
        <f>(CW99-DD99)*10^6</f>
        <v/>
      </c>
      <c r="EB99" s="2584" t="n"/>
    </row>
    <row customHeight="1" ht="15.75" r="100" s="2323">
      <c r="B100" s="489" t="inlineStr">
        <is>
          <t>Matériel de transport (Entretien et locat°)</t>
        </is>
      </c>
      <c r="C100" s="373" t="inlineStr">
        <is>
          <t>Opex94</t>
        </is>
      </c>
      <c r="D100" s="2507" t="n">
        <v>5.794694</v>
      </c>
      <c r="E100" s="2434" t="n">
        <v>9.00522966666667</v>
      </c>
      <c r="F100" s="2434" t="n">
        <v>-3.21053566666667</v>
      </c>
      <c r="G100" s="2434" t="n">
        <v>6.796928</v>
      </c>
      <c r="H100" s="232" t="n">
        <v>-0.147453967439408</v>
      </c>
      <c r="I100" s="397" t="n"/>
      <c r="J100" s="2507" t="n">
        <v>7.748399</v>
      </c>
      <c r="K100" s="2434" t="n">
        <v>9.00522966666667</v>
      </c>
      <c r="L100" s="2434" t="n">
        <v>-1.25683066666667</v>
      </c>
      <c r="M100" s="2434" t="n">
        <v>6.846612</v>
      </c>
      <c r="N100" s="232" t="n">
        <v>0.1317128822255444</v>
      </c>
      <c r="O100" s="397" t="n"/>
      <c r="P100" s="2507" t="n">
        <v>5.68556</v>
      </c>
      <c r="Q100" s="2434" t="n">
        <v>9.00522966666667</v>
      </c>
      <c r="R100" s="2434" t="n">
        <v>-3.319669666666671</v>
      </c>
      <c r="S100" s="2434" t="n">
        <v>9.713052000000001</v>
      </c>
      <c r="T100" s="232" t="n">
        <v>-0.4146474249288484</v>
      </c>
      <c r="U100" s="2586" t="n"/>
      <c r="V100" s="2507" t="n">
        <v>8.077004000000001</v>
      </c>
      <c r="W100" s="2434" t="n">
        <v>9.00522966666667</v>
      </c>
      <c r="X100" s="2434" t="n">
        <v>9.00522966666667</v>
      </c>
      <c r="Y100" s="2434" t="n">
        <v>-0.9282256666666697</v>
      </c>
      <c r="Z100" s="2434" t="n">
        <v>-0.9282256666666697</v>
      </c>
      <c r="AA100" s="2434" t="n">
        <v>8.365007</v>
      </c>
      <c r="AB100" s="232" t="n">
        <v>-0.03442949898308512</v>
      </c>
      <c r="AC100" s="397" t="n"/>
      <c r="AD100" s="2507" t="n">
        <v>10.43012</v>
      </c>
      <c r="AE100" s="2434" t="n">
        <v>9.00522966666667</v>
      </c>
      <c r="AF100" s="2434" t="n">
        <v>10</v>
      </c>
      <c r="AG100" s="2434" t="n">
        <v>1.42489033333333</v>
      </c>
      <c r="AH100" s="2434" t="n">
        <v>0.4301200000000005</v>
      </c>
      <c r="AI100" s="2434" t="n">
        <v>12.603312</v>
      </c>
      <c r="AJ100" s="232" t="n">
        <v>-0.1724302310376827</v>
      </c>
      <c r="AK100" s="397" t="n"/>
      <c r="AL100" s="2507" t="n">
        <v>5.279094000000001</v>
      </c>
      <c r="AM100" s="2434" t="n">
        <v>9.00522966666667</v>
      </c>
      <c r="AN100" s="2434" t="n">
        <v>10</v>
      </c>
      <c r="AO100" s="2434" t="n">
        <v>9.200792</v>
      </c>
      <c r="AP100" s="2434" t="n">
        <v>-3.72613566666667</v>
      </c>
      <c r="AQ100" s="2434" t="n">
        <v>-4.720905999999999</v>
      </c>
      <c r="AR100" s="2434" t="n">
        <v>3.994372</v>
      </c>
      <c r="AS100" s="232" t="n">
        <v>0.3216330376840215</v>
      </c>
      <c r="AT100" s="2587" t="n"/>
      <c r="AU100" s="2507" t="n">
        <v>6.423532</v>
      </c>
      <c r="AV100" s="2434" t="n">
        <v>9.00522966666667</v>
      </c>
      <c r="AW100" s="2434" t="n">
        <v>9.200792</v>
      </c>
      <c r="AX100" s="2434" t="n">
        <v>-2.58169766666667</v>
      </c>
      <c r="AY100" s="2434" t="n">
        <v>-2.77726</v>
      </c>
      <c r="AZ100" s="2434" t="n">
        <v>7.349892000000001</v>
      </c>
      <c r="BA100" s="232" t="n">
        <v>-0.1260372261252275</v>
      </c>
      <c r="BB100" s="397" t="n"/>
      <c r="BC100" s="2507" t="n">
        <v>5.526114</v>
      </c>
      <c r="BD100" s="2434" t="n">
        <v>9.005229666666668</v>
      </c>
      <c r="BE100" s="2434" t="n">
        <v>9.200792</v>
      </c>
      <c r="BF100" s="2434" t="n">
        <v>-3.479115666666669</v>
      </c>
      <c r="BG100" s="2434" t="n">
        <v>-3.674678</v>
      </c>
      <c r="BH100" s="2434" t="n">
        <v>0</v>
      </c>
      <c r="BI100" s="232" t="n"/>
      <c r="BJ100" s="2586" t="n"/>
      <c r="BK100" s="2507" t="n"/>
      <c r="BL100" s="2434" t="n"/>
      <c r="BM100" s="2434" t="n"/>
      <c r="BN100" s="2434" t="n"/>
      <c r="BO100" s="2434" t="n"/>
      <c r="BP100" s="2434" t="n"/>
      <c r="BQ100" s="2434" t="n"/>
      <c r="BR100" s="232" t="n"/>
      <c r="BS100" s="2586" t="n"/>
      <c r="BT100" s="2507" t="n"/>
      <c r="BU100" s="2434" t="n"/>
      <c r="BV100" s="2434" t="n"/>
      <c r="BW100" s="2434" t="n"/>
      <c r="BX100" s="2434" t="n"/>
      <c r="BY100" s="2434" t="n"/>
      <c r="BZ100" s="232" t="n"/>
      <c r="CA100" s="2555" t="n"/>
      <c r="CB100" s="2507" t="n"/>
      <c r="CC100" s="2434" t="n"/>
      <c r="CD100" s="2434" t="n"/>
      <c r="CE100" s="2434" t="n"/>
      <c r="CF100" s="2434" t="n"/>
      <c r="CG100" s="2434" t="n"/>
      <c r="CH100" s="232" t="n"/>
      <c r="CI100" s="2555" t="n"/>
      <c r="CJ100" s="2507" t="n"/>
      <c r="CK100" s="2434" t="n"/>
      <c r="CL100" s="2434" t="n"/>
      <c r="CM100" s="2434" t="n"/>
      <c r="CN100" s="2434" t="n"/>
      <c r="CO100" s="2434" t="n"/>
      <c r="CP100" s="232" t="n"/>
      <c r="CQ100" s="397" t="n"/>
      <c r="CR100" s="2507" t="n">
        <v>54.964517</v>
      </c>
      <c r="CS100" s="2434" t="n">
        <v>72.04183733333336</v>
      </c>
      <c r="CT100" s="2434" t="n">
        <v>56.137361</v>
      </c>
      <c r="CU100" s="2434" t="n">
        <v>-17.07732033333336</v>
      </c>
      <c r="CV100" s="2434" t="n">
        <v>-1.172843999999998</v>
      </c>
      <c r="CW100" s="2434" t="n">
        <v>55.669175</v>
      </c>
      <c r="CX100" s="232">
        <f>IFERROR(CR100/CW100-1, "-")</f>
        <v/>
      </c>
      <c r="CY100" s="400" t="n"/>
      <c r="CZ100" s="2588" t="n">
        <v>108</v>
      </c>
      <c r="DA100" s="2434" t="n"/>
      <c r="DB100" s="2434" t="n">
        <v>102.141321</v>
      </c>
      <c r="DC100" s="2434" t="n"/>
      <c r="DD100" s="2434" t="n"/>
      <c r="DE100" s="232">
        <f>+CZ100/DD100-1</f>
        <v/>
      </c>
      <c r="DF100" s="232">
        <f>+DA100/DD100-1</f>
        <v/>
      </c>
      <c r="DG100" s="402">
        <f>+DB100/DD100-1</f>
        <v/>
      </c>
      <c r="DH100" s="402">
        <f>+DC100/DD100-1</f>
        <v/>
      </c>
      <c r="DI100" s="2579" t="n"/>
      <c r="DJ100" s="2427">
        <f>SUM(D100,J100,P100,V100,AD100,AL100,AU100,BC100,BK100,BT100,CB100,CJ100)-CR100</f>
        <v/>
      </c>
      <c r="DK100" s="2427">
        <f>SUM(E100,K100,Q100,W100,AE100,AM100,AV100,BD100,BL100,BU100,CC100,CK100)-CS100</f>
        <v/>
      </c>
      <c r="DL100" s="2427">
        <f>SUM(G100,M100,S100,AA100,AI100,AR100,AZ100,BH100,BQ100,BY100,CG100,CO100)-CW100</f>
        <v/>
      </c>
      <c r="DM100" s="2427">
        <f>SUM(D100,J100,P100,V100,AD100,AL100,AU100,BC100,,BN100,BV100,CD100,CL100)-CT100</f>
        <v/>
      </c>
      <c r="DN100" s="2579" t="n"/>
      <c r="DO100" s="2579" t="n"/>
      <c r="DP100" s="2589">
        <f>SUM(DP101:DP105)</f>
        <v/>
      </c>
      <c r="DQ100" s="2581">
        <f>-CR100+DP100/10^6</f>
        <v/>
      </c>
      <c r="DR100" s="2427">
        <f>SUM(E100,K100,Q100,W100,AE100,AM100,AV100,BD100,BL100,BU100,CC100,CK100)-CS100</f>
        <v/>
      </c>
      <c r="DS100" s="2427">
        <f>SUM(D100,J100,P100,V100,AD100,AL100,AU100,BC100,,BN100,BV100,CD100,CL100)-CT100</f>
        <v/>
      </c>
      <c r="DT100" s="2582" t="n"/>
      <c r="DU100" s="392" t="n">
        <v>25.859749</v>
      </c>
      <c r="DV100" s="2583">
        <f>DU100-CJ100</f>
        <v/>
      </c>
      <c r="DX100" s="2571">
        <f>(CS100-CZ100)*10^6</f>
        <v/>
      </c>
      <c r="DY100" s="2571">
        <f>(CT100-DC100)*10^6</f>
        <v/>
      </c>
      <c r="DZ100" s="2571">
        <f>(CW100-DD100)*10^6</f>
        <v/>
      </c>
      <c r="EB100" s="2584" t="n"/>
    </row>
    <row customFormat="1" customHeight="1" hidden="1" ht="15.75" outlineLevel="1" r="101" s="416">
      <c r="A101" s="268" t="n"/>
      <c r="B101" s="419" t="inlineStr">
        <is>
          <t>ENTRETIEN ET REPARATIONS VEH. TECHNIQUES</t>
        </is>
      </c>
      <c r="C101" s="406" t="inlineStr">
        <is>
          <t>Opex95</t>
        </is>
      </c>
      <c r="D101" s="2591" t="n">
        <v>0.9735</v>
      </c>
      <c r="E101" s="2592" t="n"/>
      <c r="F101" s="2592" t="n">
        <v>0.9735</v>
      </c>
      <c r="G101" s="2592" t="n">
        <v>0</v>
      </c>
      <c r="H101" s="409" t="n"/>
      <c r="I101" s="397" t="n"/>
      <c r="J101" s="2591" t="n">
        <v>1.950353</v>
      </c>
      <c r="K101" s="2592" t="n"/>
      <c r="L101" s="2592" t="n">
        <v>1.950353</v>
      </c>
      <c r="M101" s="2592" t="n">
        <v>0</v>
      </c>
      <c r="N101" s="409" t="n"/>
      <c r="O101" s="410" t="n"/>
      <c r="P101" s="2591" t="n">
        <v>0.918933</v>
      </c>
      <c r="Q101" s="2592" t="n"/>
      <c r="R101" s="2592" t="n">
        <v>0.918933</v>
      </c>
      <c r="S101" s="2592" t="n">
        <v>1.43322</v>
      </c>
      <c r="T101" s="409" t="n">
        <v>-0.3588332565830786</v>
      </c>
      <c r="U101" s="2586" t="n"/>
      <c r="V101" s="2591" t="n">
        <v>2.03149</v>
      </c>
      <c r="W101" s="2592" t="n"/>
      <c r="X101" s="2592" t="n"/>
      <c r="Y101" s="2592" t="n">
        <v>2.03149</v>
      </c>
      <c r="Z101" s="2592" t="n">
        <v>2.03149</v>
      </c>
      <c r="AA101" s="2592" t="n">
        <v>0.659197</v>
      </c>
      <c r="AB101" s="409" t="n">
        <v>2.081764631817195</v>
      </c>
      <c r="AC101" s="410" t="n"/>
      <c r="AD101" s="2591" t="n">
        <v>0.641973</v>
      </c>
      <c r="AE101" s="2592" t="n"/>
      <c r="AF101" s="2592" t="n"/>
      <c r="AG101" s="2592" t="n">
        <v>0.641973</v>
      </c>
      <c r="AH101" s="2592" t="n">
        <v>0.641973</v>
      </c>
      <c r="AI101" s="2592" t="n">
        <v>0</v>
      </c>
      <c r="AJ101" s="409" t="n"/>
      <c r="AK101" s="410" t="n"/>
      <c r="AL101" s="2591" t="n">
        <v>0.82485</v>
      </c>
      <c r="AM101" s="2592" t="n"/>
      <c r="AN101" s="2592" t="n"/>
      <c r="AO101" s="2592" t="n"/>
      <c r="AP101" s="2592" t="n">
        <v>0.82485</v>
      </c>
      <c r="AQ101" s="2592" t="n">
        <v>0.82485</v>
      </c>
      <c r="AR101" s="2592" t="n">
        <v>1.35223</v>
      </c>
      <c r="AS101" s="409" t="n">
        <v>-0.3900076170473958</v>
      </c>
      <c r="AT101" s="2587" t="n"/>
      <c r="AU101" s="2591" t="n">
        <v>0.558038</v>
      </c>
      <c r="AV101" s="2592" t="n"/>
      <c r="AW101" s="2592" t="n"/>
      <c r="AX101" s="2592" t="n">
        <v>0.558038</v>
      </c>
      <c r="AY101" s="2592" t="n">
        <v>0.558038</v>
      </c>
      <c r="AZ101" s="2592" t="n">
        <v>3.02999</v>
      </c>
      <c r="BA101" s="409" t="n">
        <v>-0.8158284350773435</v>
      </c>
      <c r="BB101" s="410" t="n"/>
      <c r="BC101" s="2507" t="n">
        <v>1.51209</v>
      </c>
      <c r="BD101" s="2434" t="n"/>
      <c r="BE101" s="2434" t="n"/>
      <c r="BF101" s="2434" t="n">
        <v>1.51209</v>
      </c>
      <c r="BG101" s="2434" t="n">
        <v>1.51209</v>
      </c>
      <c r="BH101" s="2592" t="n">
        <v>0</v>
      </c>
      <c r="BI101" s="409" t="n"/>
      <c r="BJ101" s="2593" t="n"/>
      <c r="BK101" s="2591" t="n"/>
      <c r="BL101" s="2592" t="n"/>
      <c r="BM101" s="2592" t="n"/>
      <c r="BN101" s="2592" t="n"/>
      <c r="BO101" s="2592" t="n"/>
      <c r="BP101" s="2592" t="n"/>
      <c r="BQ101" s="2592" t="n"/>
      <c r="BR101" s="409" t="n"/>
      <c r="BS101" s="2593" t="n"/>
      <c r="BT101" s="2591" t="n"/>
      <c r="BU101" s="2592" t="n"/>
      <c r="BV101" s="2592" t="n"/>
      <c r="BW101" s="2592" t="n"/>
      <c r="BX101" s="2592" t="n"/>
      <c r="BY101" s="2592" t="n"/>
      <c r="BZ101" s="409" t="n"/>
      <c r="CA101" s="2555" t="n"/>
      <c r="CB101" s="2591" t="n"/>
      <c r="CC101" s="2592" t="n"/>
      <c r="CD101" s="2592" t="n"/>
      <c r="CE101" s="2592" t="n"/>
      <c r="CF101" s="2592" t="n"/>
      <c r="CG101" s="2592" t="n"/>
      <c r="CH101" s="409" t="n"/>
      <c r="CI101" s="2555" t="n"/>
      <c r="CJ101" s="2663" t="n"/>
      <c r="CK101" s="2592" t="n"/>
      <c r="CL101" s="2592" t="n"/>
      <c r="CM101" s="2592" t="n"/>
      <c r="CN101" s="2592" t="n"/>
      <c r="CO101" s="2592" t="n"/>
      <c r="CP101" s="409" t="n"/>
      <c r="CQ101" s="410" t="n"/>
      <c r="CR101" s="2591" t="n">
        <v>9.411227</v>
      </c>
      <c r="CS101" s="2592" t="n">
        <v>0</v>
      </c>
      <c r="CT101" s="2592" t="n">
        <v>6.516249</v>
      </c>
      <c r="CU101" s="2592" t="n">
        <v>9.411227</v>
      </c>
      <c r="CV101" s="2592" t="n">
        <v>2.894978</v>
      </c>
      <c r="CW101" s="2592" t="n">
        <v>6.474637</v>
      </c>
      <c r="CX101" s="409">
        <f>IFERROR(CR101/CW101-1, "-")</f>
        <v/>
      </c>
      <c r="CY101" s="400" t="n"/>
      <c r="CZ101" s="2594" t="n">
        <v>0</v>
      </c>
      <c r="DA101" s="2592" t="n">
        <v>3.842786</v>
      </c>
      <c r="DB101" s="2592" t="n"/>
      <c r="DC101" s="2592" t="n"/>
      <c r="DD101" s="2592" t="n">
        <v>14.890925</v>
      </c>
      <c r="DE101" s="409" t="n"/>
      <c r="DF101" s="409" t="n"/>
      <c r="DG101" s="413" t="n"/>
      <c r="DH101" s="413" t="n"/>
      <c r="DI101" s="2579" t="n"/>
      <c r="DJ101" s="2427">
        <f>SUM(D101,J101,P101,V101,AD101,AL101,AU101,BC101,BK101,BT101,CB101,CJ101)-CR101</f>
        <v/>
      </c>
      <c r="DK101" s="2427">
        <f>SUM(E101,K101,Q101,W101,AE101,AM101,AV101,BD101,BL101,BU101,CC101,CK101)-CS101</f>
        <v/>
      </c>
      <c r="DL101" s="2427">
        <f>SUM(G101,M101,S101,AA101,AI101,AR101,AZ101,BH101,BQ101,BY101,CG101,CO101)-CW101</f>
        <v/>
      </c>
      <c r="DM101" s="2427">
        <f>SUM(D101,J101,P101,V101,AD101,AL101,AU101,BC101,,BN101,BV101,CD101,CL101)-CT101</f>
        <v/>
      </c>
      <c r="DN101" s="2579" t="n"/>
      <c r="DO101" s="2579" t="n"/>
      <c r="DP101" s="2595" t="n">
        <v>10423634</v>
      </c>
      <c r="DQ101" s="2581">
        <f>-CR101+DP101/10^6</f>
        <v/>
      </c>
      <c r="DR101" s="2427">
        <f>SUM(E101,K101,Q101,W101,AE101,AM101,AV101,BD101,BL101,BU101,CC101,CK101)-CS101</f>
        <v/>
      </c>
      <c r="DS101" s="2427">
        <f>SUM(D101,J101,P101,V101,AD101,AL101,AU101,BC101,,BN101,BV101,CD101,CL101)-CT101</f>
        <v/>
      </c>
      <c r="DT101" s="2582" t="n"/>
      <c r="DU101" s="415" t="n">
        <v>4.467291</v>
      </c>
      <c r="DV101" s="2583">
        <f>DU101-CJ101</f>
        <v/>
      </c>
      <c r="DX101" s="2571">
        <f>(CS101-CZ101)*10^6</f>
        <v/>
      </c>
      <c r="DY101" s="2571">
        <f>(CT101-DC101)*10^6</f>
        <v/>
      </c>
      <c r="DZ101" s="2571">
        <f>(CW101-DD101)*10^6</f>
        <v/>
      </c>
      <c r="EB101" s="2584" t="n"/>
    </row>
    <row customFormat="1" customHeight="1" hidden="1" ht="15.75" outlineLevel="1" r="102" s="416">
      <c r="A102" s="268" t="n"/>
      <c r="B102" s="419" t="inlineStr">
        <is>
          <t>ENTRETIEN ET REPARATIONS VEH. ADMINISTRATIFS</t>
        </is>
      </c>
      <c r="C102" s="406" t="inlineStr">
        <is>
          <t>Opex96</t>
        </is>
      </c>
      <c r="D102" s="2591" t="n">
        <v>0.9735</v>
      </c>
      <c r="E102" s="2592" t="n">
        <v>1.613563</v>
      </c>
      <c r="F102" s="2592" t="n">
        <v>-0.640063</v>
      </c>
      <c r="G102" s="2592" t="n">
        <v>0</v>
      </c>
      <c r="H102" s="409" t="n"/>
      <c r="I102" s="397" t="n"/>
      <c r="J102" s="2591" t="n">
        <v>1.950353</v>
      </c>
      <c r="K102" s="2592" t="n">
        <v>1.613563</v>
      </c>
      <c r="L102" s="2592" t="n">
        <v>0.3367899999999999</v>
      </c>
      <c r="M102" s="2592" t="n">
        <v>0</v>
      </c>
      <c r="N102" s="409" t="n"/>
      <c r="O102" s="410" t="n"/>
      <c r="P102" s="2591" t="n">
        <v>0.918933</v>
      </c>
      <c r="Q102" s="2592" t="n">
        <v>1.613563</v>
      </c>
      <c r="R102" s="2592" t="n">
        <v>-0.6946300000000001</v>
      </c>
      <c r="S102" s="2592" t="n">
        <v>1.43322</v>
      </c>
      <c r="T102" s="409" t="n">
        <v>-0.3588332565830786</v>
      </c>
      <c r="U102" s="2586" t="n"/>
      <c r="V102" s="2591" t="n">
        <v>2.03149</v>
      </c>
      <c r="W102" s="2592" t="n">
        <v>1.613563</v>
      </c>
      <c r="X102" s="2592" t="n">
        <v>1.613563</v>
      </c>
      <c r="Y102" s="2592" t="n">
        <v>0.4179269999999997</v>
      </c>
      <c r="Z102" s="2592" t="n">
        <v>0.4179269999999997</v>
      </c>
      <c r="AA102" s="2592" t="n">
        <v>0.659197</v>
      </c>
      <c r="AB102" s="409" t="n">
        <v>2.081764631817195</v>
      </c>
      <c r="AC102" s="410" t="n"/>
      <c r="AD102" s="2591" t="n">
        <v>0.536973</v>
      </c>
      <c r="AE102" s="2592" t="n">
        <v>1.613563</v>
      </c>
      <c r="AF102" s="2592" t="n">
        <v>2.60833333333333</v>
      </c>
      <c r="AG102" s="2592" t="n">
        <v>-1.07659</v>
      </c>
      <c r="AH102" s="2592" t="n">
        <v>-2.07136033333333</v>
      </c>
      <c r="AI102" s="2592" t="n">
        <v>0</v>
      </c>
      <c r="AJ102" s="409" t="n"/>
      <c r="AK102" s="410" t="n"/>
      <c r="AL102" s="2591" t="n">
        <v>-6.411249</v>
      </c>
      <c r="AM102" s="2592" t="n">
        <v>1.613563</v>
      </c>
      <c r="AN102" s="2592" t="n">
        <v>2.60833333333333</v>
      </c>
      <c r="AO102" s="2592" t="n">
        <v>2.60833333333333</v>
      </c>
      <c r="AP102" s="2592" t="n">
        <v>-8.024811999999999</v>
      </c>
      <c r="AQ102" s="2592" t="n">
        <v>-9.01958233333333</v>
      </c>
      <c r="AR102" s="2592" t="n">
        <v>1.35223</v>
      </c>
      <c r="AS102" s="409" t="n">
        <v>-5.741241504773596</v>
      </c>
      <c r="AT102" s="2587" t="n"/>
      <c r="AU102" s="2591" t="n">
        <v>0</v>
      </c>
      <c r="AV102" s="2592" t="n">
        <v>1.613563</v>
      </c>
      <c r="AW102" s="2592" t="n">
        <v>2.60833333333333</v>
      </c>
      <c r="AX102" s="2592" t="n">
        <v>-1.613563</v>
      </c>
      <c r="AY102" s="2592" t="n">
        <v>-2.60833333333333</v>
      </c>
      <c r="AZ102" s="2592" t="n">
        <v>3.02999</v>
      </c>
      <c r="BA102" s="409" t="n">
        <v>-1</v>
      </c>
      <c r="BB102" s="410" t="n"/>
      <c r="BC102" s="2507" t="n">
        <v>1.51209</v>
      </c>
      <c r="BD102" s="2434" t="n">
        <v>1.613563000000001</v>
      </c>
      <c r="BE102" s="2434" t="n">
        <v>2.60833333333333</v>
      </c>
      <c r="BF102" s="2434" t="n">
        <v>-0.101473000000001</v>
      </c>
      <c r="BG102" s="2434" t="n">
        <v>-1.09624333333333</v>
      </c>
      <c r="BH102" s="2592" t="n">
        <v>0</v>
      </c>
      <c r="BI102" s="409" t="n"/>
      <c r="BJ102" s="2593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2593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2555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2555" t="n"/>
      <c r="CJ102" s="2663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1" t="n">
        <v>1.51209</v>
      </c>
      <c r="CS102" s="2592" t="n">
        <v>12.908504</v>
      </c>
      <c r="CT102" s="2592" t="n">
        <v>11.62791566666666</v>
      </c>
      <c r="CU102" s="2592" t="n">
        <v>-11.396414</v>
      </c>
      <c r="CV102" s="2592" t="n">
        <v>-10.11582566666666</v>
      </c>
      <c r="CW102" s="2592" t="n">
        <v>6.474637</v>
      </c>
      <c r="CX102" s="409">
        <f>IFERROR(CR102/CW102-1, "-")</f>
        <v/>
      </c>
      <c r="CY102" s="400" t="n"/>
      <c r="CZ102" s="2594" t="n">
        <v>19.36275600000001</v>
      </c>
      <c r="DA102" s="2592" t="n">
        <v>26.3857716666667</v>
      </c>
      <c r="DB102" s="2592" t="n">
        <v>31.2485873333333</v>
      </c>
      <c r="DC102" s="2592" t="n"/>
      <c r="DD102" s="2592" t="n">
        <v>0</v>
      </c>
      <c r="DE102" s="409" t="n"/>
      <c r="DF102" s="409">
        <f>+DA102/DD102-1</f>
        <v/>
      </c>
      <c r="DG102" s="413">
        <f>+DB102/DD102-1</f>
        <v/>
      </c>
      <c r="DH102" s="413">
        <f>+DC102/DD102-1</f>
        <v/>
      </c>
      <c r="DI102" s="2579" t="n"/>
      <c r="DJ102" s="2427">
        <f>SUM(D102,J102,P102,V102,AD102,AL102,AU102,BC102,BK102,BT102,CB102,CJ102)-CR102</f>
        <v/>
      </c>
      <c r="DK102" s="2427">
        <f>SUM(E102,K102,Q102,W102,AE102,AM102,AV102,BD102,BL102,BU102,CC102,CK102)-CS102</f>
        <v/>
      </c>
      <c r="DL102" s="2427">
        <f>SUM(G102,M102,S102,AA102,AI102,AR102,AZ102,BH102,BQ102,BY102,CG102,CO102)-CW102</f>
        <v/>
      </c>
      <c r="DM102" s="2427">
        <f>SUM(D102,J102,P102,V102,AD102,AL102,AU102,BC102,,BN102,BV102,CD102,CL102)-CT102</f>
        <v/>
      </c>
      <c r="DN102" s="2579" t="n"/>
      <c r="DO102" s="2579" t="n"/>
      <c r="DP102" s="2595" t="n">
        <v>10423634</v>
      </c>
      <c r="DQ102" s="2581">
        <f>-CR102+DP102/10^6</f>
        <v/>
      </c>
      <c r="DR102" s="2427">
        <f>SUM(E102,K102,Q102,W102,AE102,AM102,AV102,BD102,BL102,BU102,CC102,CK102)-CS102</f>
        <v/>
      </c>
      <c r="DS102" s="2427">
        <f>SUM(D102,J102,P102,V102,AD102,AL102,AU102,BC102,,BN102,BV102,CD102,CL102)-CT102</f>
        <v/>
      </c>
      <c r="DT102" s="2582" t="n"/>
      <c r="DU102" s="415" t="n">
        <v>-10.423634</v>
      </c>
      <c r="DV102" s="2583">
        <f>DU102-CJ102</f>
        <v/>
      </c>
      <c r="DX102" s="2571">
        <f>(CS102-CZ102)*10^6</f>
        <v/>
      </c>
      <c r="DY102" s="2571">
        <f>(CT102-DC102)*10^6</f>
        <v/>
      </c>
      <c r="DZ102" s="2571">
        <f>(CW102-DD102)*10^6</f>
        <v/>
      </c>
      <c r="EB102" s="2584" t="n"/>
    </row>
    <row customFormat="1" customHeight="1" hidden="1" ht="15.75" outlineLevel="1" r="103" s="416">
      <c r="A103" s="268" t="n"/>
      <c r="B103" s="419" t="inlineStr">
        <is>
          <t>ASSURANCE MATERIEL DE TRANSPOR</t>
        </is>
      </c>
      <c r="C103" s="406" t="inlineStr">
        <is>
          <t>Opex97</t>
        </is>
      </c>
      <c r="D103" s="2664" t="n">
        <v>1.200792</v>
      </c>
      <c r="E103" s="2592" t="n">
        <v>1.80833333333333</v>
      </c>
      <c r="F103" s="2592" t="n">
        <v>-0.6075413333333299</v>
      </c>
      <c r="G103" s="2592" t="n">
        <v>1.240228</v>
      </c>
      <c r="H103" s="409" t="n">
        <v>-0.031797379191568</v>
      </c>
      <c r="I103" s="397" t="n"/>
      <c r="J103" s="2664" t="n">
        <v>1.200791</v>
      </c>
      <c r="K103" s="2592" t="n">
        <v>1.80833333333333</v>
      </c>
      <c r="L103" s="2592" t="n">
        <v>-0.6075423333333301</v>
      </c>
      <c r="M103" s="2592" t="n">
        <v>1.289912</v>
      </c>
      <c r="N103" s="409" t="n">
        <v>-0.06909075967973011</v>
      </c>
      <c r="O103" s="410" t="n"/>
      <c r="P103" s="2664" t="n">
        <v>1.200792</v>
      </c>
      <c r="Q103" s="2592" t="n">
        <v>1.80833333333333</v>
      </c>
      <c r="R103" s="2592" t="n">
        <v>-0.6075413333333299</v>
      </c>
      <c r="S103" s="2592" t="n">
        <v>1.289912</v>
      </c>
      <c r="T103" s="409" t="n">
        <v>-0.06908998443304648</v>
      </c>
      <c r="U103" s="2586" t="n"/>
      <c r="V103" s="2664" t="n">
        <v>1.200792</v>
      </c>
      <c r="W103" s="2592" t="n">
        <v>1.80833333333333</v>
      </c>
      <c r="X103" s="2592" t="n">
        <v>1.80833333333333</v>
      </c>
      <c r="Y103" s="2592" t="n">
        <v>-0.6075413333333299</v>
      </c>
      <c r="Z103" s="2592" t="n">
        <v>-0.6075413333333299</v>
      </c>
      <c r="AA103" s="2592" t="n">
        <v>1.289913</v>
      </c>
      <c r="AB103" s="409" t="n">
        <v>-0.06909070611738932</v>
      </c>
      <c r="AC103" s="410" t="n"/>
      <c r="AD103" s="2664" t="n">
        <v>1.200792</v>
      </c>
      <c r="AE103" s="2592" t="n">
        <v>1.80833333333333</v>
      </c>
      <c r="AF103" s="2592" t="n">
        <v>1.80833333333333</v>
      </c>
      <c r="AG103" s="2592" t="n">
        <v>-0.6075413333333299</v>
      </c>
      <c r="AH103" s="2592" t="n">
        <v>-0.6075413333333299</v>
      </c>
      <c r="AI103" s="2592" t="n">
        <v>1.289912</v>
      </c>
      <c r="AJ103" s="409" t="n">
        <v>-0.06908998443304648</v>
      </c>
      <c r="AK103" s="410" t="n"/>
      <c r="AL103" s="2664" t="n">
        <v>1.200791</v>
      </c>
      <c r="AM103" s="2592" t="n">
        <v>1.80833333333333</v>
      </c>
      <c r="AN103" s="2592" t="n">
        <v>1.80833333333333</v>
      </c>
      <c r="AO103" s="2592" t="n">
        <v>1.00912533333333</v>
      </c>
      <c r="AP103" s="2592" t="n">
        <v>-0.6075423333333303</v>
      </c>
      <c r="AQ103" s="2592" t="n">
        <v>-0.6075423333333303</v>
      </c>
      <c r="AR103" s="2592" t="n">
        <v>1.289912</v>
      </c>
      <c r="AS103" s="409" t="n">
        <v>-0.06909075967973011</v>
      </c>
      <c r="AT103" s="2587" t="n"/>
      <c r="AU103" s="2664" t="n">
        <v>1.200792</v>
      </c>
      <c r="AV103" s="2592" t="n">
        <v>1.80833333333333</v>
      </c>
      <c r="AW103" s="2592" t="n">
        <v>1.00912533333333</v>
      </c>
      <c r="AX103" s="2592" t="n">
        <v>-0.6075413333333302</v>
      </c>
      <c r="AY103" s="2592" t="n">
        <v>0.19166666666667</v>
      </c>
      <c r="AZ103" s="2592" t="n">
        <v>1.289912</v>
      </c>
      <c r="BA103" s="409" t="n">
        <v>-0.06908998443304648</v>
      </c>
      <c r="BB103" s="410" t="n"/>
      <c r="BC103" s="2507" t="n">
        <v>1.200792</v>
      </c>
      <c r="BD103" s="2434" t="n">
        <v>1.808333333333333</v>
      </c>
      <c r="BE103" s="2434" t="n">
        <v>1.00912533333333</v>
      </c>
      <c r="BF103" s="2434" t="n">
        <v>-0.6075413333333333</v>
      </c>
      <c r="BG103" s="2434" t="n">
        <v>0.19166666666667</v>
      </c>
      <c r="BH103" s="2592" t="n">
        <v>1.289912</v>
      </c>
      <c r="BI103" s="409" t="n">
        <v>-0.06908998443304648</v>
      </c>
      <c r="BJ103" s="2593" t="n"/>
      <c r="BK103" s="2591" t="n"/>
      <c r="BL103" s="2592" t="n"/>
      <c r="BM103" s="2592" t="n"/>
      <c r="BN103" s="2592" t="n"/>
      <c r="BO103" s="2592" t="n"/>
      <c r="BP103" s="2592" t="n"/>
      <c r="BQ103" s="2592" t="n"/>
      <c r="BR103" s="409" t="n"/>
      <c r="BS103" s="2593" t="n"/>
      <c r="BT103" s="2591" t="n"/>
      <c r="BU103" s="2592" t="n"/>
      <c r="BV103" s="2592" t="n"/>
      <c r="BW103" s="2592" t="n"/>
      <c r="BX103" s="2592" t="n"/>
      <c r="BY103" s="2592" t="n"/>
      <c r="BZ103" s="409" t="n"/>
      <c r="CA103" s="2555" t="n"/>
      <c r="CB103" s="2591" t="n"/>
      <c r="CC103" s="2592" t="n"/>
      <c r="CD103" s="2592" t="n"/>
      <c r="CE103" s="2592" t="n"/>
      <c r="CF103" s="2592" t="n"/>
      <c r="CG103" s="2592" t="n"/>
      <c r="CH103" s="409" t="n"/>
      <c r="CI103" s="2555" t="n"/>
      <c r="CJ103" s="2591" t="n"/>
      <c r="CK103" s="2592" t="n"/>
      <c r="CL103" s="2592" t="n"/>
      <c r="CM103" s="2592" t="n"/>
      <c r="CN103" s="2592" t="n"/>
      <c r="CO103" s="2592" t="n"/>
      <c r="CP103" s="409" t="n"/>
      <c r="CQ103" s="410" t="n"/>
      <c r="CR103" s="2591" t="n">
        <v>9.606334</v>
      </c>
      <c r="CS103" s="2592" t="n">
        <v>14.46666666666664</v>
      </c>
      <c r="CT103" s="2592" t="n">
        <v>8.02220966666666</v>
      </c>
      <c r="CU103" s="2592" t="n">
        <v>-4.860332666666643</v>
      </c>
      <c r="CV103" s="2592" t="n">
        <v>1.584124333333341</v>
      </c>
      <c r="CW103" s="2592" t="n">
        <v>8.979701</v>
      </c>
      <c r="CX103" s="409">
        <f>IFERROR(CR103/CW103-1, "-")</f>
        <v/>
      </c>
      <c r="CY103" s="400" t="n"/>
      <c r="CZ103" s="2594" t="n">
        <v>21.7</v>
      </c>
      <c r="DA103" s="2592" t="n">
        <v>19.877375</v>
      </c>
      <c r="DB103" s="2592" t="n">
        <v>13.0678363333333</v>
      </c>
      <c r="DC103" s="2592" t="n"/>
      <c r="DD103" s="2592" t="n">
        <v>15.429262</v>
      </c>
      <c r="DE103" s="409">
        <f>+CZ103/DD103-1</f>
        <v/>
      </c>
      <c r="DF103" s="409">
        <f>+DA103/DD103-1</f>
        <v/>
      </c>
      <c r="DG103" s="413">
        <f>+DB103/DD103-1</f>
        <v/>
      </c>
      <c r="DH103" s="413">
        <f>+DC103/DD103-1</f>
        <v/>
      </c>
      <c r="DI103" s="2579" t="n"/>
      <c r="DJ103" s="2427">
        <f>SUM(D103,J103,P103,V103,AD103,AL103,AU103,BC103,BK103,BT103,CB103,CJ103)-CR103</f>
        <v/>
      </c>
      <c r="DK103" s="2427">
        <f>SUM(E103,K103,Q103,W103,AE103,AM103,AV103,BD103,BL103,BU103,CC103,CK103)-CS103</f>
        <v/>
      </c>
      <c r="DL103" s="2427">
        <f>SUM(G103,M103,S103,AA103,AI103,AR103,AZ103,BH103,BQ103,BY103,CG103,CO103)-CW103</f>
        <v/>
      </c>
      <c r="DM103" s="2427">
        <f>SUM(D103,J103,P103,V103,AD103,AL103,AU103,BC103,,BN103,BV103,CD103,CL103)-CT103</f>
        <v/>
      </c>
      <c r="DN103" s="2579" t="n"/>
      <c r="DO103" s="2579" t="n"/>
      <c r="DP103" s="2665" t="n">
        <v>14139350</v>
      </c>
      <c r="DQ103" s="2581">
        <f>-CR103+DP103/10^6</f>
        <v/>
      </c>
      <c r="DR103" s="2427">
        <f>SUM(E103,K103,Q103,W103,AE103,AM103,AV103,BD103,BL103,BU103,CC103,CK103)-CS103</f>
        <v/>
      </c>
      <c r="DS103" s="2427">
        <f>SUM(D103,J103,P103,V103,AD103,AL103,AU103,BC103,,BN103,BV103,CD103,CL103)-CT103</f>
        <v/>
      </c>
      <c r="DT103" s="2582" t="n"/>
      <c r="DU103" s="415" t="n">
        <v>1.289912</v>
      </c>
      <c r="DV103" s="2583">
        <f>DU103-CJ103</f>
        <v/>
      </c>
      <c r="DX103" s="2571">
        <f>(CS103-CZ103)*10^6</f>
        <v/>
      </c>
      <c r="DY103" s="2571">
        <f>(CT103-DC103)*10^6</f>
        <v/>
      </c>
      <c r="DZ103" s="2571">
        <f>(CW103-DD103)*10^6</f>
        <v/>
      </c>
      <c r="EB103" s="2584" t="n"/>
    </row>
    <row customFormat="1" customHeight="1" hidden="1" ht="15.75" outlineLevel="1" r="104" s="416">
      <c r="A104" s="268" t="n"/>
      <c r="B104" s="419" t="inlineStr">
        <is>
          <t>ACHATS CARBURANT VEH. ADMIN.</t>
        </is>
      </c>
      <c r="C104" s="406" t="inlineStr">
        <is>
          <t>Opex98</t>
        </is>
      </c>
      <c r="D104" s="2591" t="n">
        <v>2.646902</v>
      </c>
      <c r="E104" s="2592" t="n">
        <v>5.58333333333333</v>
      </c>
      <c r="F104" s="2592" t="n">
        <v>-2.936431333333331</v>
      </c>
      <c r="G104" s="2592" t="n">
        <v>5.5567</v>
      </c>
      <c r="H104" s="409" t="n">
        <v>-0.5236557669120161</v>
      </c>
      <c r="I104" s="397" t="n"/>
      <c r="J104" s="2591" t="n">
        <v>2.646902</v>
      </c>
      <c r="K104" s="2592" t="n">
        <v>5.58333333333333</v>
      </c>
      <c r="L104" s="2592" t="n">
        <v>-2.936431333333331</v>
      </c>
      <c r="M104" s="2592" t="n">
        <v>5.5567</v>
      </c>
      <c r="N104" s="409" t="n">
        <v>-0.5236557669120161</v>
      </c>
      <c r="O104" s="410" t="n"/>
      <c r="P104" s="2591" t="n">
        <v>2.646902</v>
      </c>
      <c r="Q104" s="2592" t="n">
        <v>5.58333333333333</v>
      </c>
      <c r="R104" s="2592" t="n">
        <v>-2.936431333333331</v>
      </c>
      <c r="S104" s="2592" t="n">
        <v>5.5567</v>
      </c>
      <c r="T104" s="409" t="n">
        <v>-0.5236557669120161</v>
      </c>
      <c r="U104" s="2586" t="n"/>
      <c r="V104" s="2591" t="n">
        <v>2.813232</v>
      </c>
      <c r="W104" s="2592" t="n">
        <v>5.58333333333333</v>
      </c>
      <c r="X104" s="2592" t="n">
        <v>5.58333333333333</v>
      </c>
      <c r="Y104" s="2592" t="n">
        <v>-2.77010133333333</v>
      </c>
      <c r="Z104" s="2592" t="n">
        <v>-2.77010133333333</v>
      </c>
      <c r="AA104" s="2592" t="n">
        <v>5.7567</v>
      </c>
      <c r="AB104" s="409" t="n">
        <v>-0.511311688988483</v>
      </c>
      <c r="AC104" s="410" t="n"/>
      <c r="AD104" s="2591" t="n">
        <v>8.050382000000001</v>
      </c>
      <c r="AE104" s="2592" t="n">
        <v>5.58333333333333</v>
      </c>
      <c r="AF104" s="2592" t="n">
        <v>5.58333333333333</v>
      </c>
      <c r="AG104" s="2592" t="n">
        <v>2.46704866666667</v>
      </c>
      <c r="AH104" s="2592" t="n">
        <v>2.46704866666667</v>
      </c>
      <c r="AI104" s="2592" t="n">
        <v>11.3134</v>
      </c>
      <c r="AJ104" s="409" t="n">
        <v>-0.2884206339385152</v>
      </c>
      <c r="AK104" s="410" t="n"/>
      <c r="AL104" s="2591" t="n">
        <v>9.664702</v>
      </c>
      <c r="AM104" s="2592" t="n">
        <v>5.58333333333333</v>
      </c>
      <c r="AN104" s="2592" t="n">
        <v>5.58333333333333</v>
      </c>
      <c r="AO104" s="2592" t="n">
        <v>5.58333333333333</v>
      </c>
      <c r="AP104" s="2592" t="n">
        <v>4.08136866666667</v>
      </c>
      <c r="AQ104" s="2592" t="n">
        <v>4.08136866666667</v>
      </c>
      <c r="AR104" s="2592" t="n">
        <v>0</v>
      </c>
      <c r="AS104" s="409" t="n"/>
      <c r="AT104" s="2587" t="n"/>
      <c r="AU104" s="2591" t="n">
        <v>4.664701999999999</v>
      </c>
      <c r="AV104" s="2592" t="n">
        <v>5.58333333333333</v>
      </c>
      <c r="AW104" s="2592" t="n">
        <v>5.58333333333333</v>
      </c>
      <c r="AX104" s="2592" t="n">
        <v>-0.9186313333333311</v>
      </c>
      <c r="AY104" s="2592" t="n">
        <v>-0.9186313333333311</v>
      </c>
      <c r="AZ104" s="2592" t="n">
        <v>0</v>
      </c>
      <c r="BA104" s="409" t="n"/>
      <c r="BB104" s="410" t="n"/>
      <c r="BC104" s="2507" t="n">
        <v>2.813232</v>
      </c>
      <c r="BD104" s="2434" t="n">
        <v>5.583333333333334</v>
      </c>
      <c r="BE104" s="2434" t="n">
        <v>5.58333333333333</v>
      </c>
      <c r="BF104" s="2434" t="n">
        <v>-2.770101333333334</v>
      </c>
      <c r="BG104" s="2434" t="n">
        <v>-2.77010133333333</v>
      </c>
      <c r="BH104" s="2592" t="n">
        <v>0</v>
      </c>
      <c r="BI104" s="409" t="n"/>
      <c r="BJ104" s="2593" t="n"/>
      <c r="BK104" s="2591" t="n"/>
      <c r="BL104" s="2592" t="n"/>
      <c r="BM104" s="2592" t="n"/>
      <c r="BN104" s="2592" t="n"/>
      <c r="BO104" s="2592" t="n"/>
      <c r="BP104" s="2592" t="n"/>
      <c r="BQ104" s="2592" t="n"/>
      <c r="BR104" s="409" t="n"/>
      <c r="BS104" s="2593" t="n"/>
      <c r="BT104" s="2591" t="n"/>
      <c r="BU104" s="2592" t="n"/>
      <c r="BV104" s="2592" t="n"/>
      <c r="BW104" s="2592" t="n"/>
      <c r="BX104" s="2592" t="n"/>
      <c r="BY104" s="2592" t="n"/>
      <c r="BZ104" s="409" t="n"/>
      <c r="CA104" s="2555" t="n"/>
      <c r="CB104" s="2591" t="n"/>
      <c r="CC104" s="2592" t="n"/>
      <c r="CD104" s="2592" t="n"/>
      <c r="CE104" s="2592" t="n"/>
      <c r="CF104" s="2592" t="n"/>
      <c r="CG104" s="2592" t="n"/>
      <c r="CH104" s="409" t="n"/>
      <c r="CI104" s="2555" t="n"/>
      <c r="CJ104" s="2663" t="n"/>
      <c r="CK104" s="2592" t="n"/>
      <c r="CL104" s="2592" t="n"/>
      <c r="CM104" s="2592" t="n"/>
      <c r="CN104" s="2592" t="n"/>
      <c r="CO104" s="2592" t="n"/>
      <c r="CP104" s="409" t="n"/>
      <c r="CQ104" s="410" t="n"/>
      <c r="CR104" s="2591" t="n">
        <v>35.946956</v>
      </c>
      <c r="CS104" s="2592" t="n">
        <v>44.66666666666664</v>
      </c>
      <c r="CT104" s="2592" t="n">
        <v>29.97098666666666</v>
      </c>
      <c r="CU104" s="2592" t="n">
        <v>-8.719710666666643</v>
      </c>
      <c r="CV104" s="2592" t="n">
        <v>5.975969333333339</v>
      </c>
      <c r="CW104" s="2592" t="n">
        <v>33.7402</v>
      </c>
      <c r="CX104" s="409">
        <f>IFERROR(CR104/CW104-1, "-")</f>
        <v/>
      </c>
      <c r="CY104" s="400" t="n"/>
      <c r="CZ104" s="2594" t="n">
        <v>66.93724400000002</v>
      </c>
      <c r="DA104" s="2592" t="n">
        <v>58.12795</v>
      </c>
      <c r="DB104" s="2592" t="n">
        <v>57.8248973333333</v>
      </c>
      <c r="DC104" s="2592" t="n"/>
      <c r="DD104" s="2592" t="n">
        <v>64.26638</v>
      </c>
      <c r="DE104" s="409">
        <f>+CZ104/DD104-1</f>
        <v/>
      </c>
      <c r="DF104" s="409">
        <f>+DA104/DD104-1</f>
        <v/>
      </c>
      <c r="DG104" s="413">
        <f>+DB104/DD104-1</f>
        <v/>
      </c>
      <c r="DH104" s="413">
        <f>+DC104/DD104-1</f>
        <v/>
      </c>
      <c r="DI104" s="2579" t="n"/>
      <c r="DJ104" s="2427">
        <f>SUM(D104,J104,P104,V104,AD104,AL104,AU104,BC104,BK104,BT104,CB104,CJ104)-CR104</f>
        <v/>
      </c>
      <c r="DK104" s="2427">
        <f>SUM(E104,K104,Q104,W104,AE104,AM104,AV104,BD104,BL104,BU104,CC104,CK104)-CS104</f>
        <v/>
      </c>
      <c r="DL104" s="2427">
        <f>SUM(G104,M104,S104,AA104,AI104,AR104,AZ104,BH104,BQ104,BY104,CG104,CO104)-CW104</f>
        <v/>
      </c>
      <c r="DM104" s="2427">
        <f>SUM(D104,J104,P104,V104,AD104,AL104,AU104,BC104,,BN104,BV104,CD104,CL104)-CT104</f>
        <v/>
      </c>
      <c r="DN104" s="2579" t="n"/>
      <c r="DO104" s="2579" t="n"/>
      <c r="DP104" s="2595" t="n">
        <v>33740200</v>
      </c>
      <c r="DQ104" s="2581">
        <f>-CR104+DP104/10^6</f>
        <v/>
      </c>
      <c r="DR104" s="2427">
        <f>SUM(E104,K104,Q104,W104,AE104,AM104,AV104,BD104,BL104,BU104,CC104,CK104)-CS104</f>
        <v/>
      </c>
      <c r="DS104" s="2427">
        <f>SUM(D104,J104,P104,V104,AD104,AL104,AU104,BC104,,BN104,BV104,CD104,CL104)-CT104</f>
        <v/>
      </c>
      <c r="DT104" s="2582" t="n"/>
      <c r="DU104" s="415" t="n">
        <v>30.52618</v>
      </c>
      <c r="DV104" s="2583">
        <f>DU104-CJ104</f>
        <v/>
      </c>
      <c r="DX104" s="2571">
        <f>(CS104-CZ104)*10^6</f>
        <v/>
      </c>
      <c r="DY104" s="2571">
        <f>(CT104-DC104)*10^6</f>
        <v/>
      </c>
      <c r="DZ104" s="2571">
        <f>(CW104-DD104)*10^6</f>
        <v/>
      </c>
      <c r="EB104" s="2584" t="n"/>
    </row>
    <row customFormat="1" customHeight="1" hidden="1" ht="15.75" outlineLevel="1" r="105" s="416">
      <c r="A105" s="268" t="n"/>
      <c r="B105" s="419" t="inlineStr">
        <is>
          <t>ACHATS CARBURANT VEH. TECH.</t>
        </is>
      </c>
      <c r="C105" s="406" t="inlineStr">
        <is>
          <t>Opex99</t>
        </is>
      </c>
      <c r="D105" s="2591" t="n">
        <v>0</v>
      </c>
      <c r="E105" s="2592" t="n"/>
      <c r="F105" s="2592" t="n">
        <v>0</v>
      </c>
      <c r="G105" s="2592" t="n">
        <v>0</v>
      </c>
      <c r="H105" s="409" t="n"/>
      <c r="I105" s="397" t="n"/>
      <c r="J105" s="2591" t="n">
        <v>0</v>
      </c>
      <c r="K105" s="2592" t="n"/>
      <c r="L105" s="2592" t="n">
        <v>0</v>
      </c>
      <c r="M105" s="2592" t="n">
        <v>0</v>
      </c>
      <c r="N105" s="409" t="n"/>
      <c r="O105" s="410" t="n"/>
      <c r="P105" s="2591" t="n">
        <v>0</v>
      </c>
      <c r="Q105" s="2592" t="n"/>
      <c r="R105" s="2592" t="n">
        <v>0</v>
      </c>
      <c r="S105" s="2592" t="n">
        <v>0</v>
      </c>
      <c r="T105" s="409" t="n"/>
      <c r="U105" s="2586" t="n"/>
      <c r="V105" s="2591" t="n">
        <v>0</v>
      </c>
      <c r="W105" s="2592" t="n"/>
      <c r="X105" s="2592" t="n"/>
      <c r="Y105" s="2592" t="n">
        <v>0</v>
      </c>
      <c r="Z105" s="2592" t="n">
        <v>0</v>
      </c>
      <c r="AA105" s="2592" t="n">
        <v>0</v>
      </c>
      <c r="AB105" s="409" t="n"/>
      <c r="AC105" s="410" t="n"/>
      <c r="AD105" s="2591" t="n">
        <v>0</v>
      </c>
      <c r="AE105" s="2592" t="n"/>
      <c r="AF105" s="2592" t="n"/>
      <c r="AG105" s="2592" t="n">
        <v>0</v>
      </c>
      <c r="AH105" s="2592" t="n">
        <v>0</v>
      </c>
      <c r="AI105" s="2592" t="n">
        <v>0</v>
      </c>
      <c r="AJ105" s="409" t="n"/>
      <c r="AK105" s="410" t="n"/>
      <c r="AL105" s="2591" t="n">
        <v>0</v>
      </c>
      <c r="AM105" s="2592" t="n"/>
      <c r="AN105" s="2592" t="n"/>
      <c r="AO105" s="2592" t="n"/>
      <c r="AP105" s="2592" t="n">
        <v>0</v>
      </c>
      <c r="AQ105" s="2592" t="n">
        <v>0</v>
      </c>
      <c r="AR105" s="2592" t="n">
        <v>0</v>
      </c>
      <c r="AS105" s="409" t="n"/>
      <c r="AT105" s="2587" t="n"/>
      <c r="AU105" s="2591" t="n">
        <v>0</v>
      </c>
      <c r="AV105" s="2592" t="n"/>
      <c r="AW105" s="2592" t="n"/>
      <c r="AX105" s="2592" t="n">
        <v>0</v>
      </c>
      <c r="AY105" s="2592" t="n">
        <v>0</v>
      </c>
      <c r="AZ105" s="2592" t="n">
        <v>0</v>
      </c>
      <c r="BA105" s="409" t="n"/>
      <c r="BB105" s="410" t="n"/>
      <c r="BC105" s="2507" t="n"/>
      <c r="BD105" s="2434" t="n"/>
      <c r="BE105" s="2434" t="n"/>
      <c r="BF105" s="2434" t="n">
        <v>0</v>
      </c>
      <c r="BG105" s="2434" t="n">
        <v>0</v>
      </c>
      <c r="BH105" s="2592" t="n">
        <v>0</v>
      </c>
      <c r="BI105" s="409" t="n"/>
      <c r="BJ105" s="2593" t="n"/>
      <c r="BK105" s="2591" t="n"/>
      <c r="BL105" s="2592" t="n"/>
      <c r="BM105" s="2592" t="n"/>
      <c r="BN105" s="2592" t="n"/>
      <c r="BO105" s="2592" t="n"/>
      <c r="BP105" s="2592" t="n"/>
      <c r="BQ105" s="2592" t="n"/>
      <c r="BR105" s="409" t="n"/>
      <c r="BS105" s="2593" t="n"/>
      <c r="BT105" s="2591" t="n"/>
      <c r="BU105" s="2592" t="n"/>
      <c r="BV105" s="2592" t="n"/>
      <c r="BW105" s="2592" t="n"/>
      <c r="BX105" s="2592" t="n"/>
      <c r="BY105" s="2592" t="n"/>
      <c r="BZ105" s="409" t="n"/>
      <c r="CA105" s="2555" t="n"/>
      <c r="CB105" s="2591" t="n"/>
      <c r="CC105" s="2592" t="n"/>
      <c r="CD105" s="2592" t="n"/>
      <c r="CE105" s="2592" t="n"/>
      <c r="CF105" s="2592" t="n"/>
      <c r="CG105" s="2592" t="n"/>
      <c r="CH105" s="409" t="n"/>
      <c r="CI105" s="2555" t="n"/>
      <c r="CJ105" s="2591" t="n"/>
      <c r="CK105" s="2592" t="n"/>
      <c r="CL105" s="2592" t="n"/>
      <c r="CM105" s="2592" t="n"/>
      <c r="CN105" s="2592" t="n"/>
      <c r="CO105" s="2592" t="n"/>
      <c r="CP105" s="409" t="n"/>
      <c r="CQ105" s="410" t="n"/>
      <c r="CR105" s="2591" t="n">
        <v>0</v>
      </c>
      <c r="CS105" s="2592" t="n">
        <v>0</v>
      </c>
      <c r="CT105" s="2592" t="n">
        <v>0</v>
      </c>
      <c r="CU105" s="2592" t="n">
        <v>0</v>
      </c>
      <c r="CV105" s="2592" t="n">
        <v>0</v>
      </c>
      <c r="CW105" s="2592" t="n">
        <v>0</v>
      </c>
      <c r="CX105" s="409">
        <f>IFERROR(CR105/CW105-1, "-")</f>
        <v/>
      </c>
      <c r="CY105" s="400" t="n"/>
      <c r="CZ105" s="2594" t="n">
        <v>0</v>
      </c>
      <c r="DA105" s="2592" t="n">
        <v>0</v>
      </c>
      <c r="DB105" s="2592" t="n"/>
      <c r="DC105" s="2592" t="n"/>
      <c r="DD105" s="2592" t="n">
        <v>0</v>
      </c>
      <c r="DE105" s="409" t="n"/>
      <c r="DF105" s="409" t="n"/>
      <c r="DG105" s="413" t="n"/>
      <c r="DH105" s="413" t="n"/>
      <c r="DI105" s="2579" t="n"/>
      <c r="DJ105" s="2427">
        <f>SUM(D105,J105,P105,V105,AD105,AL105,AU105,BC105,BK105,BT105,CB105,CJ105)-CR105</f>
        <v/>
      </c>
      <c r="DK105" s="2427">
        <f>SUM(E105,K105,Q105,W105,AE105,AM105,AV105,BD105,BL105,BU105,CC105,CK105)-CS105</f>
        <v/>
      </c>
      <c r="DL105" s="2427">
        <f>SUM(G105,M105,S105,AA105,AI105,AR105,AZ105,BH105,BQ105,BY105,CG105,CO105)-CW105</f>
        <v/>
      </c>
      <c r="DM105" s="2427">
        <f>SUM(D105,J105,P105,V105,AD105,AL105,AU105,BC105,,BN105,BV105,CD105,CL105)-CT105</f>
        <v/>
      </c>
      <c r="DN105" s="2579" t="n"/>
      <c r="DO105" s="2579" t="n"/>
      <c r="DP105" s="2595" t="n">
        <v>0</v>
      </c>
      <c r="DQ105" s="2581">
        <f>-CR105+DP105/10^6</f>
        <v/>
      </c>
      <c r="DR105" s="2427">
        <f>SUM(E105,K105,Q105,W105,AE105,AM105,AV105,BD105,BL105,BU105,CC105,CK105)-CS105</f>
        <v/>
      </c>
      <c r="DS105" s="2427">
        <f>SUM(D105,J105,P105,V105,AD105,AL105,AU105,BC105,,BN105,BV105,CD105,CL105)-CT105</f>
        <v/>
      </c>
      <c r="DT105" s="2582" t="n"/>
      <c r="DU105" s="415" t="n">
        <v>0</v>
      </c>
      <c r="DV105" s="2583">
        <f>DU105-CJ105</f>
        <v/>
      </c>
      <c r="DX105" s="2571">
        <f>(CS105-CZ105)*10^6</f>
        <v/>
      </c>
      <c r="DY105" s="2571">
        <f>(CT105-DC105)*10^6</f>
        <v/>
      </c>
      <c r="DZ105" s="2571">
        <f>(CW105-DD105)*10^6</f>
        <v/>
      </c>
      <c r="EB105" s="2584" t="n"/>
    </row>
    <row collapsed="1" customHeight="1" ht="15.75" r="106" s="2323">
      <c r="B106" s="489" t="inlineStr">
        <is>
          <t>Maintenance  informatique</t>
        </is>
      </c>
      <c r="C106" s="373" t="inlineStr">
        <is>
          <t>Opex100</t>
        </is>
      </c>
      <c r="D106" s="2507" t="n">
        <v>173.555321</v>
      </c>
      <c r="E106" s="2434" t="n">
        <v>174.0166385</v>
      </c>
      <c r="F106" s="2434" t="n">
        <v>-0.4613175000000069</v>
      </c>
      <c r="G106" s="2434" t="n">
        <v>141.615063</v>
      </c>
      <c r="H106" s="232" t="n">
        <v>0.2255428011919891</v>
      </c>
      <c r="I106" s="397" t="n"/>
      <c r="J106" s="2507" t="n">
        <v>89.114968</v>
      </c>
      <c r="K106" s="2434" t="n">
        <v>174.0166385</v>
      </c>
      <c r="L106" s="2434" t="n">
        <v>-84.90167049999999</v>
      </c>
      <c r="M106" s="2434" t="n">
        <v>76.9102</v>
      </c>
      <c r="N106" s="232" t="n">
        <v>0.1586885484630127</v>
      </c>
      <c r="O106" s="397" t="n"/>
      <c r="P106" s="2507" t="n">
        <v>142.223724999995</v>
      </c>
      <c r="Q106" s="2434" t="n">
        <v>174.0166385</v>
      </c>
      <c r="R106" s="2434" t="n">
        <v>-31.792913500005</v>
      </c>
      <c r="S106" s="2434" t="n">
        <v>102.253634</v>
      </c>
      <c r="T106" s="232" t="n">
        <v>0.3908916430294789</v>
      </c>
      <c r="U106" s="2586" t="n"/>
      <c r="V106" s="2507" t="n">
        <v>169.968302</v>
      </c>
      <c r="W106" s="2434" t="n">
        <v>174.0166385</v>
      </c>
      <c r="X106" s="2434" t="n">
        <v>170</v>
      </c>
      <c r="Y106" s="2434" t="n">
        <v>-4.048336500000005</v>
      </c>
      <c r="Z106" s="2434" t="n">
        <v>-0.03169800000000578</v>
      </c>
      <c r="AA106" s="2434" t="n">
        <v>203.755901</v>
      </c>
      <c r="AB106" s="232" t="n">
        <v>-0.1658239041626578</v>
      </c>
      <c r="AC106" s="397" t="n"/>
      <c r="AD106" s="2507" t="n">
        <v>130.116456000005</v>
      </c>
      <c r="AE106" s="2434" t="n">
        <v>174.0166385</v>
      </c>
      <c r="AF106" s="2434" t="n">
        <v>170</v>
      </c>
      <c r="AG106" s="2434" t="n">
        <v>-43.900182499995</v>
      </c>
      <c r="AH106" s="2434" t="n">
        <v>-39.883543999995</v>
      </c>
      <c r="AI106" s="2434" t="n">
        <v>145.082174</v>
      </c>
      <c r="AJ106" s="232" t="n">
        <v>-0.1031533894715072</v>
      </c>
      <c r="AK106" s="397" t="n"/>
      <c r="AL106" s="2507" t="n">
        <v>142.375635</v>
      </c>
      <c r="AM106" s="2434" t="n">
        <v>174.0166385</v>
      </c>
      <c r="AN106" s="2434" t="n">
        <v>170</v>
      </c>
      <c r="AO106" s="2434" t="n">
        <v>170</v>
      </c>
      <c r="AP106" s="2434" t="n">
        <v>-31.64100349999998</v>
      </c>
      <c r="AQ106" s="2434" t="n">
        <v>-27.62436499999998</v>
      </c>
      <c r="AR106" s="2434" t="n">
        <v>67.88450600000002</v>
      </c>
      <c r="AS106" s="232" t="n">
        <v>1.097321515457444</v>
      </c>
      <c r="AT106" s="2587" t="n"/>
      <c r="AU106" s="2507" t="n">
        <v>176.831934</v>
      </c>
      <c r="AV106" s="2434" t="n">
        <v>174.0166385</v>
      </c>
      <c r="AW106" s="2434" t="n">
        <v>170</v>
      </c>
      <c r="AX106" s="2434" t="n">
        <v>2.815295500000019</v>
      </c>
      <c r="AY106" s="2434" t="n">
        <v>6.831934000000018</v>
      </c>
      <c r="AZ106" s="2434" t="n">
        <v>203.730989</v>
      </c>
      <c r="BA106" s="232" t="n">
        <v>-0.1320322211757388</v>
      </c>
      <c r="BB106" s="397" t="n"/>
      <c r="BC106" s="2507" t="n">
        <v>154.529485</v>
      </c>
      <c r="BD106" s="2434" t="n">
        <v>174.0166385000001</v>
      </c>
      <c r="BE106" s="2434" t="n">
        <v>170</v>
      </c>
      <c r="BF106" s="2434" t="n">
        <v>-19.48715350000006</v>
      </c>
      <c r="BG106" s="2434" t="n">
        <v>-15.47051500000001</v>
      </c>
      <c r="BH106" s="2434" t="n">
        <v>0</v>
      </c>
      <c r="BI106" s="232" t="n"/>
      <c r="BJ106" s="2586" t="n"/>
      <c r="BK106" s="2507" t="n"/>
      <c r="BL106" s="2434" t="n"/>
      <c r="BM106" s="2434" t="n"/>
      <c r="BN106" s="2434" t="n"/>
      <c r="BO106" s="2434" t="n"/>
      <c r="BP106" s="2434" t="n"/>
      <c r="BQ106" s="2434" t="n"/>
      <c r="BR106" s="232" t="n"/>
      <c r="BS106" s="2586" t="n"/>
      <c r="BT106" s="2507" t="n"/>
      <c r="BU106" s="2434" t="n"/>
      <c r="BV106" s="2434" t="n"/>
      <c r="BW106" s="2434" t="n"/>
      <c r="BX106" s="2434" t="n"/>
      <c r="BY106" s="2434" t="n"/>
      <c r="BZ106" s="232" t="n"/>
      <c r="CA106" s="2555" t="n"/>
      <c r="CB106" s="2507" t="n"/>
      <c r="CC106" s="2434" t="n"/>
      <c r="CD106" s="2434" t="n"/>
      <c r="CE106" s="2434" t="n"/>
      <c r="CF106" s="2434" t="n"/>
      <c r="CG106" s="2434" t="n"/>
      <c r="CH106" s="232" t="n"/>
      <c r="CI106" s="2555" t="n"/>
      <c r="CJ106" s="2507" t="n"/>
      <c r="CK106" s="2434" t="n"/>
      <c r="CL106" s="2434" t="n"/>
      <c r="CM106" s="2434" t="n"/>
      <c r="CN106" s="2434" t="n"/>
      <c r="CO106" s="2434" t="n"/>
      <c r="CP106" s="232" t="n"/>
      <c r="CQ106" s="397" t="n"/>
      <c r="CR106" s="2507" t="n">
        <v>1178.715826</v>
      </c>
      <c r="CS106" s="2434" t="n">
        <v>1392.133108</v>
      </c>
      <c r="CT106" s="2434" t="n">
        <v>1044.978772</v>
      </c>
      <c r="CU106" s="2434" t="n">
        <v>-213.4172820000001</v>
      </c>
      <c r="CV106" s="2434" t="n">
        <v>133.7370539999999</v>
      </c>
      <c r="CW106" s="2434" t="n">
        <v>941.232467</v>
      </c>
      <c r="CX106" s="232">
        <f>IFERROR(CR106/CW106-1, "-")</f>
        <v/>
      </c>
      <c r="CY106" s="400" t="n"/>
      <c r="CZ106" s="2588" t="n">
        <v>2088.199662</v>
      </c>
      <c r="DA106" s="2434" t="n"/>
      <c r="DB106" s="2434" t="n">
        <v>1894.978772</v>
      </c>
      <c r="DC106" s="2434" t="n"/>
      <c r="DD106" s="2434" t="n"/>
      <c r="DE106" s="232">
        <f>+CZ106/DD106-1</f>
        <v/>
      </c>
      <c r="DF106" s="232">
        <f>+DA106/DD106-1</f>
        <v/>
      </c>
      <c r="DG106" s="402">
        <f>+DB106/DD106-1</f>
        <v/>
      </c>
      <c r="DH106" s="402">
        <f>+DC106/DD106-1</f>
        <v/>
      </c>
      <c r="DI106" s="2579" t="n"/>
      <c r="DJ106" s="2427">
        <f>SUM(D106,J106,P106,V106,AD106,AL106,AU106,BC106,BK106,BT106,CB106,CJ106)-CR106</f>
        <v/>
      </c>
      <c r="DK106" s="2427">
        <f>SUM(E106,K106,Q106,W106,AE106,AM106,AV106,BD106,BL106,BU106,CC106,CK106)-CS106</f>
        <v/>
      </c>
      <c r="DL106" s="2427">
        <f>SUM(G106,M106,S106,AA106,AI106,AR106,AZ106,BH106,BQ106,BY106,CG106,CO106)-CW106</f>
        <v/>
      </c>
      <c r="DM106" s="2427">
        <f>SUM(D106,J106,P106,V106,AD106,AL106,AU106,BC106,,BN106,BV106,CD106,CL106)-CT106</f>
        <v/>
      </c>
      <c r="DN106" s="2579" t="n"/>
      <c r="DO106" s="2579" t="n"/>
      <c r="DP106" s="2589">
        <f>SUM(DP107:DP110)</f>
        <v/>
      </c>
      <c r="DQ106" s="2581">
        <f>-CR106+DP106/10^6</f>
        <v/>
      </c>
      <c r="DR106" s="2427">
        <f>SUM(E106,K106,Q106,W106,AE106,AM106,AV106,BD106,BL106,BU106,CC106,CK106)-CS106</f>
        <v/>
      </c>
      <c r="DS106" s="2427">
        <f>SUM(D106,J106,P106,V106,AD106,AL106,AU106,BC106,,BN106,BV106,CD106,CL106)-CT106</f>
        <v/>
      </c>
      <c r="DT106" s="2582" t="n"/>
      <c r="DU106" s="392" t="n">
        <v>172.377982</v>
      </c>
      <c r="DV106" s="2583">
        <f>DU106-CJ106</f>
        <v/>
      </c>
      <c r="DX106" s="2571">
        <f>(CS106-CZ106)*10^6</f>
        <v/>
      </c>
      <c r="DY106" s="2571">
        <f>(CT106-DC106)*10^6</f>
        <v/>
      </c>
      <c r="DZ106" s="2571">
        <f>(CW106-DD106)*10^6</f>
        <v/>
      </c>
      <c r="EB106" s="2584" t="n"/>
    </row>
    <row customFormat="1" customHeight="1" hidden="1" ht="15.75" outlineLevel="1" r="107" s="416">
      <c r="A107" s="268" t="n"/>
      <c r="B107" s="419" t="inlineStr">
        <is>
          <t>FOURNITURES INFORMATIQUES STOCK</t>
        </is>
      </c>
      <c r="C107" s="406" t="inlineStr">
        <is>
          <t>Opex101</t>
        </is>
      </c>
      <c r="D107" s="2591" t="n">
        <v>1.138396</v>
      </c>
      <c r="E107" s="2592" t="n">
        <v>6.25</v>
      </c>
      <c r="F107" s="2592" t="n">
        <v>-5.111604</v>
      </c>
      <c r="G107" s="2592" t="n">
        <v>5.0205</v>
      </c>
      <c r="H107" s="409" t="n">
        <v>-0.7732504730604521</v>
      </c>
      <c r="I107" s="397" t="n"/>
      <c r="J107" s="2591" t="n">
        <v>-0.00324</v>
      </c>
      <c r="K107" s="2592" t="n">
        <v>6.25</v>
      </c>
      <c r="L107" s="2592" t="n">
        <v>-6.25324</v>
      </c>
      <c r="M107" s="2592" t="n">
        <v>49.51269</v>
      </c>
      <c r="N107" s="409" t="n">
        <v>-1.00006543776959</v>
      </c>
      <c r="O107" s="410" t="n"/>
      <c r="P107" s="2591" t="n">
        <v>-49.9087</v>
      </c>
      <c r="Q107" s="2592" t="n">
        <v>6.25</v>
      </c>
      <c r="R107" s="2592" t="n">
        <v>-56.1587</v>
      </c>
      <c r="S107" s="2592" t="n">
        <v>1.408919</v>
      </c>
      <c r="T107" s="409" t="n">
        <v>-36.42339907404187</v>
      </c>
      <c r="U107" s="2586" t="n"/>
      <c r="V107" s="2591" t="n">
        <v>0</v>
      </c>
      <c r="W107" s="2592" t="n">
        <v>6.25</v>
      </c>
      <c r="X107" s="2592" t="n">
        <v>6.25</v>
      </c>
      <c r="Y107" s="2592" t="n">
        <v>-6.25</v>
      </c>
      <c r="Z107" s="2592" t="n">
        <v>-6.25</v>
      </c>
      <c r="AA107" s="2592" t="n">
        <v>0.225</v>
      </c>
      <c r="AB107" s="409" t="n">
        <v>-1</v>
      </c>
      <c r="AC107" s="410" t="n"/>
      <c r="AD107" s="2591" t="n">
        <v>0.13216</v>
      </c>
      <c r="AE107" s="2592" t="n">
        <v>6.25</v>
      </c>
      <c r="AF107" s="2592" t="n">
        <v>6.25</v>
      </c>
      <c r="AG107" s="2592" t="n">
        <v>-6.11784</v>
      </c>
      <c r="AH107" s="2592" t="n">
        <v>-6.11784</v>
      </c>
      <c r="AI107" s="2592" t="n">
        <v>0</v>
      </c>
      <c r="AJ107" s="409" t="n"/>
      <c r="AK107" s="410" t="n"/>
      <c r="AL107" s="2591" t="n">
        <v>-3.41925</v>
      </c>
      <c r="AM107" s="2592" t="n">
        <v>6.25</v>
      </c>
      <c r="AN107" s="2592" t="n">
        <v>6.25</v>
      </c>
      <c r="AO107" s="2592" t="n">
        <v>6.25</v>
      </c>
      <c r="AP107" s="2592" t="n">
        <v>-9.66925</v>
      </c>
      <c r="AQ107" s="2592" t="n">
        <v>-9.66925</v>
      </c>
      <c r="AR107" s="2592" t="n">
        <v>13.687577</v>
      </c>
      <c r="AS107" s="409" t="n">
        <v>-1.24980681387217</v>
      </c>
      <c r="AT107" s="2587" t="n"/>
      <c r="AU107" s="2591" t="n">
        <v>1.08104</v>
      </c>
      <c r="AV107" s="2592" t="n">
        <v>6.25</v>
      </c>
      <c r="AW107" s="2434" t="n">
        <v>6.25</v>
      </c>
      <c r="AX107" s="2592" t="n">
        <v>-5.16896</v>
      </c>
      <c r="AY107" s="2592" t="n">
        <v>-5.16896</v>
      </c>
      <c r="AZ107" s="2592" t="n">
        <v>1.200992</v>
      </c>
      <c r="BA107" s="409" t="n">
        <v>-0.09987743465401944</v>
      </c>
      <c r="BB107" s="410" t="n"/>
      <c r="BC107" s="2591" t="n">
        <v>0.0697</v>
      </c>
      <c r="BD107" s="2592" t="n">
        <v>6.25</v>
      </c>
      <c r="BE107" s="2434" t="n">
        <v>6.25</v>
      </c>
      <c r="BF107" s="2592" t="n">
        <v>-6.1803</v>
      </c>
      <c r="BG107" s="2592" t="n">
        <v>-6.1803</v>
      </c>
      <c r="BH107" s="2592" t="n">
        <v>-4.891973</v>
      </c>
      <c r="BI107" s="409" t="n">
        <v>-1.014247830067746</v>
      </c>
      <c r="BJ107" s="2593" t="n"/>
      <c r="BK107" s="2591" t="n"/>
      <c r="BL107" s="2592" t="n"/>
      <c r="BM107" s="2434" t="n"/>
      <c r="BN107" s="2434" t="n"/>
      <c r="BO107" s="2592" t="n"/>
      <c r="BP107" s="2592" t="n"/>
      <c r="BQ107" s="2592" t="n"/>
      <c r="BR107" s="409" t="n"/>
      <c r="BS107" s="2593" t="n"/>
      <c r="BT107" s="2591" t="n"/>
      <c r="BU107" s="2592" t="n"/>
      <c r="BV107" s="2434" t="n"/>
      <c r="BW107" s="2592" t="n"/>
      <c r="BX107" s="2592" t="n"/>
      <c r="BY107" s="2592" t="n"/>
      <c r="BZ107" s="409" t="n"/>
      <c r="CA107" s="2555" t="n"/>
      <c r="CB107" s="2591" t="n"/>
      <c r="CC107" s="2592" t="n"/>
      <c r="CD107" s="2434" t="n"/>
      <c r="CE107" s="2592" t="n"/>
      <c r="CF107" s="2592" t="n"/>
      <c r="CG107" s="2592" t="n"/>
      <c r="CH107" s="409" t="n"/>
      <c r="CI107" s="2555" t="n"/>
      <c r="CJ107" s="2591" t="n"/>
      <c r="CK107" s="2592" t="n"/>
      <c r="CL107" s="2592" t="n"/>
      <c r="CM107" s="2592" t="n"/>
      <c r="CN107" s="2592" t="n"/>
      <c r="CO107" s="2592" t="n"/>
      <c r="CP107" s="409" t="n"/>
      <c r="CQ107" s="410" t="n"/>
      <c r="CR107" s="2591" t="n">
        <v>-50.909894</v>
      </c>
      <c r="CS107" s="2592" t="n">
        <v>50</v>
      </c>
      <c r="CT107" s="2592" t="n">
        <v>-36.141384</v>
      </c>
      <c r="CU107" s="2592" t="n">
        <v>-100.909894</v>
      </c>
      <c r="CV107" s="2592" t="n">
        <v>-14.76851</v>
      </c>
      <c r="CW107" s="2592" t="n">
        <v>71.055678</v>
      </c>
      <c r="CX107" s="409">
        <f>IFERROR(CR107/CW107-1, "-")</f>
        <v/>
      </c>
      <c r="CY107" s="400" t="n"/>
      <c r="CZ107" s="2594" t="n">
        <v>75</v>
      </c>
      <c r="DA107" s="2592" t="n">
        <v>7.476456</v>
      </c>
      <c r="DB107" s="2592" t="n">
        <v>-4.891384</v>
      </c>
      <c r="DC107" s="2434" t="n"/>
      <c r="DD107" s="2592" t="n">
        <v>75.78074999999998</v>
      </c>
      <c r="DE107" s="409">
        <f>+CZ107/DD107-1</f>
        <v/>
      </c>
      <c r="DF107" s="409">
        <f>+DA107/DD107-1</f>
        <v/>
      </c>
      <c r="DG107" s="413">
        <f>+DB107/DD107-1</f>
        <v/>
      </c>
      <c r="DH107" s="413">
        <f>+DC107/DD107-1</f>
        <v/>
      </c>
      <c r="DI107" s="2579" t="n"/>
      <c r="DJ107" s="2427">
        <f>SUM(D107,J107,P107,V107,AD107,AL107,AU107,BC107,BK107,BT107,CB107,CJ107)-CR107</f>
        <v/>
      </c>
      <c r="DK107" s="2427">
        <f>SUM(E107,K107,Q107,W107,AE107,AM107,AV107,BD107,BL107,BU107,CC107,CK107)-CS107</f>
        <v/>
      </c>
      <c r="DL107" s="2427">
        <f>SUM(G107,M107,S107,AA107,AI107,AR107,AZ107,BH107,BQ107,BY107,CG107,CO107)-CW107</f>
        <v/>
      </c>
      <c r="DM107" s="2427">
        <f>SUM(D107,J107,P107,V107,AD107,AL107,AU107,BC107,,BN107,BV107,CD107,CL107)-CT107</f>
        <v/>
      </c>
      <c r="DN107" s="2579" t="n"/>
      <c r="DO107" s="2579" t="n"/>
      <c r="DP107" s="2595" t="n">
        <v>72772406</v>
      </c>
      <c r="DQ107" s="2581">
        <f>-CR107+DP107/10^6</f>
        <v/>
      </c>
      <c r="DR107" s="2427">
        <f>SUM(E107,K107,Q107,W107,AE107,AM107,AV107,BD107,BL107,BU107,CC107,CK107)-CS107</f>
        <v/>
      </c>
      <c r="DS107" s="2427">
        <f>SUM(D107,J107,P107,V107,AD107,AL107,AU107,BC107,,BN107,BV107,CD107,CL107)-CT107</f>
        <v/>
      </c>
      <c r="DT107" s="2582" t="n"/>
      <c r="DU107" s="415" t="n">
        <v>3.008344</v>
      </c>
      <c r="DV107" s="2583">
        <f>DU107-CJ107</f>
        <v/>
      </c>
      <c r="DX107" s="2571">
        <f>(CS107-CZ107)*10^6</f>
        <v/>
      </c>
      <c r="DY107" s="2571">
        <f>(CT107-DC107)*10^6</f>
        <v/>
      </c>
      <c r="DZ107" s="2571">
        <f>(CW107-DD107)*10^6</f>
        <v/>
      </c>
      <c r="EB107" s="2584" t="n"/>
    </row>
    <row customFormat="1" customHeight="1" hidden="1" ht="15.75" outlineLevel="1" r="108" s="416">
      <c r="A108" s="268" t="n"/>
      <c r="B108" s="419" t="inlineStr">
        <is>
          <t>VARIATION DE STOCKS AUTRES APPRO  DSI</t>
        </is>
      </c>
      <c r="C108" s="406" t="inlineStr">
        <is>
          <t>Opex102</t>
        </is>
      </c>
      <c r="D108" s="2591" t="n">
        <v>2.345006</v>
      </c>
      <c r="E108" s="2592" t="n">
        <v>0</v>
      </c>
      <c r="F108" s="2592" t="n">
        <v>2.345006</v>
      </c>
      <c r="G108" s="2592" t="n">
        <v>-1.787328</v>
      </c>
      <c r="H108" s="409" t="n">
        <v>-2.312017715830558</v>
      </c>
      <c r="I108" s="397" t="n"/>
      <c r="J108" s="2591" t="n">
        <v>-4.836081</v>
      </c>
      <c r="K108" s="2592" t="n">
        <v>0</v>
      </c>
      <c r="L108" s="2592" t="n">
        <v>-4.836081</v>
      </c>
      <c r="M108" s="2592" t="n">
        <v>-43.431359</v>
      </c>
      <c r="N108" s="409" t="n">
        <v>-0.8886500189874326</v>
      </c>
      <c r="O108" s="410" t="n"/>
      <c r="P108" s="2591" t="n">
        <v>0.546087</v>
      </c>
      <c r="Q108" s="2592" t="n">
        <v>0</v>
      </c>
      <c r="R108" s="2592" t="n">
        <v>0.546087</v>
      </c>
      <c r="S108" s="2592" t="n">
        <v>0.830566</v>
      </c>
      <c r="T108" s="409" t="n">
        <v>-0.3425122145621179</v>
      </c>
      <c r="U108" s="2586" t="n"/>
      <c r="V108" s="2591" t="n">
        <v>0.988271</v>
      </c>
      <c r="W108" s="2592" t="n">
        <v>0</v>
      </c>
      <c r="X108" s="2592" t="n">
        <v>0</v>
      </c>
      <c r="Y108" s="2592" t="n">
        <v>0.988271</v>
      </c>
      <c r="Z108" s="2592" t="n">
        <v>0.988271</v>
      </c>
      <c r="AA108" s="2592" t="n">
        <v>22.289987</v>
      </c>
      <c r="AB108" s="409" t="n">
        <v>-0.9556630068918389</v>
      </c>
      <c r="AC108" s="410" t="n"/>
      <c r="AD108" s="2591" t="n">
        <v>1.245871</v>
      </c>
      <c r="AE108" s="2592" t="n">
        <v>0</v>
      </c>
      <c r="AF108" s="2592" t="n">
        <v>0</v>
      </c>
      <c r="AG108" s="2592" t="n">
        <v>1.245871</v>
      </c>
      <c r="AH108" s="2592" t="n">
        <v>1.245871</v>
      </c>
      <c r="AI108" s="2592" t="n">
        <v>1.339739</v>
      </c>
      <c r="AJ108" s="409" t="n">
        <v>-0.07006439313926072</v>
      </c>
      <c r="AK108" s="410" t="n"/>
      <c r="AL108" s="2591" t="n">
        <v>0.95055</v>
      </c>
      <c r="AM108" s="2592" t="n">
        <v>0</v>
      </c>
      <c r="AN108" s="2592" t="n">
        <v>0</v>
      </c>
      <c r="AO108" s="2592" t="n">
        <v>0</v>
      </c>
      <c r="AP108" s="2592" t="n">
        <v>0.95055</v>
      </c>
      <c r="AQ108" s="2592" t="n">
        <v>0.95055</v>
      </c>
      <c r="AR108" s="2592" t="n">
        <v>-7.239529</v>
      </c>
      <c r="AS108" s="409" t="n">
        <v>-1.131299978216815</v>
      </c>
      <c r="AT108" s="2587" t="n"/>
      <c r="AU108" s="2591" t="n">
        <v>0</v>
      </c>
      <c r="AV108" s="2592" t="n">
        <v>0</v>
      </c>
      <c r="AW108" s="2434" t="n">
        <v>0</v>
      </c>
      <c r="AX108" s="2592" t="n">
        <v>0</v>
      </c>
      <c r="AY108" s="2592" t="n">
        <v>0</v>
      </c>
      <c r="AZ108" s="2592" t="n">
        <v>11.64014</v>
      </c>
      <c r="BA108" s="409" t="n">
        <v>-1</v>
      </c>
      <c r="BB108" s="410" t="n"/>
      <c r="BC108" s="2591" t="n">
        <v>1.407058</v>
      </c>
      <c r="BD108" s="2592" t="n">
        <v>0</v>
      </c>
      <c r="BE108" s="2434" t="n">
        <v>0</v>
      </c>
      <c r="BF108" s="2592" t="n">
        <v>1.407058</v>
      </c>
      <c r="BG108" s="2592" t="n">
        <v>1.407058</v>
      </c>
      <c r="BH108" s="2592" t="n">
        <v>-2.279305</v>
      </c>
      <c r="BI108" s="409" t="n">
        <v>-1.61731887570992</v>
      </c>
      <c r="BJ108" s="2593" t="n"/>
      <c r="BK108" s="2591" t="n"/>
      <c r="BL108" s="2592" t="n"/>
      <c r="BM108" s="2434" t="n"/>
      <c r="BN108" s="2434" t="n"/>
      <c r="BO108" s="2592" t="n"/>
      <c r="BP108" s="2592" t="n"/>
      <c r="BQ108" s="2592" t="n"/>
      <c r="BR108" s="409" t="n"/>
      <c r="BS108" s="2593" t="n"/>
      <c r="BT108" s="2591" t="n"/>
      <c r="BU108" s="2592" t="n"/>
      <c r="BV108" s="2434" t="n"/>
      <c r="BW108" s="2592" t="n"/>
      <c r="BX108" s="2592" t="n"/>
      <c r="BY108" s="2592" t="n"/>
      <c r="BZ108" s="409" t="n"/>
      <c r="CA108" s="2555" t="n"/>
      <c r="CB108" s="2591" t="n"/>
      <c r="CC108" s="2592" t="n"/>
      <c r="CD108" s="2434" t="n"/>
      <c r="CE108" s="2592" t="n"/>
      <c r="CF108" s="2592" t="n"/>
      <c r="CG108" s="2592" t="n"/>
      <c r="CH108" s="409" t="n"/>
      <c r="CI108" s="2555" t="n"/>
      <c r="CJ108" s="2591" t="n"/>
      <c r="CK108" s="2592" t="n"/>
      <c r="CL108" s="2592" t="n"/>
      <c r="CM108" s="2592" t="n"/>
      <c r="CN108" s="2592" t="n"/>
      <c r="CO108" s="2592" t="n"/>
      <c r="CP108" s="409" t="n"/>
      <c r="CQ108" s="410" t="n"/>
      <c r="CR108" s="2591" t="n">
        <v>2.646762</v>
      </c>
      <c r="CS108" s="2592" t="n">
        <v>0</v>
      </c>
      <c r="CT108" s="2592" t="n">
        <v>0.2891539999999999</v>
      </c>
      <c r="CU108" s="2592" t="n">
        <v>2.646762</v>
      </c>
      <c r="CV108" s="2592" t="n">
        <v>2.357608</v>
      </c>
      <c r="CW108" s="2592" t="n">
        <v>-16.357784</v>
      </c>
      <c r="CX108" s="409">
        <f>IFERROR(CR108/CW108-1, "-")</f>
        <v/>
      </c>
      <c r="CY108" s="400" t="n"/>
      <c r="CZ108" s="2594" t="n">
        <v>0</v>
      </c>
      <c r="DA108" s="2592" t="n">
        <v>-1.944988</v>
      </c>
      <c r="DB108" s="2592" t="n">
        <v>0.289154</v>
      </c>
      <c r="DC108" s="2434" t="n"/>
      <c r="DD108" s="2592" t="n">
        <v>-21.040545</v>
      </c>
      <c r="DE108" s="409">
        <f>+CZ108/DD108-1</f>
        <v/>
      </c>
      <c r="DF108" s="409">
        <f>+DA108/DD108-1</f>
        <v/>
      </c>
      <c r="DG108" s="413">
        <f>+DB108/DD108-1</f>
        <v/>
      </c>
      <c r="DH108" s="413">
        <f>+DC108/DD108-1</f>
        <v/>
      </c>
      <c r="DI108" s="2579" t="n"/>
      <c r="DJ108" s="2427">
        <f>SUM(D108,J108,P108,V108,AD108,AL108,AU108,BC108,BK108,BT108,CB108,CJ108)-CR108</f>
        <v/>
      </c>
      <c r="DK108" s="2427">
        <f>SUM(E108,K108,Q108,W108,AE108,AM108,AV108,BD108,BL108,BU108,CC108,CK108)-CS108</f>
        <v/>
      </c>
      <c r="DL108" s="2427">
        <f>SUM(G108,M108,S108,AA108,AI108,AR108,AZ108,BH108,BQ108,BY108,CG108,CO108)-CW108</f>
        <v/>
      </c>
      <c r="DM108" s="2427">
        <f>SUM(D108,J108,P108,V108,AD108,AL108,AU108,BC108,,BN108,BV108,CD108,CL108)-CT108</f>
        <v/>
      </c>
      <c r="DN108" s="2579" t="n"/>
      <c r="DO108" s="2579" t="n"/>
      <c r="DP108" s="2595" t="n">
        <v>-20542144</v>
      </c>
      <c r="DQ108" s="2581">
        <f>-CR108+DP108/10^6</f>
        <v/>
      </c>
      <c r="DR108" s="2427">
        <f>SUM(E108,K108,Q108,W108,AE108,AM108,AV108,BD108,BL108,BU108,CC108,CK108)-CS108</f>
        <v/>
      </c>
      <c r="DS108" s="2427">
        <f>SUM(D108,J108,P108,V108,AD108,AL108,AU108,BC108,,BN108,BV108,CD108,CL108)-CT108</f>
        <v/>
      </c>
      <c r="DT108" s="2582" t="n"/>
      <c r="DU108" s="415" t="n">
        <v>-0.498401</v>
      </c>
      <c r="DV108" s="2583">
        <f>DU108-CJ108</f>
        <v/>
      </c>
      <c r="DX108" s="2571">
        <f>(CS108-CZ108)*10^6</f>
        <v/>
      </c>
      <c r="DY108" s="2571">
        <f>(CT108-DC108)*10^6</f>
        <v/>
      </c>
      <c r="DZ108" s="2571">
        <f>(CW108-DD108)*10^6</f>
        <v/>
      </c>
      <c r="EB108" s="2584" t="n"/>
    </row>
    <row customFormat="1" customHeight="1" hidden="1" ht="15.75" outlineLevel="1" r="109" s="416">
      <c r="A109" s="268" t="n"/>
      <c r="B109" s="419" t="inlineStr">
        <is>
          <t>ENTRETIEN MATERIEL INFORMATIQUE</t>
        </is>
      </c>
      <c r="C109" s="406" t="inlineStr">
        <is>
          <t>Opex103</t>
        </is>
      </c>
      <c r="D109" s="2591" t="n">
        <v>43.982871</v>
      </c>
      <c r="E109" s="2592" t="n">
        <v>39.0196354166667</v>
      </c>
      <c r="F109" s="2592" t="n">
        <v>4.963235583333301</v>
      </c>
      <c r="G109" s="2592" t="n">
        <v>42.796071</v>
      </c>
      <c r="H109" s="409" t="n">
        <v>0.02773151769002369</v>
      </c>
      <c r="I109" s="397" t="n"/>
      <c r="J109" s="2591" t="n">
        <v>37.518147</v>
      </c>
      <c r="K109" s="2592" t="n">
        <v>39.0196354166667</v>
      </c>
      <c r="L109" s="2592" t="n">
        <v>-1.501488416666703</v>
      </c>
      <c r="M109" s="2592" t="n">
        <v>-25.447148</v>
      </c>
      <c r="N109" s="409" t="n">
        <v>-2.47435567239205</v>
      </c>
      <c r="O109" s="410" t="n"/>
      <c r="P109" s="2591" t="n">
        <v>37.139956</v>
      </c>
      <c r="Q109" s="2592" t="n">
        <v>39.0196354166667</v>
      </c>
      <c r="R109" s="2592" t="n">
        <v>-1.879679416666704</v>
      </c>
      <c r="S109" s="2592" t="n">
        <v>1.705945</v>
      </c>
      <c r="T109" s="409" t="n">
        <v>20.77089882733617</v>
      </c>
      <c r="U109" s="2586" t="n"/>
      <c r="V109" s="2591" t="n">
        <v>40.396892</v>
      </c>
      <c r="W109" s="2592" t="n">
        <v>39.0196354166667</v>
      </c>
      <c r="X109" s="2592" t="n">
        <v>39.0196354166667</v>
      </c>
      <c r="Y109" s="2592" t="n">
        <v>1.377256583333299</v>
      </c>
      <c r="Z109" s="2592" t="n">
        <v>1.377256583333299</v>
      </c>
      <c r="AA109" s="2592" t="n">
        <v>21.778317</v>
      </c>
      <c r="AB109" s="409" t="n">
        <v>0.8549133984963118</v>
      </c>
      <c r="AC109" s="410" t="n"/>
      <c r="AD109" s="2591" t="n">
        <v>47.877823</v>
      </c>
      <c r="AE109" s="2592" t="n">
        <v>39.0196354166667</v>
      </c>
      <c r="AF109" s="2592" t="n">
        <v>39.0196354166667</v>
      </c>
      <c r="AG109" s="2592" t="n">
        <v>8.858187583333297</v>
      </c>
      <c r="AH109" s="2592" t="n">
        <v>8.858187583333297</v>
      </c>
      <c r="AI109" s="2592" t="n">
        <v>12.108041</v>
      </c>
      <c r="AJ109" s="409" t="n">
        <v>2.954217119020327</v>
      </c>
      <c r="AK109" s="410" t="n"/>
      <c r="AL109" s="2591" t="n">
        <v>41.310937</v>
      </c>
      <c r="AM109" s="2592" t="n">
        <v>39.0196354166667</v>
      </c>
      <c r="AN109" s="2592" t="n">
        <v>39.0196354166667</v>
      </c>
      <c r="AO109" s="2592" t="n">
        <v>39.0196354166667</v>
      </c>
      <c r="AP109" s="2592" t="n">
        <v>2.291301583333301</v>
      </c>
      <c r="AQ109" s="2592" t="n">
        <v>2.291301583333301</v>
      </c>
      <c r="AR109" s="2592" t="n">
        <v>-50.523042</v>
      </c>
      <c r="AS109" s="409" t="n">
        <v>-1.817665274391039</v>
      </c>
      <c r="AT109" s="2587" t="n"/>
      <c r="AU109" s="2591" t="n">
        <v>41.266136</v>
      </c>
      <c r="AV109" s="2592" t="n">
        <v>39.0196354166667</v>
      </c>
      <c r="AW109" s="2434" t="n">
        <v>39.0196354166667</v>
      </c>
      <c r="AX109" s="2592" t="n">
        <v>2.246500583333294</v>
      </c>
      <c r="AY109" s="2592" t="n">
        <v>2.246500583333294</v>
      </c>
      <c r="AZ109" s="2592" t="n">
        <v>31.160269</v>
      </c>
      <c r="BA109" s="409" t="n">
        <v>0.3243189909560793</v>
      </c>
      <c r="BB109" s="410" t="n"/>
      <c r="BC109" s="2591" t="n">
        <v>37.869332</v>
      </c>
      <c r="BD109" s="2592" t="n">
        <v>39.01963541666667</v>
      </c>
      <c r="BE109" s="2434" t="n">
        <v>39.0196354166667</v>
      </c>
      <c r="BF109" s="2592" t="n">
        <v>-1.150303416666674</v>
      </c>
      <c r="BG109" s="2592" t="n">
        <v>-1.150303416666702</v>
      </c>
      <c r="BH109" s="2592" t="n">
        <v>-9.469692</v>
      </c>
      <c r="BI109" s="409" t="n">
        <v>-4.999003557877067</v>
      </c>
      <c r="BJ109" s="2593" t="n"/>
      <c r="BK109" s="2591" t="n"/>
      <c r="BL109" s="2592" t="n"/>
      <c r="BM109" s="2434" t="n"/>
      <c r="BN109" s="2434" t="n"/>
      <c r="BO109" s="2592" t="n"/>
      <c r="BP109" s="2592" t="n"/>
      <c r="BQ109" s="2592" t="n"/>
      <c r="BR109" s="409" t="n"/>
      <c r="BS109" s="2593" t="n"/>
      <c r="BT109" s="2591" t="n"/>
      <c r="BU109" s="2592" t="n"/>
      <c r="BV109" s="2434" t="n"/>
      <c r="BW109" s="2592" t="n"/>
      <c r="BX109" s="2592" t="n"/>
      <c r="BY109" s="2592" t="n"/>
      <c r="BZ109" s="409" t="n"/>
      <c r="CA109" s="2555" t="n"/>
      <c r="CB109" s="2591" t="n"/>
      <c r="CC109" s="2592" t="n"/>
      <c r="CD109" s="2434" t="n"/>
      <c r="CE109" s="2592" t="n"/>
      <c r="CF109" s="2592" t="n"/>
      <c r="CG109" s="2592" t="n"/>
      <c r="CH109" s="409" t="n"/>
      <c r="CI109" s="2555" t="n"/>
      <c r="CJ109" s="2591" t="n"/>
      <c r="CK109" s="2592" t="n"/>
      <c r="CL109" s="2592" t="n"/>
      <c r="CM109" s="2592" t="n"/>
      <c r="CN109" s="2592" t="n"/>
      <c r="CO109" s="2592" t="n"/>
      <c r="CP109" s="409" t="n"/>
      <c r="CQ109" s="410" t="n"/>
      <c r="CR109" s="2591" t="n">
        <v>327.362094</v>
      </c>
      <c r="CS109" s="2592" t="n">
        <v>312.1570833333336</v>
      </c>
      <c r="CT109" s="2592" t="n">
        <v>284.9549598333334</v>
      </c>
      <c r="CU109" s="2592" t="n">
        <v>15.20501066666645</v>
      </c>
      <c r="CV109" s="2592" t="n">
        <v>42.40713416666659</v>
      </c>
      <c r="CW109" s="2592" t="n">
        <v>33.578453</v>
      </c>
      <c r="CX109" s="409">
        <f>IFERROR(CR109/CW109-1, "-")</f>
        <v/>
      </c>
      <c r="CY109" s="400" t="n"/>
      <c r="CZ109" s="2594" t="n">
        <v>468.2356250000002</v>
      </c>
      <c r="DA109" s="2592" t="n">
        <v>469.81769275</v>
      </c>
      <c r="DB109" s="2592" t="n">
        <v>480.053136916667</v>
      </c>
      <c r="DC109" s="2434" t="n"/>
      <c r="DD109" s="2592" t="n">
        <v>164.819313</v>
      </c>
      <c r="DE109" s="409">
        <f>+CZ109/DD109-1</f>
        <v/>
      </c>
      <c r="DF109" s="409">
        <f>+DA109/DD109-1</f>
        <v/>
      </c>
      <c r="DG109" s="413">
        <f>+DB109/DD109-1</f>
        <v/>
      </c>
      <c r="DH109" s="413">
        <f>+DC109/DD109-1</f>
        <v/>
      </c>
      <c r="DI109" s="2579" t="n"/>
      <c r="DJ109" s="2427">
        <f>SUM(D109,J109,P109,V109,AD109,AL109,AU109,BC109,BK109,BT109,CB109,CJ109)-CR109</f>
        <v/>
      </c>
      <c r="DK109" s="2427">
        <f>SUM(E109,K109,Q109,W109,AE109,AM109,AV109,BD109,BL109,BU109,CC109,CK109)-CS109</f>
        <v/>
      </c>
      <c r="DL109" s="2427">
        <f>SUM(G109,M109,S109,AA109,AI109,AR109,AZ109,BH109,BQ109,BY109,CG109,CO109)-CW109</f>
        <v/>
      </c>
      <c r="DM109" s="2427">
        <f>SUM(D109,J109,P109,V109,AD109,AL109,AU109,BC109,,BN109,BV109,CD109,CL109)-CT109</f>
        <v/>
      </c>
      <c r="DN109" s="2579" t="n"/>
      <c r="DO109" s="2579" t="n"/>
      <c r="DP109" s="2595" t="n">
        <v>132091199</v>
      </c>
      <c r="DQ109" s="2581">
        <f>-CR109+DP109/10^6</f>
        <v/>
      </c>
      <c r="DR109" s="2427">
        <f>SUM(E109,K109,Q109,W109,AE109,AM109,AV109,BD109,BL109,BU109,CC109,CK109)-CS109</f>
        <v/>
      </c>
      <c r="DS109" s="2427">
        <f>SUM(D109,J109,P109,V109,AD109,AL109,AU109,BC109,,BN109,BV109,CD109,CL109)-CT109</f>
        <v/>
      </c>
      <c r="DT109" s="2582" t="n"/>
      <c r="DU109" s="415" t="n">
        <v>32.728114</v>
      </c>
      <c r="DV109" s="2583">
        <f>DU109-CJ109</f>
        <v/>
      </c>
      <c r="DX109" s="2571">
        <f>(CS109-CZ109)*10^6</f>
        <v/>
      </c>
      <c r="DY109" s="2571">
        <f>(CT109-DC109)*10^6</f>
        <v/>
      </c>
      <c r="DZ109" s="2571">
        <f>(CW109-DD109)*10^6</f>
        <v/>
      </c>
      <c r="EB109" s="2584" t="n"/>
    </row>
    <row customFormat="1" customHeight="1" hidden="1" ht="15.75" outlineLevel="1" r="110" s="510">
      <c r="A110" s="493" t="n"/>
      <c r="B110" s="494" t="inlineStr">
        <is>
          <t>MAINTENANCE INFORMATIQUE</t>
        </is>
      </c>
      <c r="C110" s="406" t="inlineStr">
        <is>
          <t>Opex104</t>
        </is>
      </c>
      <c r="D110" s="2591" t="n">
        <v>126.089048</v>
      </c>
      <c r="E110" s="2655" t="n">
        <v>128.747003083333</v>
      </c>
      <c r="F110" s="2651" t="n">
        <v>-2.657955083332993</v>
      </c>
      <c r="G110" s="2651" t="n">
        <v>95.58582</v>
      </c>
      <c r="H110" s="497" t="n">
        <v>0.3191187563176212</v>
      </c>
      <c r="I110" s="498" t="n"/>
      <c r="J110" s="2591" t="n">
        <v>56.436142</v>
      </c>
      <c r="K110" s="2655" t="n">
        <v>128.747003083333</v>
      </c>
      <c r="L110" s="2651" t="n">
        <v>-72.31086108333301</v>
      </c>
      <c r="M110" s="2651" t="n">
        <v>96.276017</v>
      </c>
      <c r="N110" s="497" t="n">
        <v>-0.4138089239815561</v>
      </c>
      <c r="O110" s="499" t="n"/>
      <c r="P110" s="2591" t="n">
        <v>154.446381999995</v>
      </c>
      <c r="Q110" s="2655" t="n">
        <v>128.747003083333</v>
      </c>
      <c r="R110" s="2651" t="n">
        <v>25.699378916662</v>
      </c>
      <c r="S110" s="2651" t="n">
        <v>98.308204</v>
      </c>
      <c r="T110" s="497" t="n">
        <v>0.5710426568264333</v>
      </c>
      <c r="U110" s="2652" t="n"/>
      <c r="V110" s="2596" t="n">
        <v>128.583139</v>
      </c>
      <c r="W110" s="2655" t="n">
        <v>128.747003083333</v>
      </c>
      <c r="X110" s="2655" t="n">
        <v>124.730364583333</v>
      </c>
      <c r="Y110" s="2651" t="n">
        <v>-0.1638640833330101</v>
      </c>
      <c r="Z110" s="2651" t="n">
        <v>3.852774416666989</v>
      </c>
      <c r="AA110" s="2651" t="n">
        <v>159.462597</v>
      </c>
      <c r="AB110" s="497" t="n">
        <v>-0.1936470280864672</v>
      </c>
      <c r="AC110" s="499" t="n"/>
      <c r="AD110" s="2596" t="n">
        <v>80.8606020000047</v>
      </c>
      <c r="AE110" s="2655" t="n">
        <v>128.747003083333</v>
      </c>
      <c r="AF110" s="2655" t="n">
        <v>124.730364583333</v>
      </c>
      <c r="AG110" s="2651" t="n">
        <v>-47.88640108332829</v>
      </c>
      <c r="AH110" s="2651" t="n">
        <v>-43.8697625833283</v>
      </c>
      <c r="AI110" s="2651" t="n">
        <v>131.634394</v>
      </c>
      <c r="AJ110" s="497" t="n">
        <v>-0.3857182796769307</v>
      </c>
      <c r="AK110" s="499" t="n"/>
      <c r="AL110" s="2596" t="n">
        <v>103.533398</v>
      </c>
      <c r="AM110" s="2655" t="n">
        <v>128.747003083333</v>
      </c>
      <c r="AN110" s="2655" t="n">
        <v>124.730364583333</v>
      </c>
      <c r="AO110" s="2655" t="n">
        <v>124.730364583333</v>
      </c>
      <c r="AP110" s="2651" t="n">
        <v>-25.21360508333301</v>
      </c>
      <c r="AQ110" s="2651" t="n">
        <v>-21.19696658333301</v>
      </c>
      <c r="AR110" s="2651" t="n">
        <v>111.9595</v>
      </c>
      <c r="AS110" s="497" t="n">
        <v>-0.07526026822199117</v>
      </c>
      <c r="AT110" s="2654" t="n"/>
      <c r="AU110" s="2596" t="n">
        <v>134.484758</v>
      </c>
      <c r="AV110" s="2655" t="n">
        <v>128.747003083333</v>
      </c>
      <c r="AW110" s="2432" t="n">
        <v>124.730364583333</v>
      </c>
      <c r="AX110" s="2651" t="n">
        <v>5.737754916667001</v>
      </c>
      <c r="AY110" s="2651" t="n">
        <v>9.754393416667</v>
      </c>
      <c r="AZ110" s="2651" t="n">
        <v>159.729588</v>
      </c>
      <c r="BA110" s="497" t="n">
        <v>-0.1580472992893465</v>
      </c>
      <c r="BB110" s="499" t="n"/>
      <c r="BC110" s="2596" t="n">
        <v>115.183395</v>
      </c>
      <c r="BD110" s="2655" t="n">
        <v>128.7470030833334</v>
      </c>
      <c r="BE110" s="2432" t="n">
        <v>124.730364583333</v>
      </c>
      <c r="BF110" s="2651" t="n">
        <v>-13.56360808333336</v>
      </c>
      <c r="BG110" s="2651" t="n">
        <v>-9.546969583332995</v>
      </c>
      <c r="BH110" s="2651" t="n">
        <v>173.051027</v>
      </c>
      <c r="BI110" s="497" t="n">
        <v>-0.334396351198771</v>
      </c>
      <c r="BJ110" s="2656" t="n"/>
      <c r="BK110" s="2596" t="n"/>
      <c r="BL110" s="2655" t="n"/>
      <c r="BM110" s="2432" t="n"/>
      <c r="BN110" s="2432" t="n"/>
      <c r="BO110" s="2651" t="n"/>
      <c r="BP110" s="2651" t="n"/>
      <c r="BQ110" s="2651" t="n"/>
      <c r="BR110" s="497" t="n"/>
      <c r="BS110" s="2656" t="n"/>
      <c r="BT110" s="2596" t="n"/>
      <c r="BU110" s="2655" t="n"/>
      <c r="BV110" s="2432" t="n"/>
      <c r="BW110" s="2651" t="n"/>
      <c r="BX110" s="2651" t="n"/>
      <c r="BY110" s="2651" t="n"/>
      <c r="BZ110" s="497" t="n"/>
      <c r="CA110" s="2555" t="n"/>
      <c r="CB110" s="2591" t="n"/>
      <c r="CC110" s="2655" t="n"/>
      <c r="CD110" s="2432" t="n"/>
      <c r="CE110" s="2651" t="n"/>
      <c r="CF110" s="2651" t="n"/>
      <c r="CG110" s="2651" t="n"/>
      <c r="CH110" s="497" t="n"/>
      <c r="CI110" s="2555" t="n"/>
      <c r="CJ110" s="2591" t="n"/>
      <c r="CK110" s="2655" t="n"/>
      <c r="CL110" s="2655" t="n"/>
      <c r="CM110" s="2651" t="n"/>
      <c r="CN110" s="2651" t="n"/>
      <c r="CO110" s="2651" t="n"/>
      <c r="CP110" s="497" t="n"/>
      <c r="CQ110" s="499" t="n"/>
      <c r="CR110" s="2650" t="n">
        <v>899.6168639999999</v>
      </c>
      <c r="CS110" s="2651" t="n">
        <v>1029.976024666664</v>
      </c>
      <c r="CT110" s="2651" t="n">
        <v>795.8760421666657</v>
      </c>
      <c r="CU110" s="2651" t="n">
        <v>-130.3591606666644</v>
      </c>
      <c r="CV110" s="2651" t="n">
        <v>103.7408218333342</v>
      </c>
      <c r="CW110" s="2651" t="n">
        <v>852.9561200000001</v>
      </c>
      <c r="CX110" s="497">
        <f>IFERROR(CR110/CW110-1, "-")</f>
        <v/>
      </c>
      <c r="CY110" s="506" t="n"/>
      <c r="CZ110" s="2666" t="n">
        <v>1544.964037</v>
      </c>
      <c r="DA110" s="2655" t="n">
        <v>1459.54485325</v>
      </c>
      <c r="DB110" s="2655" t="n">
        <v>1419.52786508333</v>
      </c>
      <c r="DC110" s="2432" t="n"/>
      <c r="DD110" s="2655" t="n">
        <v>1557.658894</v>
      </c>
      <c r="DE110" s="497">
        <f>+CZ110/DD110-1</f>
        <v/>
      </c>
      <c r="DF110" s="497">
        <f>+DA110/DD110-1</f>
        <v/>
      </c>
      <c r="DG110" s="508">
        <f>+DB110/DD110-1</f>
        <v/>
      </c>
      <c r="DH110" s="508">
        <f>+DC110/DD110-1</f>
        <v/>
      </c>
      <c r="DI110" s="2579" t="n"/>
      <c r="DJ110" s="2427">
        <f>SUM(D110,J110,P110,V110,AD110,AL110,AU110,BC110,BK110,BT110,CB110,CJ110)-CR110</f>
        <v/>
      </c>
      <c r="DK110" s="2427">
        <f>SUM(E110,K110,Q110,W110,AE110,AM110,AV110,BD110,BL110,BU110,CC110,CK110)-CS110</f>
        <v/>
      </c>
      <c r="DL110" s="2427">
        <f>SUM(G110,M110,S110,AA110,AI110,AR110,AZ110,BH110,BQ110,BY110,CG110,CO110)-CW110</f>
        <v/>
      </c>
      <c r="DM110" s="2427">
        <f>SUM(D110,J110,P110,V110,AD110,AL110,AU110,BC110,,BN110,BV110,CD110,CL110)-CT110</f>
        <v/>
      </c>
      <c r="DN110" s="2579" t="n"/>
      <c r="DO110" s="2579" t="n"/>
      <c r="DP110" s="2595" t="n">
        <v>1434518969</v>
      </c>
      <c r="DQ110" s="2581">
        <f>-CR110+DP110/10^6</f>
        <v/>
      </c>
      <c r="DR110" s="2427">
        <f>SUM(E110,K110,Q110,W110,AE110,AM110,AV110,BD110,BL110,BU110,CC110,CK110)-CS110</f>
        <v/>
      </c>
      <c r="DS110" s="2427">
        <f>SUM(D110,J110,P110,V110,AD110,AL110,AU110,BC110,,BN110,BV110,CD110,CL110)-CT110</f>
        <v/>
      </c>
      <c r="DT110" s="2582" t="n"/>
      <c r="DU110" s="415" t="n">
        <v>137.139925</v>
      </c>
      <c r="DV110" s="2583">
        <f>DU110-CJ110</f>
        <v/>
      </c>
      <c r="DX110" s="2571">
        <f>(CS110-CZ110)*10^6</f>
        <v/>
      </c>
      <c r="DY110" s="2571">
        <f>(CT110-DC110)*10^6</f>
        <v/>
      </c>
      <c r="DZ110" s="2571">
        <f>(CW110-DD110)*10^6</f>
        <v/>
      </c>
      <c r="EB110" s="2584" t="n"/>
    </row>
    <row collapsed="1" customHeight="1" ht="7.5" r="111" s="2323">
      <c r="B111" s="518" t="n"/>
      <c r="C111" s="373" t="inlineStr">
        <is>
          <t>Opex105</t>
        </is>
      </c>
      <c r="D111" s="2667" t="n"/>
      <c r="E111" s="2668" t="n"/>
      <c r="F111" s="2668" t="n"/>
      <c r="G111" s="2668" t="n"/>
      <c r="H111" s="521" t="n"/>
      <c r="I111" s="522" t="n"/>
      <c r="J111" s="2667" t="n"/>
      <c r="K111" s="2668" t="n"/>
      <c r="L111" s="2668" t="n"/>
      <c r="M111" s="2668" t="n"/>
      <c r="N111" s="521" t="n"/>
      <c r="O111" s="522" t="n"/>
      <c r="P111" s="2667" t="n"/>
      <c r="Q111" s="2668" t="n"/>
      <c r="R111" s="2668" t="n"/>
      <c r="S111" s="2668" t="n"/>
      <c r="T111" s="521" t="n"/>
      <c r="U111" s="2669" t="n"/>
      <c r="V111" s="2667" t="n"/>
      <c r="W111" s="2668" t="n"/>
      <c r="X111" s="2668" t="n"/>
      <c r="Y111" s="2668" t="n"/>
      <c r="Z111" s="2668" t="n"/>
      <c r="AA111" s="2668" t="n"/>
      <c r="AB111" s="521" t="n"/>
      <c r="AC111" s="522" t="n"/>
      <c r="AD111" s="2667" t="n"/>
      <c r="AE111" s="2668" t="n"/>
      <c r="AF111" s="2668" t="n"/>
      <c r="AG111" s="2668" t="n"/>
      <c r="AH111" s="2668" t="n"/>
      <c r="AI111" s="2668" t="n"/>
      <c r="AJ111" s="521" t="n"/>
      <c r="AK111" s="522" t="n"/>
      <c r="AL111" s="2667" t="n"/>
      <c r="AM111" s="2668" t="n"/>
      <c r="AN111" s="2668" t="n"/>
      <c r="AO111" s="2668" t="n"/>
      <c r="AP111" s="2668" t="n"/>
      <c r="AQ111" s="2668" t="n"/>
      <c r="AR111" s="2668" t="n"/>
      <c r="AS111" s="521" t="n"/>
      <c r="AT111" s="2670" t="n"/>
      <c r="AU111" s="2667" t="n"/>
      <c r="AV111" s="2668" t="n"/>
      <c r="AW111" s="2668" t="n"/>
      <c r="AX111" s="2668" t="n"/>
      <c r="AY111" s="2668" t="n"/>
      <c r="AZ111" s="2668" t="n"/>
      <c r="BA111" s="521" t="n"/>
      <c r="BB111" s="522" t="n"/>
      <c r="BC111" s="2667" t="n"/>
      <c r="BD111" s="2668" t="n"/>
      <c r="BE111" s="2668" t="n"/>
      <c r="BF111" s="2668" t="n"/>
      <c r="BG111" s="2668" t="n"/>
      <c r="BH111" s="2668" t="n"/>
      <c r="BI111" s="521" t="n"/>
      <c r="BJ111" s="2669" t="n"/>
      <c r="BK111" s="2667" t="n"/>
      <c r="BL111" s="2668" t="n"/>
      <c r="BM111" s="2668" t="n"/>
      <c r="BN111" s="2668" t="n"/>
      <c r="BO111" s="2668" t="n"/>
      <c r="BP111" s="2668" t="n"/>
      <c r="BQ111" s="2668" t="n"/>
      <c r="BR111" s="521" t="n"/>
      <c r="BS111" s="2669" t="n"/>
      <c r="BT111" s="2667" t="n"/>
      <c r="BU111" s="2668" t="n"/>
      <c r="BV111" s="2668" t="n"/>
      <c r="BW111" s="2668" t="n"/>
      <c r="BX111" s="2668" t="n"/>
      <c r="BY111" s="2668" t="n"/>
      <c r="BZ111" s="521" t="n"/>
      <c r="CA111" s="2555" t="n"/>
      <c r="CB111" s="2667" t="n"/>
      <c r="CC111" s="2668" t="n"/>
      <c r="CD111" s="2668" t="n"/>
      <c r="CE111" s="2668" t="n"/>
      <c r="CF111" s="2668" t="n"/>
      <c r="CG111" s="2668" t="n"/>
      <c r="CH111" s="521" t="n"/>
      <c r="CI111" s="2555" t="n"/>
      <c r="CJ111" s="2667" t="n"/>
      <c r="CK111" s="2668" t="n"/>
      <c r="CL111" s="2668" t="n"/>
      <c r="CM111" s="2668" t="n"/>
      <c r="CN111" s="2668" t="n"/>
      <c r="CO111" s="2668" t="n"/>
      <c r="CP111" s="521" t="n"/>
      <c r="CQ111" s="522" t="n"/>
      <c r="CR111" s="2667" t="n"/>
      <c r="CS111" s="2668" t="n"/>
      <c r="CT111" s="2668" t="n"/>
      <c r="CU111" s="2668">
        <f>+CR111-CS111</f>
        <v/>
      </c>
      <c r="CV111" s="2668">
        <f>+CR111-CT111</f>
        <v/>
      </c>
      <c r="CW111" s="2668" t="n"/>
      <c r="CX111" s="521">
        <f>IFERROR(CR111/CW111-1, "-")</f>
        <v/>
      </c>
      <c r="CY111" s="400" t="n"/>
      <c r="CZ111" s="2671" t="n"/>
      <c r="DA111" s="2668" t="n"/>
      <c r="DB111" s="2668" t="n"/>
      <c r="DC111" s="2668" t="n"/>
      <c r="DD111" s="2668" t="n"/>
      <c r="DE111" s="521" t="n"/>
      <c r="DF111" s="521" t="n"/>
      <c r="DG111" s="526" t="n"/>
      <c r="DH111" s="526" t="n"/>
      <c r="DI111" s="2579" t="n"/>
      <c r="DJ111" s="2427">
        <f>SUM(D111,J111,P111,V111,AD111,AL111,AU111,BC111,BK111,BT111,CB111,CJ111)-CR111</f>
        <v/>
      </c>
      <c r="DK111" s="2427">
        <f>SUM(E111,K111,Q111,W111,AE111,AM111,AV111,BD111,BL111,BU111,CC111,CK111)-CS111</f>
        <v/>
      </c>
      <c r="DL111" s="2427">
        <f>SUM(G111,M111,S111,AA111,AI111,AR111,AZ111,BH111,BQ111,BY111,CG111,CO111)-CW111</f>
        <v/>
      </c>
      <c r="DM111" s="2427">
        <f>SUM(D111,J111,P111,V111,AD111,AL111,AU111,BC111,,BN111,BV111,CD111,CL111)-CT111</f>
        <v/>
      </c>
      <c r="DN111" s="2579" t="n"/>
      <c r="DO111" s="2579" t="n"/>
      <c r="DP111" s="2672" t="n"/>
      <c r="DQ111" s="2581">
        <f>-CR111+DP111/10^6</f>
        <v/>
      </c>
      <c r="DR111" s="2427">
        <f>SUM(E111,K111,Q111,W111,AE111,AM111,AV111,BD111,BL111,BU111,CC111,CK111)-CS111</f>
        <v/>
      </c>
      <c r="DS111" s="2427">
        <f>SUM(D111,J111,P111,V111,AD111,AL111,AU111,BC111,,BN111,BV111,CD111,CL111)-CT111</f>
        <v/>
      </c>
      <c r="DT111" s="2582" t="n"/>
      <c r="DU111" s="392" t="n"/>
      <c r="DV111" s="2583">
        <f>DU111-CJ111</f>
        <v/>
      </c>
      <c r="DX111" s="2571">
        <f>(CS111-CZ111)*10^6</f>
        <v/>
      </c>
      <c r="DY111" s="2571">
        <f>(CT111-DC111)*10^6</f>
        <v/>
      </c>
      <c r="DZ111" s="2571">
        <f>(CW111-DD111)*10^6</f>
        <v/>
      </c>
      <c r="EB111" s="2584" t="n"/>
    </row>
    <row customHeight="1" ht="3" r="112" s="2323">
      <c r="B112" s="395" t="n"/>
      <c r="C112" s="373" t="inlineStr">
        <is>
          <t>Opex106</t>
        </is>
      </c>
      <c r="D112" s="2507" t="n"/>
      <c r="E112" s="2434" t="n"/>
      <c r="F112" s="2434" t="n"/>
      <c r="G112" s="2434" t="n"/>
      <c r="H112" s="232" t="n"/>
      <c r="I112" s="397" t="n"/>
      <c r="J112" s="2507" t="n"/>
      <c r="K112" s="2434" t="n"/>
      <c r="L112" s="2434" t="n"/>
      <c r="M112" s="2434" t="n"/>
      <c r="N112" s="232" t="n"/>
      <c r="O112" s="397" t="n"/>
      <c r="P112" s="2507" t="n"/>
      <c r="Q112" s="2434" t="n"/>
      <c r="R112" s="2434" t="n"/>
      <c r="S112" s="2434" t="n"/>
      <c r="T112" s="232" t="n"/>
      <c r="U112" s="2586" t="n"/>
      <c r="V112" s="2507" t="n"/>
      <c r="W112" s="2434" t="n"/>
      <c r="X112" s="2434" t="n"/>
      <c r="Y112" s="2434" t="n"/>
      <c r="Z112" s="2434" t="n"/>
      <c r="AA112" s="2434" t="n"/>
      <c r="AB112" s="232" t="n"/>
      <c r="AC112" s="397" t="n"/>
      <c r="AD112" s="2507" t="n"/>
      <c r="AE112" s="2434" t="n"/>
      <c r="AF112" s="2434" t="n"/>
      <c r="AG112" s="2434" t="n"/>
      <c r="AH112" s="2434" t="n"/>
      <c r="AI112" s="2434" t="n"/>
      <c r="AJ112" s="232" t="n"/>
      <c r="AK112" s="397" t="n"/>
      <c r="AL112" s="2507" t="n"/>
      <c r="AM112" s="2434" t="n"/>
      <c r="AN112" s="2434" t="n"/>
      <c r="AO112" s="2434" t="n"/>
      <c r="AP112" s="2434" t="n"/>
      <c r="AQ112" s="2434" t="n"/>
      <c r="AR112" s="2434" t="n"/>
      <c r="AS112" s="232" t="n"/>
      <c r="AT112" s="2587" t="n"/>
      <c r="AU112" s="2507" t="n"/>
      <c r="AV112" s="2434" t="n"/>
      <c r="AW112" s="2434" t="n"/>
      <c r="AX112" s="2434" t="n"/>
      <c r="AY112" s="2434" t="n"/>
      <c r="AZ112" s="2434" t="n"/>
      <c r="BA112" s="232" t="n"/>
      <c r="BB112" s="397" t="n"/>
      <c r="BC112" s="2507" t="n"/>
      <c r="BD112" s="2434" t="n"/>
      <c r="BE112" s="2434" t="n"/>
      <c r="BF112" s="2434" t="n"/>
      <c r="BG112" s="2434" t="n"/>
      <c r="BH112" s="2434" t="n"/>
      <c r="BI112" s="232" t="n"/>
      <c r="BJ112" s="2586" t="n"/>
      <c r="BK112" s="2507" t="n"/>
      <c r="BL112" s="2434" t="n"/>
      <c r="BM112" s="2434" t="n"/>
      <c r="BN112" s="2434" t="n"/>
      <c r="BO112" s="2434" t="n"/>
      <c r="BP112" s="2434" t="n"/>
      <c r="BQ112" s="2434" t="n"/>
      <c r="BR112" s="232" t="n"/>
      <c r="BS112" s="2586" t="n"/>
      <c r="BT112" s="2507" t="n"/>
      <c r="BU112" s="2434" t="n"/>
      <c r="BV112" s="2434" t="n"/>
      <c r="BW112" s="2434" t="n"/>
      <c r="BX112" s="2434" t="n"/>
      <c r="BY112" s="2434" t="n"/>
      <c r="BZ112" s="232" t="n"/>
      <c r="CA112" s="2555" t="n"/>
      <c r="CB112" s="2507" t="n"/>
      <c r="CC112" s="2434" t="n"/>
      <c r="CD112" s="2434" t="n"/>
      <c r="CE112" s="2434" t="n"/>
      <c r="CF112" s="2434" t="n"/>
      <c r="CG112" s="2434" t="n"/>
      <c r="CH112" s="232" t="n"/>
      <c r="CI112" s="2555" t="n"/>
      <c r="CJ112" s="2507" t="n"/>
      <c r="CK112" s="2434" t="n"/>
      <c r="CL112" s="2434" t="n"/>
      <c r="CM112" s="2434" t="n"/>
      <c r="CN112" s="2434" t="n"/>
      <c r="CO112" s="2434" t="n"/>
      <c r="CP112" s="232" t="n"/>
      <c r="CQ112" s="397" t="n"/>
      <c r="CR112" s="2507" t="n"/>
      <c r="CS112" s="2434" t="n"/>
      <c r="CT112" s="2434" t="n"/>
      <c r="CU112" s="2434">
        <f>+CR112-CS112</f>
        <v/>
      </c>
      <c r="CV112" s="2434">
        <f>+CR112-CT112</f>
        <v/>
      </c>
      <c r="CW112" s="2434" t="n"/>
      <c r="CX112" s="232">
        <f>IFERROR(CR112/CW112-1, "-")</f>
        <v/>
      </c>
      <c r="CY112" s="400" t="n"/>
      <c r="CZ112" s="2588" t="n"/>
      <c r="DA112" s="2434" t="n"/>
      <c r="DB112" s="2434" t="n"/>
      <c r="DC112" s="2434" t="n"/>
      <c r="DD112" s="2434" t="n"/>
      <c r="DE112" s="232" t="n"/>
      <c r="DF112" s="232" t="n"/>
      <c r="DG112" s="402" t="n"/>
      <c r="DH112" s="402" t="n"/>
      <c r="DI112" s="2579" t="n"/>
      <c r="DJ112" s="2427">
        <f>SUM(D112,J112,P112,V112,AD112,AL112,AU112,BC112,BK112,BT112,CB112,CJ112)-CR112</f>
        <v/>
      </c>
      <c r="DK112" s="2427">
        <f>SUM(E112,K112,Q112,W112,AE112,AM112,AV112,BD112,BL112,BU112,CC112,CK112)-CS112</f>
        <v/>
      </c>
      <c r="DL112" s="2427">
        <f>SUM(G112,M112,S112,AA112,AI112,AR112,AZ112,BH112,BQ112,BY112,CG112,CO112)-CW112</f>
        <v/>
      </c>
      <c r="DM112" s="2427">
        <f>SUM(D112,J112,P112,V112,AD112,AL112,AU112,BC112,,BN112,BV112,CD112,CL112)-CT112</f>
        <v/>
      </c>
      <c r="DN112" s="2579" t="n"/>
      <c r="DO112" s="2579" t="n"/>
      <c r="DP112" s="2589" t="n"/>
      <c r="DQ112" s="2581">
        <f>-CR112+DP112/10^6</f>
        <v/>
      </c>
      <c r="DR112" s="2427">
        <f>SUM(E112,K112,Q112,W112,AE112,AM112,AV112,BD112,BL112,BU112,CC112,CK112)-CS112</f>
        <v/>
      </c>
      <c r="DS112" s="2427">
        <f>SUM(D112,J112,P112,V112,AD112,AL112,AU112,BC112,,BN112,BV112,CD112,CL112)-CT112</f>
        <v/>
      </c>
      <c r="DT112" s="2582" t="n"/>
      <c r="DU112" s="392" t="n"/>
      <c r="DV112" s="2583">
        <f>DU112-CJ112</f>
        <v/>
      </c>
      <c r="DX112" s="2571">
        <f>(CS112-CZ112)*10^6</f>
        <v/>
      </c>
      <c r="DY112" s="2571">
        <f>(CT112-DC112)*10^6</f>
        <v/>
      </c>
      <c r="DZ112" s="2571">
        <f>(CW112-DD112)*10^6</f>
        <v/>
      </c>
      <c r="EB112" s="2584" t="n"/>
    </row>
    <row customHeight="1" ht="18.75" r="113" s="2323">
      <c r="B113" s="2590" t="inlineStr">
        <is>
          <t>Frais généraux</t>
        </is>
      </c>
      <c r="C113" s="373" t="inlineStr">
        <is>
          <t>Opex107</t>
        </is>
      </c>
      <c r="D113" s="2570" t="n">
        <v>347.708445</v>
      </c>
      <c r="E113" s="2571" t="n">
        <v>399.652175420904</v>
      </c>
      <c r="F113" s="2571" t="n">
        <v>-51.94373042090399</v>
      </c>
      <c r="G113" s="2571" t="n">
        <v>354.730218</v>
      </c>
      <c r="H113" s="376" t="n">
        <v>-0.01979468521060701</v>
      </c>
      <c r="I113" s="377" t="n"/>
      <c r="J113" s="2570" t="n">
        <v>386.409736</v>
      </c>
      <c r="K113" s="2571" t="n">
        <v>312.042620710645</v>
      </c>
      <c r="L113" s="2571" t="n">
        <v>74.36711528935501</v>
      </c>
      <c r="M113" s="2571" t="n">
        <v>292.031767</v>
      </c>
      <c r="N113" s="376" t="n">
        <v>0.3231770638158007</v>
      </c>
      <c r="O113" s="378" t="n"/>
      <c r="P113" s="2570" t="n">
        <v>502.106995</v>
      </c>
      <c r="Q113" s="2571" t="n">
        <v>338.622339625213</v>
      </c>
      <c r="R113" s="2571" t="n">
        <v>163.484655374787</v>
      </c>
      <c r="S113" s="2571" t="n">
        <v>266.8062638244143</v>
      </c>
      <c r="T113" s="376" t="n">
        <v>0.8819160682465743</v>
      </c>
      <c r="U113" s="2572" t="n"/>
      <c r="V113" s="2570" t="n">
        <v>476.309547</v>
      </c>
      <c r="W113" s="2571" t="n">
        <v>500.547864003629</v>
      </c>
      <c r="X113" s="2571" t="n">
        <v>419.145475014708</v>
      </c>
      <c r="Y113" s="2571" t="n">
        <v>-24.23831700362899</v>
      </c>
      <c r="Z113" s="2571" t="n">
        <v>57.16407198529203</v>
      </c>
      <c r="AA113" s="2571" t="n">
        <v>115.4674043548857</v>
      </c>
      <c r="AB113" s="376" t="n">
        <v>3.125056327897321</v>
      </c>
      <c r="AC113" s="378" t="n"/>
      <c r="AD113" s="2570" t="n">
        <v>367.154022</v>
      </c>
      <c r="AE113" s="2571" t="n">
        <v>334.798480139756</v>
      </c>
      <c r="AF113" s="2571" t="n">
        <v>346.301175987714</v>
      </c>
      <c r="AG113" s="2571" t="n">
        <v>32.35554186024399</v>
      </c>
      <c r="AH113" s="2571" t="n">
        <v>20.85284601228602</v>
      </c>
      <c r="AI113" s="2571" t="n">
        <v>390.8049530000001</v>
      </c>
      <c r="AJ113" s="376" t="n">
        <v>-0.06051850371507461</v>
      </c>
      <c r="AK113" s="378" t="n"/>
      <c r="AL113" s="2570" t="n">
        <v>408.268348999993</v>
      </c>
      <c r="AM113" s="2571" t="n">
        <v>301.842742124202</v>
      </c>
      <c r="AN113" s="2571" t="n">
        <v>315.050027425966</v>
      </c>
      <c r="AO113" s="2571" t="n">
        <v>316.649045138155</v>
      </c>
      <c r="AP113" s="2571" t="n">
        <v>106.425606875791</v>
      </c>
      <c r="AQ113" s="2571" t="n">
        <v>93.21832157402702</v>
      </c>
      <c r="AR113" s="2571" t="n">
        <v>372.6405030000001</v>
      </c>
      <c r="AS113" s="376" t="n">
        <v>0.09560916141204578</v>
      </c>
      <c r="AT113" s="2573" t="n"/>
      <c r="AU113" s="2570" t="n">
        <v>437.8277650000001</v>
      </c>
      <c r="AV113" s="2571" t="n">
        <v>452.523563721038</v>
      </c>
      <c r="AW113" s="2571" t="n">
        <v>419.314447562519</v>
      </c>
      <c r="AX113" s="2571" t="n">
        <v>-14.69579872103793</v>
      </c>
      <c r="AY113" s="2571" t="n">
        <v>18.51331743748108</v>
      </c>
      <c r="AZ113" s="2571" t="n">
        <v>436.7522849999999</v>
      </c>
      <c r="BA113" s="376" t="n">
        <v>0.002462448479233714</v>
      </c>
      <c r="BB113" s="378" t="n"/>
      <c r="BC113" s="2570" t="n">
        <v>371.667215</v>
      </c>
      <c r="BD113" s="2571" t="n">
        <v>338.0452139598329</v>
      </c>
      <c r="BE113" s="2571" t="n">
        <v>347.613189078106</v>
      </c>
      <c r="BF113" s="2571" t="n">
        <v>33.62200104016711</v>
      </c>
      <c r="BG113" s="2571" t="n">
        <v>24.05402592189398</v>
      </c>
      <c r="BH113" s="2571" t="n">
        <v>0</v>
      </c>
      <c r="BI113" s="376" t="n"/>
      <c r="BJ113" s="2575" t="n"/>
      <c r="BK113" s="2570" t="n"/>
      <c r="BL113" s="2571" t="n"/>
      <c r="BM113" s="2571" t="n"/>
      <c r="BN113" s="2571" t="n"/>
      <c r="BO113" s="2571" t="n"/>
      <c r="BP113" s="2571" t="n"/>
      <c r="BQ113" s="2571" t="n"/>
      <c r="BR113" s="376" t="n"/>
      <c r="BS113" s="2575" t="n"/>
      <c r="BT113" s="2570" t="n"/>
      <c r="BU113" s="2571" t="n"/>
      <c r="BV113" s="2571" t="n"/>
      <c r="BW113" s="2571" t="n"/>
      <c r="BX113" s="2571" t="n"/>
      <c r="BY113" s="2571" t="n"/>
      <c r="BZ113" s="376" t="n"/>
      <c r="CA113" s="2555" t="n"/>
      <c r="CB113" s="2570" t="n"/>
      <c r="CC113" s="2571" t="n"/>
      <c r="CD113" s="2570" t="n"/>
      <c r="CE113" s="2571" t="n"/>
      <c r="CF113" s="2571" t="n"/>
      <c r="CG113" s="2571" t="n"/>
      <c r="CH113" s="376" t="n"/>
      <c r="CI113" s="2555" t="n"/>
      <c r="CJ113" s="2570" t="n"/>
      <c r="CK113" s="2571" t="n"/>
      <c r="CL113" s="2570" t="n"/>
      <c r="CM113" s="2571" t="n"/>
      <c r="CN113" s="2571" t="n"/>
      <c r="CO113" s="2571" t="n"/>
      <c r="CP113" s="376" t="n"/>
      <c r="CQ113" s="378" t="n"/>
      <c r="CR113" s="2570" t="n">
        <v>3297.452073999993</v>
      </c>
      <c r="CS113" s="2570" t="n">
        <v>2978.07499970522</v>
      </c>
      <c r="CT113" s="2571" t="n">
        <v>2815.652237700674</v>
      </c>
      <c r="CU113" s="2571" t="n">
        <v>319.3770742947731</v>
      </c>
      <c r="CV113" s="2571" t="n">
        <v>481.7998362993189</v>
      </c>
      <c r="CW113" s="2571" t="n">
        <v>2229.2333941793</v>
      </c>
      <c r="CX113" s="376">
        <f>IFERROR(CR113/CW113-1, "-")</f>
        <v/>
      </c>
      <c r="CY113" s="385" t="n"/>
      <c r="CZ113" s="2578" t="n">
        <v>4414.880903979932</v>
      </c>
      <c r="DA113" s="2571" t="n"/>
      <c r="DB113" s="2571" t="n">
        <v>4488.77690452394</v>
      </c>
      <c r="DC113" s="2571" t="n"/>
      <c r="DD113" s="2571" t="n"/>
      <c r="DE113" s="376">
        <f>+CZ113/DD113-1</f>
        <v/>
      </c>
      <c r="DF113" s="376">
        <f>+DA113/DD113-1</f>
        <v/>
      </c>
      <c r="DG113" s="387">
        <f>+DB113/DD113-1</f>
        <v/>
      </c>
      <c r="DH113" s="387">
        <f>+DC113/DD113-1</f>
        <v/>
      </c>
      <c r="DI113" s="2579" t="n"/>
      <c r="DJ113" s="2427">
        <f>SUM(D113,J113,P113,V113,AD113,AL113,AU113,BC113,BK113,BT113,CB113,CJ113)-CR113</f>
        <v/>
      </c>
      <c r="DK113" s="2427" t="n"/>
      <c r="DL113" s="2427">
        <f>SUM(G113,M113,S113,AA113,AI113,AR113,AZ113,BH113,BQ113,BY113,CG113,CO113)-CW113</f>
        <v/>
      </c>
      <c r="DM113" s="2427">
        <f>SUM(D113,J113,P113,V113,AD113,AL113,AU113,BC113,,BN113,BV113,CD113,CL113)-CT113</f>
        <v/>
      </c>
      <c r="DN113" s="2579" t="n"/>
      <c r="DO113" s="2579" t="n"/>
      <c r="DP113" s="2580">
        <f>+DP114+DP137+DP140+DP151+DP161</f>
        <v/>
      </c>
      <c r="DQ113" s="2581">
        <f>-CR113+DP113/10^6</f>
        <v/>
      </c>
      <c r="DR113" s="2427">
        <f>SUM(E113,K113,Q113,W113,AE113,AM113,AV113,BD113,BL113,BU113,CC113,CK113)-CS113</f>
        <v/>
      </c>
      <c r="DS113" s="2427">
        <f>SUM(D113,J113,P113,V113,AD113,AL113,AU113,BC113,,BN113,BV113,CD113,CL113)-CT113</f>
        <v/>
      </c>
      <c r="DT113" s="2582" t="n"/>
      <c r="DU113" s="392" t="n">
        <v>418.826715</v>
      </c>
      <c r="DV113" s="2583">
        <f>DU113-CJ113</f>
        <v/>
      </c>
      <c r="DX113" s="2571">
        <f>(CS113-CZ113)*10^6</f>
        <v/>
      </c>
      <c r="DY113" s="2571">
        <f>(CT113-DC113)*10^6</f>
        <v/>
      </c>
      <c r="DZ113" s="2571">
        <f>(CW113-DD113)*10^6</f>
        <v/>
      </c>
      <c r="EB113" s="2584" t="n"/>
    </row>
    <row customHeight="1" ht="15.75" r="114" s="2323">
      <c r="B114" s="528" t="inlineStr">
        <is>
          <t>Frais d'achats d'études, honoraires</t>
        </is>
      </c>
      <c r="C114" s="373" t="inlineStr">
        <is>
          <t>Opex108</t>
        </is>
      </c>
      <c r="D114" s="2673" t="n">
        <v>203.201308</v>
      </c>
      <c r="E114" s="2674" t="n">
        <v>274.140833308148</v>
      </c>
      <c r="F114" s="2434" t="n">
        <v>-70.93952530814798</v>
      </c>
      <c r="G114" s="2434" t="n">
        <v>176.136685</v>
      </c>
      <c r="H114" s="531" t="n">
        <v>0.1536569341020584</v>
      </c>
      <c r="I114" s="532" t="n"/>
      <c r="J114" s="2673" t="n">
        <v>242.037405</v>
      </c>
      <c r="K114" s="2674" t="n">
        <v>193.140833308148</v>
      </c>
      <c r="L114" s="2434" t="n">
        <v>48.89657169185202</v>
      </c>
      <c r="M114" s="2434" t="n">
        <v>167.54259</v>
      </c>
      <c r="N114" s="531" t="n">
        <v>0.4446321081702269</v>
      </c>
      <c r="O114" s="532" t="n"/>
      <c r="P114" s="2673" t="n">
        <v>389.661393</v>
      </c>
      <c r="Q114" s="2674" t="n">
        <v>200.140833308148</v>
      </c>
      <c r="R114" s="2434" t="n">
        <v>189.520559691852</v>
      </c>
      <c r="S114" s="2434" t="n">
        <v>106.5299118244143</v>
      </c>
      <c r="T114" s="531" t="n">
        <v>2.657765094579738</v>
      </c>
      <c r="U114" s="2675" t="n"/>
      <c r="V114" s="2673" t="n">
        <v>277.942842</v>
      </c>
      <c r="W114" s="2674" t="n">
        <v>332.890833308148</v>
      </c>
      <c r="X114" s="2674" t="n">
        <v>281.890833308148</v>
      </c>
      <c r="Y114" s="2434" t="n">
        <v>-54.947991308148</v>
      </c>
      <c r="Z114" s="2434" t="n">
        <v>-3.947991308148005</v>
      </c>
      <c r="AA114" s="2434" t="n">
        <v>256.9737103548857</v>
      </c>
      <c r="AB114" s="531" t="n">
        <v>0.08160029917517808</v>
      </c>
      <c r="AC114" s="532" t="n"/>
      <c r="AD114" s="2673" t="n">
        <v>210.438323</v>
      </c>
      <c r="AE114" s="2674" t="n">
        <v>206.950833308148</v>
      </c>
      <c r="AF114" s="2674" t="n">
        <v>226.950833308148</v>
      </c>
      <c r="AG114" s="2434" t="n">
        <v>3.487489691852005</v>
      </c>
      <c r="AH114" s="2434" t="n">
        <v>-16.51251030814799</v>
      </c>
      <c r="AI114" s="2434" t="n">
        <v>187.058003</v>
      </c>
      <c r="AJ114" s="531" t="n">
        <v>0.1249896803399528</v>
      </c>
      <c r="AK114" s="532" t="n"/>
      <c r="AL114" s="2673" t="n">
        <v>253.506323</v>
      </c>
      <c r="AM114" s="2674" t="n">
        <v>176.640833308148</v>
      </c>
      <c r="AN114" s="2674" t="n">
        <v>196.640833308148</v>
      </c>
      <c r="AO114" s="2674" t="n">
        <v>201.640833308148</v>
      </c>
      <c r="AP114" s="2434" t="n">
        <v>76.86548969185202</v>
      </c>
      <c r="AQ114" s="2434" t="n">
        <v>56.86548969185202</v>
      </c>
      <c r="AR114" s="2434" t="n">
        <v>176.212705</v>
      </c>
      <c r="AS114" s="531" t="n">
        <v>0.4386381674352027</v>
      </c>
      <c r="AT114" s="2676" t="n"/>
      <c r="AU114" s="2673" t="n">
        <v>260.457844</v>
      </c>
      <c r="AV114" s="2674" t="n">
        <v>282.890833308148</v>
      </c>
      <c r="AW114" s="2674" t="n">
        <v>282.890833308148</v>
      </c>
      <c r="AX114" s="2434" t="n">
        <v>-22.43298930814797</v>
      </c>
      <c r="AY114" s="2434" t="n">
        <v>-22.43298930814797</v>
      </c>
      <c r="AZ114" s="2434" t="n">
        <v>358.3072339999999</v>
      </c>
      <c r="BA114" s="531" t="n">
        <v>-0.2730879555727863</v>
      </c>
      <c r="BB114" s="532" t="n"/>
      <c r="BC114" s="2673" t="n">
        <v>239.096295</v>
      </c>
      <c r="BD114" s="2674" t="n">
        <v>197.1408333081482</v>
      </c>
      <c r="BE114" s="2674" t="n">
        <v>214.140833308148</v>
      </c>
      <c r="BF114" s="2434" t="n">
        <v>41.95546169185181</v>
      </c>
      <c r="BG114" s="2434" t="n">
        <v>24.95546169185198</v>
      </c>
      <c r="BH114" s="2434" t="n">
        <v>0</v>
      </c>
      <c r="BI114" s="531" t="n"/>
      <c r="BJ114" s="2675" t="n"/>
      <c r="BK114" s="2673" t="n"/>
      <c r="BL114" s="2674" t="n"/>
      <c r="BM114" s="2674" t="n"/>
      <c r="BN114" s="2674" t="n"/>
      <c r="BO114" s="2434" t="n"/>
      <c r="BP114" s="2434" t="n"/>
      <c r="BQ114" s="2434" t="n"/>
      <c r="BR114" s="531" t="n"/>
      <c r="BS114" s="2675" t="n"/>
      <c r="BT114" s="2673" t="n"/>
      <c r="BU114" s="2674" t="n"/>
      <c r="BV114" s="2674" t="n"/>
      <c r="BW114" s="2434" t="n"/>
      <c r="BX114" s="2434" t="n"/>
      <c r="BY114" s="2434" t="n"/>
      <c r="BZ114" s="531" t="n"/>
      <c r="CA114" s="2555" t="n"/>
      <c r="CB114" s="2673" t="n"/>
      <c r="CC114" s="2674" t="n"/>
      <c r="CD114" s="2674" t="n"/>
      <c r="CE114" s="2434" t="n"/>
      <c r="CF114" s="2434" t="n"/>
      <c r="CG114" s="2434" t="n"/>
      <c r="CH114" s="531" t="n"/>
      <c r="CI114" s="2555" t="n"/>
      <c r="CJ114" s="2673" t="n"/>
      <c r="CK114" s="2674" t="n"/>
      <c r="CL114" s="2674" t="n"/>
      <c r="CM114" s="2434" t="n"/>
      <c r="CN114" s="2434" t="n"/>
      <c r="CO114" s="2434" t="n"/>
      <c r="CP114" s="531" t="n"/>
      <c r="CQ114" s="532" t="n"/>
      <c r="CR114" s="2673" t="n">
        <v>2076.341733</v>
      </c>
      <c r="CS114" s="2674" t="n">
        <v>1863.936666465184</v>
      </c>
      <c r="CT114" s="2674" t="n">
        <v>1807.812937616296</v>
      </c>
      <c r="CU114" s="2674" t="n">
        <v>212.4050665348159</v>
      </c>
      <c r="CV114" s="2674" t="n">
        <v>268.5287953837042</v>
      </c>
      <c r="CW114" s="2674" t="n">
        <v>1428.7608391793</v>
      </c>
      <c r="CX114" s="531">
        <f>IFERROR(CR114/CW114-1, "-")</f>
        <v/>
      </c>
      <c r="CY114" s="400" t="n"/>
      <c r="CZ114" s="2677" t="n">
        <v>2695.999999697778</v>
      </c>
      <c r="DA114" s="2674" t="n"/>
      <c r="DB114" s="2674" t="n">
        <v>2837.01710415704</v>
      </c>
      <c r="DC114" s="2674" t="n"/>
      <c r="DD114" s="2674" t="n"/>
      <c r="DE114" s="531">
        <f>+CZ114/DD114-1</f>
        <v/>
      </c>
      <c r="DF114" s="531">
        <f>+DA114/DD114-1</f>
        <v/>
      </c>
      <c r="DG114" s="536">
        <f>+DB114/DD114-1</f>
        <v/>
      </c>
      <c r="DH114" s="536">
        <f>+DC114/DD114-1</f>
        <v/>
      </c>
      <c r="DI114" s="2579" t="n"/>
      <c r="DJ114" s="2427">
        <f>SUM(D114,J114,P114,V114,AD114,AL114,AU114,BC114,BK114,BT114,CB114,CJ114)-CR114</f>
        <v/>
      </c>
      <c r="DK114" s="2427">
        <f>SUM(E114,K114,Q114,W114,AE114,AM114,AV114,BD114,BL114,BU114,CC114,CK114)-CS114</f>
        <v/>
      </c>
      <c r="DL114" s="2427">
        <f>SUM(G114,M114,S114,AA114,AI114,AR114,AZ114,BH114,BQ114,BY114,CG114,CO114)-CW114</f>
        <v/>
      </c>
      <c r="DM114" s="2427">
        <f>SUM(D114,J114,P114,V114,AD114,AL114,AU114,BC114,,BN114,BV114,CD114,CL114)-CT114</f>
        <v/>
      </c>
      <c r="DN114" s="2579" t="n"/>
      <c r="DO114" s="2579" t="n"/>
      <c r="DP114" s="2678">
        <f>SUM(DP115:DP136)</f>
        <v/>
      </c>
      <c r="DQ114" s="2581">
        <f>-CR114+DP114/10^6</f>
        <v/>
      </c>
      <c r="DR114" s="2427">
        <f>SUM(E114,K114,Q114,W114,AE114,AM114,AV114,BD114,BL114,BU114,CC114,CK114)-CS114</f>
        <v/>
      </c>
      <c r="DS114" s="2427">
        <f>SUM(D114,J114,P114,V114,AD114,AL114,AU114,BC114,,BN114,BV114,CD114,CL114)-CT114</f>
        <v/>
      </c>
      <c r="DT114" s="2582" t="n"/>
      <c r="DU114" s="392" t="n">
        <v>237.360317</v>
      </c>
      <c r="DV114" s="2583">
        <f>DU114-CJ114</f>
        <v/>
      </c>
      <c r="DX114" s="2571">
        <f>(CS114-CZ114)*10^6</f>
        <v/>
      </c>
      <c r="DY114" s="2571">
        <f>(CT114-DC114)*10^6</f>
        <v/>
      </c>
      <c r="DZ114" s="2571">
        <f>(CW114-DD114)*10^6</f>
        <v/>
      </c>
      <c r="EB114" s="2584" t="n"/>
    </row>
    <row customFormat="1" customHeight="1" hidden="1" ht="15.75" outlineLevel="1" r="115" s="416">
      <c r="A115" s="268" t="n"/>
      <c r="B115" s="419" t="inlineStr">
        <is>
          <t>FRAIS DE RECRUTEMENT DU PERSON &amp; FORMATION</t>
        </is>
      </c>
      <c r="C115" s="406" t="inlineStr">
        <is>
          <t>Opex109</t>
        </is>
      </c>
      <c r="D115" s="2679" t="n">
        <v>0</v>
      </c>
      <c r="E115" s="2592" t="n">
        <v>0.2</v>
      </c>
      <c r="F115" s="2592" t="n">
        <v>-0.2</v>
      </c>
      <c r="G115" s="2592" t="n">
        <v>7</v>
      </c>
      <c r="H115" s="409" t="n">
        <v>-1</v>
      </c>
      <c r="I115" s="397" t="n"/>
      <c r="J115" s="2679" t="n">
        <v>0</v>
      </c>
      <c r="K115" s="2592" t="n">
        <v>0.2</v>
      </c>
      <c r="L115" s="2592" t="n">
        <v>-0.2</v>
      </c>
      <c r="M115" s="2592" t="n">
        <v>11.309253</v>
      </c>
      <c r="N115" s="409" t="n">
        <v>-1</v>
      </c>
      <c r="O115" s="410" t="n"/>
      <c r="P115" s="2679" t="n">
        <v>0</v>
      </c>
      <c r="Q115" s="2592" t="n">
        <v>0.2</v>
      </c>
      <c r="R115" s="2592" t="n">
        <v>-0.2</v>
      </c>
      <c r="S115" s="2592" t="n">
        <v>-14</v>
      </c>
      <c r="T115" s="409" t="n">
        <v>-1</v>
      </c>
      <c r="U115" s="2586" t="n"/>
      <c r="V115" s="2679" t="n">
        <v>0</v>
      </c>
      <c r="W115" s="2592" t="n">
        <v>0.2</v>
      </c>
      <c r="X115" s="2592" t="n">
        <v>0.2</v>
      </c>
      <c r="Y115" s="2592" t="n">
        <v>-0.2</v>
      </c>
      <c r="Z115" s="2592" t="n">
        <v>-0.2</v>
      </c>
      <c r="AA115" s="2592" t="n">
        <v>-10.016</v>
      </c>
      <c r="AB115" s="409" t="n">
        <v>-1</v>
      </c>
      <c r="AC115" s="410" t="n"/>
      <c r="AD115" s="2679" t="n">
        <v>0</v>
      </c>
      <c r="AE115" s="2592" t="n">
        <v>0.2</v>
      </c>
      <c r="AF115" s="2592" t="n">
        <v>0.2</v>
      </c>
      <c r="AG115" s="2592" t="n">
        <v>-0.2</v>
      </c>
      <c r="AH115" s="2592" t="n">
        <v>-0.2</v>
      </c>
      <c r="AI115" s="2592" t="n">
        <v>14</v>
      </c>
      <c r="AJ115" s="409" t="n">
        <v>-1</v>
      </c>
      <c r="AK115" s="410" t="n"/>
      <c r="AL115" s="2679" t="n">
        <v>0</v>
      </c>
      <c r="AM115" s="2592" t="n">
        <v>0.2</v>
      </c>
      <c r="AN115" s="2592" t="n">
        <v>0.2</v>
      </c>
      <c r="AO115" s="2592" t="n">
        <v>0.2</v>
      </c>
      <c r="AP115" s="2592" t="n">
        <v>-0.2</v>
      </c>
      <c r="AQ115" s="2592" t="n">
        <v>-0.2</v>
      </c>
      <c r="AR115" s="2592" t="n">
        <v>0</v>
      </c>
      <c r="AS115" s="409" t="n"/>
      <c r="AT115" s="2587" t="n"/>
      <c r="AU115" s="2679" t="n">
        <v>0</v>
      </c>
      <c r="AV115" s="2592" t="n">
        <v>0.2</v>
      </c>
      <c r="AW115" s="2592" t="n">
        <v>0.2</v>
      </c>
      <c r="AX115" s="2592" t="n">
        <v>-0.2</v>
      </c>
      <c r="AY115" s="2592" t="n">
        <v>-0.2</v>
      </c>
      <c r="AZ115" s="2592" t="n">
        <v>4</v>
      </c>
      <c r="BA115" s="409" t="n">
        <v>-1</v>
      </c>
      <c r="BB115" s="410" t="n"/>
      <c r="BC115" s="2679" t="n"/>
      <c r="BD115" s="2592" t="n">
        <v>0.2</v>
      </c>
      <c r="BE115" s="2592" t="n">
        <v>0.2</v>
      </c>
      <c r="BF115" s="2592" t="n">
        <v>-0.2</v>
      </c>
      <c r="BG115" s="2592" t="n">
        <v>-0.2</v>
      </c>
      <c r="BH115" s="2592" t="n">
        <v>0</v>
      </c>
      <c r="BI115" s="409" t="n"/>
      <c r="BJ115" s="2593" t="n"/>
      <c r="BK115" s="2679" t="n"/>
      <c r="BL115" s="2592" t="n"/>
      <c r="BM115" s="2592" t="n"/>
      <c r="BN115" s="2592" t="n"/>
      <c r="BO115" s="2592" t="n"/>
      <c r="BP115" s="2592" t="n"/>
      <c r="BQ115" s="2592" t="n"/>
      <c r="BR115" s="409" t="n"/>
      <c r="BS115" s="2593" t="n"/>
      <c r="BT115" s="2679" t="n"/>
      <c r="BU115" s="2592" t="n"/>
      <c r="BV115" s="2592" t="n"/>
      <c r="BW115" s="2592" t="n"/>
      <c r="BX115" s="2592" t="n"/>
      <c r="BY115" s="2592" t="n"/>
      <c r="BZ115" s="409" t="n"/>
      <c r="CA115" s="2555" t="n"/>
      <c r="CB115" s="2679" t="n"/>
      <c r="CC115" s="2592" t="n"/>
      <c r="CD115" s="2592" t="n"/>
      <c r="CE115" s="2592" t="n"/>
      <c r="CF115" s="2592" t="n"/>
      <c r="CG115" s="2592" t="n"/>
      <c r="CH115" s="409" t="n"/>
      <c r="CI115" s="2555" t="n"/>
      <c r="CJ115" s="2679" t="n"/>
      <c r="CK115" s="2592" t="n"/>
      <c r="CL115" s="2592" t="n"/>
      <c r="CM115" s="2592" t="n"/>
      <c r="CN115" s="2592" t="n"/>
      <c r="CO115" s="2592" t="n"/>
      <c r="CP115" s="409" t="n"/>
      <c r="CQ115" s="410" t="n"/>
      <c r="CR115" s="2591" t="n">
        <v>0</v>
      </c>
      <c r="CS115" s="2592" t="n">
        <v>1.6</v>
      </c>
      <c r="CT115" s="2592" t="n">
        <v>0.4</v>
      </c>
      <c r="CU115" s="2592" t="n">
        <v>-1.6</v>
      </c>
      <c r="CV115" s="2592" t="n">
        <v>-0.4</v>
      </c>
      <c r="CW115" s="2592" t="n">
        <v>12.293253</v>
      </c>
      <c r="CX115" s="409">
        <f>IFERROR(CR115/CW115-1, "-")</f>
        <v/>
      </c>
      <c r="CY115" s="400" t="n"/>
      <c r="CZ115" s="2594" t="n">
        <v>2.4</v>
      </c>
      <c r="DA115" s="2592" t="n">
        <v>1.8</v>
      </c>
      <c r="DB115" s="2592" t="n">
        <v>1.4</v>
      </c>
      <c r="DC115" s="2592" t="n"/>
      <c r="DD115" s="2592" t="n">
        <v>12.168253</v>
      </c>
      <c r="DE115" s="409" t="n"/>
      <c r="DF115" s="409">
        <f>+DA115/DD115-1</f>
        <v/>
      </c>
      <c r="DG115" s="413">
        <f>+DB115/DD115-1</f>
        <v/>
      </c>
      <c r="DH115" s="413">
        <f>+DC115/DD115-1</f>
        <v/>
      </c>
      <c r="DI115" s="2579" t="n"/>
      <c r="DJ115" s="2427">
        <f>SUM(D115,J115,P115,V115,AD115,AL115,AU115,BC115,BK115,BT115,CB115,CJ115)-CR115</f>
        <v/>
      </c>
      <c r="DK115" s="2427">
        <f>SUM(E115,K115,Q115,W115,AE115,AM115,AV115,BD115,BL115,BU115,CC115,CK115)-CS115</f>
        <v/>
      </c>
      <c r="DL115" s="2427">
        <f>SUM(G115,M115,S115,AA115,AI115,AR115,AZ115,BH115,BQ115,BY115,CG115,CO115)-CW115</f>
        <v/>
      </c>
      <c r="DM115" s="2427">
        <f>SUM(D115,J115,P115,V115,AD115,AL115,AU115,BC115,,BN115,BV115,CD115,CL115)-CT115</f>
        <v/>
      </c>
      <c r="DN115" s="2579" t="n"/>
      <c r="DO115" s="2579" t="n"/>
      <c r="DP115" s="2680" t="n">
        <v>12293253</v>
      </c>
      <c r="DQ115" s="2581">
        <f>-CR115+DP115/10^6</f>
        <v/>
      </c>
      <c r="DR115" s="2427">
        <f>SUM(E115,K115,Q115,W115,AE115,AM115,AV115,BD115,BL115,BU115,CC115,CK115)-CS115</f>
        <v/>
      </c>
      <c r="DS115" s="2427">
        <f>SUM(D115,J115,P115,V115,AD115,AL115,AU115,BC115,,BN115,BV115,CD115,CL115)-CT115</f>
        <v/>
      </c>
      <c r="DT115" s="2582" t="n"/>
      <c r="DU115" s="415" t="n">
        <v>-0.125</v>
      </c>
      <c r="DV115" s="2583">
        <f>DU115-CJ115</f>
        <v/>
      </c>
      <c r="DX115" s="2571">
        <f>(CS115-CZ115)*10^6</f>
        <v/>
      </c>
      <c r="DY115" s="2571">
        <f>(CT115-DC115)*10^6</f>
        <v/>
      </c>
      <c r="DZ115" s="2571">
        <f>(CW115-DD115)*10^6</f>
        <v/>
      </c>
      <c r="EB115" s="2584" t="n"/>
    </row>
    <row customFormat="1" customHeight="1" hidden="1" ht="15.75" outlineLevel="1" r="116" s="416">
      <c r="A116" s="268" t="n"/>
      <c r="B116" s="419" t="inlineStr">
        <is>
          <t>REMUNERATIONS TRANSITAIRES</t>
        </is>
      </c>
      <c r="C116" s="406" t="inlineStr">
        <is>
          <t>Opex110</t>
        </is>
      </c>
      <c r="D116" s="2591" t="n"/>
      <c r="E116" s="2592" t="n">
        <v>0</v>
      </c>
      <c r="F116" s="2592" t="n">
        <v>0</v>
      </c>
      <c r="G116" s="2592" t="n"/>
      <c r="H116" s="409" t="n"/>
      <c r="I116" s="397" t="n"/>
      <c r="J116" s="2591" t="n"/>
      <c r="K116" s="2592" t="n">
        <v>0</v>
      </c>
      <c r="L116" s="2592" t="n">
        <v>0</v>
      </c>
      <c r="M116" s="2592" t="n"/>
      <c r="N116" s="409" t="n"/>
      <c r="O116" s="410" t="n"/>
      <c r="P116" s="2591" t="n"/>
      <c r="Q116" s="2592" t="n">
        <v>0</v>
      </c>
      <c r="R116" s="2592" t="n">
        <v>0</v>
      </c>
      <c r="S116" s="2592" t="n"/>
      <c r="T116" s="409" t="n"/>
      <c r="U116" s="2586" t="n"/>
      <c r="V116" s="2591" t="n"/>
      <c r="W116" s="2592" t="n">
        <v>0</v>
      </c>
      <c r="X116" s="2592" t="n">
        <v>0</v>
      </c>
      <c r="Y116" s="2592" t="n">
        <v>0</v>
      </c>
      <c r="Z116" s="2592" t="n">
        <v>0</v>
      </c>
      <c r="AA116" s="2592" t="n"/>
      <c r="AB116" s="409" t="n"/>
      <c r="AC116" s="410" t="n"/>
      <c r="AD116" s="2591" t="n"/>
      <c r="AE116" s="2592" t="n">
        <v>0</v>
      </c>
      <c r="AF116" s="2592" t="n">
        <v>0</v>
      </c>
      <c r="AG116" s="2592" t="n">
        <v>0</v>
      </c>
      <c r="AH116" s="2592" t="n">
        <v>0</v>
      </c>
      <c r="AI116" s="2592" t="n"/>
      <c r="AJ116" s="409" t="n"/>
      <c r="AK116" s="410" t="n"/>
      <c r="AL116" s="2591" t="n"/>
      <c r="AM116" s="2592" t="n">
        <v>0</v>
      </c>
      <c r="AN116" s="2592" t="n">
        <v>0</v>
      </c>
      <c r="AO116" s="2592" t="n">
        <v>0</v>
      </c>
      <c r="AP116" s="2592" t="n">
        <v>0</v>
      </c>
      <c r="AQ116" s="2592" t="n">
        <v>0</v>
      </c>
      <c r="AR116" s="2592" t="n"/>
      <c r="AS116" s="409" t="n"/>
      <c r="AT116" s="2587" t="n"/>
      <c r="AU116" s="2591" t="n"/>
      <c r="AV116" s="2592" t="n">
        <v>0</v>
      </c>
      <c r="AW116" s="2592" t="n">
        <v>0</v>
      </c>
      <c r="AX116" s="2592" t="n">
        <v>0</v>
      </c>
      <c r="AY116" s="2592" t="n">
        <v>0</v>
      </c>
      <c r="AZ116" s="2592" t="n"/>
      <c r="BA116" s="409" t="n"/>
      <c r="BB116" s="410" t="n"/>
      <c r="BC116" s="2591" t="n"/>
      <c r="BD116" s="2592" t="n">
        <v>0</v>
      </c>
      <c r="BE116" s="2592" t="n">
        <v>0</v>
      </c>
      <c r="BF116" s="2592" t="n">
        <v>0</v>
      </c>
      <c r="BG116" s="2592" t="n">
        <v>0</v>
      </c>
      <c r="BH116" s="2592" t="n"/>
      <c r="BI116" s="409" t="n"/>
      <c r="BJ116" s="2593" t="n"/>
      <c r="BK116" s="2591" t="n"/>
      <c r="BL116" s="2592" t="n"/>
      <c r="BM116" s="2592" t="n"/>
      <c r="BN116" s="2592" t="n"/>
      <c r="BO116" s="2592" t="n"/>
      <c r="BP116" s="2592" t="n"/>
      <c r="BQ116" s="2592" t="n"/>
      <c r="BR116" s="409" t="n"/>
      <c r="BS116" s="2593" t="n"/>
      <c r="BT116" s="2591" t="n"/>
      <c r="BU116" s="2592" t="n"/>
      <c r="BV116" s="2592" t="n"/>
      <c r="BW116" s="2592" t="n"/>
      <c r="BX116" s="2592" t="n"/>
      <c r="BY116" s="2592" t="n"/>
      <c r="BZ116" s="409" t="n"/>
      <c r="CA116" s="2555" t="n"/>
      <c r="CB116" s="2591" t="n"/>
      <c r="CC116" s="2592" t="n"/>
      <c r="CD116" s="2592" t="n"/>
      <c r="CE116" s="2592" t="n"/>
      <c r="CF116" s="2592" t="n"/>
      <c r="CG116" s="2592" t="n"/>
      <c r="CH116" s="409" t="n"/>
      <c r="CI116" s="2555" t="n"/>
      <c r="CJ116" s="2591" t="n"/>
      <c r="CK116" s="2592" t="n"/>
      <c r="CL116" s="2592" t="n"/>
      <c r="CM116" s="2592" t="n"/>
      <c r="CN116" s="2592" t="n"/>
      <c r="CO116" s="2592" t="n"/>
      <c r="CP116" s="409" t="n"/>
      <c r="CQ116" s="410" t="n"/>
      <c r="CR116" s="2591" t="n">
        <v>0</v>
      </c>
      <c r="CS116" s="2592" t="n">
        <v>0</v>
      </c>
      <c r="CT116" s="2592" t="n">
        <v>0</v>
      </c>
      <c r="CU116" s="2592" t="n">
        <v>0</v>
      </c>
      <c r="CV116" s="2592" t="n">
        <v>0</v>
      </c>
      <c r="CW116" s="2592" t="n">
        <v>0</v>
      </c>
      <c r="CX116" s="409">
        <f>IFERROR(CR116/CW116-1, "-")</f>
        <v/>
      </c>
      <c r="CY116" s="400" t="n"/>
      <c r="CZ116" s="2594" t="n">
        <v>0</v>
      </c>
      <c r="DA116" s="2592" t="n">
        <v>0</v>
      </c>
      <c r="DB116" s="2592" t="n">
        <v>0</v>
      </c>
      <c r="DC116" s="2592" t="n"/>
      <c r="DD116" s="2592" t="n">
        <v>0</v>
      </c>
      <c r="DE116" s="409" t="n"/>
      <c r="DF116" s="409" t="n"/>
      <c r="DG116" s="413" t="n"/>
      <c r="DH116" s="413" t="n"/>
      <c r="DI116" s="2579" t="n"/>
      <c r="DJ116" s="2427">
        <f>SUM(D116,J116,P116,V116,AD116,AL116,AU116,BC116,BK116,BT116,CB116,CJ116)-CR116</f>
        <v/>
      </c>
      <c r="DK116" s="2427">
        <f>SUM(E116,K116,Q116,W116,AE116,AM116,AV116,BD116,BL116,BU116,CC116,CK116)-CS116</f>
        <v/>
      </c>
      <c r="DL116" s="2427">
        <f>SUM(G116,M116,S116,AA116,AI116,AR116,AZ116,BH116,BQ116,BY116,CG116,CO116)-CW116</f>
        <v/>
      </c>
      <c r="DM116" s="2427">
        <f>SUM(D116,J116,P116,V116,AD116,AL116,AU116,BC116,,BN116,BV116,CD116,CL116)-CT116</f>
        <v/>
      </c>
      <c r="DN116" s="2579" t="n"/>
      <c r="DO116" s="2579" t="n"/>
      <c r="DP116" s="2595" t="n"/>
      <c r="DQ116" s="2581">
        <f>-CR116+DP116/10^6</f>
        <v/>
      </c>
      <c r="DR116" s="2427">
        <f>SUM(E116,K116,Q116,W116,AE116,AM116,AV116,BD116,BL116,BU116,CC116,CK116)-CS116</f>
        <v/>
      </c>
      <c r="DS116" s="2427">
        <f>SUM(D116,J116,P116,V116,AD116,AL116,AU116,BC116,,BN116,BV116,CD116,CL116)-CT116</f>
        <v/>
      </c>
      <c r="DT116" s="2582" t="n"/>
      <c r="DU116" s="415" t="n"/>
      <c r="DV116" s="2583">
        <f>DU116-CJ116</f>
        <v/>
      </c>
      <c r="DX116" s="2571">
        <f>(CS116-CZ116)*10^6</f>
        <v/>
      </c>
      <c r="DY116" s="2571">
        <f>(CT116-DC116)*10^6</f>
        <v/>
      </c>
      <c r="DZ116" s="2571">
        <f>(CW116-DD116)*10^6</f>
        <v/>
      </c>
      <c r="EB116" s="2584" t="n"/>
    </row>
    <row customFormat="1" customHeight="1" hidden="1" ht="15.75" outlineLevel="1" r="117" s="416">
      <c r="A117" s="268" t="n"/>
      <c r="B117" s="419" t="inlineStr">
        <is>
          <t>FRAIS DE DEBOURS ENLEVEMENT</t>
        </is>
      </c>
      <c r="C117" s="406" t="inlineStr">
        <is>
          <t>Opex111</t>
        </is>
      </c>
      <c r="D117" s="2591" t="n"/>
      <c r="E117" s="2592" t="n">
        <v>0</v>
      </c>
      <c r="F117" s="2592" t="n">
        <v>0</v>
      </c>
      <c r="G117" s="2592" t="n"/>
      <c r="H117" s="409" t="n"/>
      <c r="I117" s="397" t="n"/>
      <c r="J117" s="2591" t="n"/>
      <c r="K117" s="2592" t="n">
        <v>0</v>
      </c>
      <c r="L117" s="2592" t="n">
        <v>0</v>
      </c>
      <c r="M117" s="2592" t="n"/>
      <c r="N117" s="409" t="n"/>
      <c r="O117" s="410" t="n"/>
      <c r="P117" s="2591" t="n"/>
      <c r="Q117" s="2592" t="n">
        <v>0</v>
      </c>
      <c r="R117" s="2592" t="n">
        <v>0</v>
      </c>
      <c r="S117" s="2592" t="n"/>
      <c r="T117" s="409" t="n"/>
      <c r="U117" s="2586" t="n"/>
      <c r="V117" s="2591" t="n"/>
      <c r="W117" s="2592" t="n">
        <v>0</v>
      </c>
      <c r="X117" s="2592" t="n">
        <v>0</v>
      </c>
      <c r="Y117" s="2592" t="n">
        <v>0</v>
      </c>
      <c r="Z117" s="2592" t="n">
        <v>0</v>
      </c>
      <c r="AA117" s="2592" t="n"/>
      <c r="AB117" s="409" t="n"/>
      <c r="AC117" s="410" t="n"/>
      <c r="AD117" s="2591" t="n"/>
      <c r="AE117" s="2592" t="n">
        <v>0</v>
      </c>
      <c r="AF117" s="2592" t="n">
        <v>0</v>
      </c>
      <c r="AG117" s="2592" t="n">
        <v>0</v>
      </c>
      <c r="AH117" s="2592" t="n">
        <v>0</v>
      </c>
      <c r="AI117" s="2592" t="n"/>
      <c r="AJ117" s="409" t="n"/>
      <c r="AK117" s="410" t="n"/>
      <c r="AL117" s="2591" t="n"/>
      <c r="AM117" s="2592" t="n">
        <v>0</v>
      </c>
      <c r="AN117" s="2592" t="n">
        <v>0</v>
      </c>
      <c r="AO117" s="2592" t="n">
        <v>0</v>
      </c>
      <c r="AP117" s="2592" t="n">
        <v>0</v>
      </c>
      <c r="AQ117" s="2592" t="n">
        <v>0</v>
      </c>
      <c r="AR117" s="2592" t="n"/>
      <c r="AS117" s="409" t="n"/>
      <c r="AT117" s="2587" t="n"/>
      <c r="AU117" s="2591" t="n"/>
      <c r="AV117" s="2592" t="n">
        <v>0</v>
      </c>
      <c r="AW117" s="2592" t="n">
        <v>0</v>
      </c>
      <c r="AX117" s="2592" t="n">
        <v>0</v>
      </c>
      <c r="AY117" s="2592" t="n">
        <v>0</v>
      </c>
      <c r="AZ117" s="2592" t="n"/>
      <c r="BA117" s="409" t="n"/>
      <c r="BB117" s="410" t="n"/>
      <c r="BC117" s="2591" t="n"/>
      <c r="BD117" s="2592" t="n">
        <v>0</v>
      </c>
      <c r="BE117" s="2592" t="n">
        <v>0</v>
      </c>
      <c r="BF117" s="2592" t="n">
        <v>0</v>
      </c>
      <c r="BG117" s="2592" t="n">
        <v>0</v>
      </c>
      <c r="BH117" s="2592" t="n"/>
      <c r="BI117" s="409" t="n"/>
      <c r="BJ117" s="2593" t="n"/>
      <c r="BK117" s="2591" t="n"/>
      <c r="BL117" s="2592" t="n"/>
      <c r="BM117" s="2592" t="n"/>
      <c r="BN117" s="2592" t="n"/>
      <c r="BO117" s="2592" t="n"/>
      <c r="BP117" s="2592" t="n"/>
      <c r="BQ117" s="2592" t="n"/>
      <c r="BR117" s="409" t="n"/>
      <c r="BS117" s="2593" t="n"/>
      <c r="BT117" s="2591" t="n"/>
      <c r="BU117" s="2592" t="n"/>
      <c r="BV117" s="2592" t="n"/>
      <c r="BW117" s="2592" t="n"/>
      <c r="BX117" s="2592" t="n"/>
      <c r="BY117" s="2592" t="n"/>
      <c r="BZ117" s="409" t="n"/>
      <c r="CA117" s="2555" t="n"/>
      <c r="CB117" s="2591" t="n"/>
      <c r="CC117" s="2592" t="n"/>
      <c r="CD117" s="2592" t="n"/>
      <c r="CE117" s="2592" t="n"/>
      <c r="CF117" s="2592" t="n"/>
      <c r="CG117" s="2592" t="n"/>
      <c r="CH117" s="409" t="n"/>
      <c r="CI117" s="2555" t="n"/>
      <c r="CJ117" s="2591" t="n"/>
      <c r="CK117" s="2592" t="n"/>
      <c r="CL117" s="2592" t="n"/>
      <c r="CM117" s="2592" t="n"/>
      <c r="CN117" s="2592" t="n"/>
      <c r="CO117" s="2592" t="n"/>
      <c r="CP117" s="409" t="n"/>
      <c r="CQ117" s="410" t="n"/>
      <c r="CR117" s="2591" t="n">
        <v>0</v>
      </c>
      <c r="CS117" s="2592" t="n">
        <v>0</v>
      </c>
      <c r="CT117" s="2592" t="n">
        <v>0</v>
      </c>
      <c r="CU117" s="2592" t="n">
        <v>0</v>
      </c>
      <c r="CV117" s="2592" t="n">
        <v>0</v>
      </c>
      <c r="CW117" s="2592" t="n">
        <v>0</v>
      </c>
      <c r="CX117" s="409">
        <f>IFERROR(CR117/CW117-1, "-")</f>
        <v/>
      </c>
      <c r="CY117" s="400" t="n"/>
      <c r="CZ117" s="2594" t="n">
        <v>0</v>
      </c>
      <c r="DA117" s="2592" t="n">
        <v>0</v>
      </c>
      <c r="DB117" s="2592" t="n">
        <v>0</v>
      </c>
      <c r="DC117" s="2592" t="n"/>
      <c r="DD117" s="2592" t="n">
        <v>0</v>
      </c>
      <c r="DE117" s="409" t="n"/>
      <c r="DF117" s="409" t="n"/>
      <c r="DG117" s="413" t="n"/>
      <c r="DH117" s="413" t="n"/>
      <c r="DI117" s="2579" t="n"/>
      <c r="DJ117" s="2427">
        <f>SUM(D117,J117,P117,V117,AD117,AL117,AU117,BC117,BK117,BT117,CB117,CJ117)-CR117</f>
        <v/>
      </c>
      <c r="DK117" s="2427">
        <f>SUM(E117,K117,Q117,W117,AE117,AM117,AV117,BD117,BL117,BU117,CC117,CK117)-CS117</f>
        <v/>
      </c>
      <c r="DL117" s="2427">
        <f>SUM(G117,M117,S117,AA117,AI117,AR117,AZ117,BH117,BQ117,BY117,CG117,CO117)-CW117</f>
        <v/>
      </c>
      <c r="DM117" s="2427">
        <f>SUM(D117,J117,P117,V117,AD117,AL117,AU117,BC117,,BN117,BV117,CD117,CL117)-CT117</f>
        <v/>
      </c>
      <c r="DN117" s="2579" t="n"/>
      <c r="DO117" s="2579" t="n"/>
      <c r="DP117" s="2595" t="n"/>
      <c r="DQ117" s="2581">
        <f>-CR117+DP117/10^6</f>
        <v/>
      </c>
      <c r="DR117" s="2427">
        <f>SUM(E117,K117,Q117,W117,AE117,AM117,AV117,BD117,BL117,BU117,CC117,CK117)-CS117</f>
        <v/>
      </c>
      <c r="DS117" s="2427">
        <f>SUM(D117,J117,P117,V117,AD117,AL117,AU117,BC117,,BN117,BV117,CD117,CL117)-CT117</f>
        <v/>
      </c>
      <c r="DT117" s="2582" t="n"/>
      <c r="DU117" s="415" t="n"/>
      <c r="DV117" s="2583">
        <f>DU117-CJ117</f>
        <v/>
      </c>
      <c r="DX117" s="2571">
        <f>(CS117-CZ117)*10^6</f>
        <v/>
      </c>
      <c r="DY117" s="2571">
        <f>(CT117-DC117)*10^6</f>
        <v/>
      </c>
      <c r="DZ117" s="2571">
        <f>(CW117-DD117)*10^6</f>
        <v/>
      </c>
      <c r="EB117" s="2584" t="n"/>
    </row>
    <row customFormat="1" customHeight="1" hidden="1" ht="15.75" outlineLevel="1" r="118" s="416">
      <c r="A118" s="268" t="n"/>
      <c r="B118" s="419" t="inlineStr">
        <is>
          <t>HONORAIRES AVOCATS, HUISSIERS</t>
        </is>
      </c>
      <c r="C118" s="406" t="inlineStr">
        <is>
          <t>Opex112</t>
        </is>
      </c>
      <c r="D118" s="2681" t="n">
        <v>0.6894</v>
      </c>
      <c r="E118" s="2592" t="n">
        <v>1.76</v>
      </c>
      <c r="F118" s="2592" t="n">
        <v>-1.0706</v>
      </c>
      <c r="G118" s="2592" t="n">
        <v>0.82519</v>
      </c>
      <c r="H118" s="409" t="n">
        <v>-0.1645560416388953</v>
      </c>
      <c r="I118" s="397" t="n"/>
      <c r="J118" s="2681" t="n">
        <v>0.5</v>
      </c>
      <c r="K118" s="2592" t="n">
        <v>1.76</v>
      </c>
      <c r="L118" s="2592" t="n">
        <v>-1.26</v>
      </c>
      <c r="M118" s="2592" t="n">
        <v>0.70205</v>
      </c>
      <c r="N118" s="409" t="n">
        <v>-0.2878000142439997</v>
      </c>
      <c r="O118" s="410" t="n"/>
      <c r="P118" s="2682" t="n">
        <v>0.5</v>
      </c>
      <c r="Q118" s="2592" t="n">
        <v>1.76</v>
      </c>
      <c r="R118" s="2683" t="n">
        <v>-1.26</v>
      </c>
      <c r="S118" s="2592" t="n">
        <v>9.15</v>
      </c>
      <c r="T118" s="409" t="n">
        <v>-0.9453551912568307</v>
      </c>
      <c r="U118" s="2586" t="n"/>
      <c r="V118" s="2682" t="n">
        <v>3.88935</v>
      </c>
      <c r="W118" s="2592" t="n">
        <v>1.76</v>
      </c>
      <c r="X118" s="2592" t="n">
        <v>1.76</v>
      </c>
      <c r="Y118" s="2592" t="n">
        <v>2.12935</v>
      </c>
      <c r="Z118" s="2592" t="n">
        <v>2.12935</v>
      </c>
      <c r="AA118" s="2592" t="n">
        <v>11.08014</v>
      </c>
      <c r="AB118" s="409" t="n">
        <v>-0.6489800670388641</v>
      </c>
      <c r="AC118" s="410" t="n"/>
      <c r="AD118" s="2682" t="n">
        <v>12.3967</v>
      </c>
      <c r="AE118" s="2592" t="n">
        <v>1.76</v>
      </c>
      <c r="AF118" s="2592" t="n">
        <v>1.76</v>
      </c>
      <c r="AG118" s="2592" t="n">
        <v>10.6367</v>
      </c>
      <c r="AH118" s="2592" t="n">
        <v>10.6367</v>
      </c>
      <c r="AI118" s="2592" t="n">
        <v>10.0618</v>
      </c>
      <c r="AJ118" s="409" t="n">
        <v>0.2320558945715478</v>
      </c>
      <c r="AK118" s="410" t="n"/>
      <c r="AL118" s="2682" t="n">
        <v>9.0518</v>
      </c>
      <c r="AM118" s="2592" t="n">
        <v>1.76</v>
      </c>
      <c r="AN118" s="2592" t="n">
        <v>1.76</v>
      </c>
      <c r="AO118" s="2592" t="n">
        <v>1.76</v>
      </c>
      <c r="AP118" s="2592" t="n">
        <v>7.2918</v>
      </c>
      <c r="AQ118" s="2592" t="n">
        <v>7.2918</v>
      </c>
      <c r="AR118" s="2592" t="n">
        <v>9.868399999999999</v>
      </c>
      <c r="AS118" s="409" t="n">
        <v>-0.08274897653114988</v>
      </c>
      <c r="AT118" s="2587" t="n"/>
      <c r="AU118" s="2682" t="n">
        <v>11.4678</v>
      </c>
      <c r="AV118" s="2592" t="n">
        <v>1.76</v>
      </c>
      <c r="AW118" s="2592" t="n">
        <v>1.76</v>
      </c>
      <c r="AX118" s="2592" t="n">
        <v>9.707800000000001</v>
      </c>
      <c r="AY118" s="2592" t="n">
        <v>9.707800000000001</v>
      </c>
      <c r="AZ118" s="2592" t="n">
        <v>9.27215</v>
      </c>
      <c r="BA118" s="409" t="n">
        <v>0.236800526307275</v>
      </c>
      <c r="BB118" s="410" t="n"/>
      <c r="BC118" s="2682" t="n">
        <v>10.7652</v>
      </c>
      <c r="BD118" s="2592" t="n">
        <v>1.76</v>
      </c>
      <c r="BE118" s="2592" t="n">
        <v>1.76</v>
      </c>
      <c r="BF118" s="2592" t="n">
        <v>9.0052</v>
      </c>
      <c r="BG118" s="2592" t="n">
        <v>9.0052</v>
      </c>
      <c r="BH118" s="2592" t="n">
        <v>9.2018</v>
      </c>
      <c r="BI118" s="409" t="n">
        <v>0.1699015410028473</v>
      </c>
      <c r="BJ118" s="2593" t="n"/>
      <c r="BK118" s="2682" t="n"/>
      <c r="BL118" s="2592" t="n"/>
      <c r="BM118" s="2592" t="n"/>
      <c r="BN118" s="2592" t="n"/>
      <c r="BO118" s="2592" t="n"/>
      <c r="BP118" s="2592" t="n"/>
      <c r="BQ118" s="2592" t="n"/>
      <c r="BR118" s="409" t="n"/>
      <c r="BS118" s="2593" t="n"/>
      <c r="BT118" s="2682" t="n"/>
      <c r="BU118" s="2592" t="n"/>
      <c r="BV118" s="2592" t="n"/>
      <c r="BW118" s="2592" t="n"/>
      <c r="BX118" s="2592" t="n"/>
      <c r="BY118" s="2592" t="n"/>
      <c r="BZ118" s="409" t="n"/>
      <c r="CA118" s="2555" t="n"/>
      <c r="CB118" s="2682" t="n"/>
      <c r="CC118" s="2592" t="n"/>
      <c r="CD118" s="2592" t="n"/>
      <c r="CE118" s="2592" t="n"/>
      <c r="CF118" s="2592" t="n"/>
      <c r="CG118" s="2592" t="n"/>
      <c r="CH118" s="409" t="n"/>
      <c r="CI118" s="2555" t="n"/>
      <c r="CJ118" s="2684" t="n"/>
      <c r="CK118" s="2592" t="n"/>
      <c r="CL118" s="2592" t="n"/>
      <c r="CM118" s="2592" t="n"/>
      <c r="CN118" s="2592" t="n"/>
      <c r="CO118" s="2592" t="n"/>
      <c r="CP118" s="409" t="n"/>
      <c r="CQ118" s="410" t="n"/>
      <c r="CR118" s="2591" t="n">
        <v>49.26025</v>
      </c>
      <c r="CS118" s="2592" t="n">
        <v>14.08</v>
      </c>
      <c r="CT118" s="2592" t="n">
        <v>21.49545</v>
      </c>
      <c r="CU118" s="2592" t="n">
        <v>35.18025</v>
      </c>
      <c r="CV118" s="2592" t="n">
        <v>27.7648</v>
      </c>
      <c r="CW118" s="2592" t="n">
        <v>50.95973000000001</v>
      </c>
      <c r="CX118" s="409">
        <f>IFERROR(CR118/CW118-1, "-")</f>
        <v/>
      </c>
      <c r="CY118" s="400" t="n"/>
      <c r="CZ118" s="2594" t="n">
        <v>21.12</v>
      </c>
      <c r="DA118" s="2592" t="n">
        <v>17.5294</v>
      </c>
      <c r="DB118" s="2592" t="n">
        <v>30.29545</v>
      </c>
      <c r="DC118" s="2592" t="n"/>
      <c r="DD118" s="2592" t="n">
        <v>133.131603</v>
      </c>
      <c r="DE118" s="409">
        <f>+CZ118/DD118-1</f>
        <v/>
      </c>
      <c r="DF118" s="409">
        <f>+DA118/DD118-1</f>
        <v/>
      </c>
      <c r="DG118" s="413">
        <f>+DB118/DD118-1</f>
        <v/>
      </c>
      <c r="DH118" s="413">
        <f>+DC118/DD118-1</f>
        <v/>
      </c>
      <c r="DI118" s="2579" t="n"/>
      <c r="DJ118" s="2427">
        <f>SUM(D118,J118,P118,V118,AD118,AL118,AU118,BC118,BK118,BT118,CB118,CJ118)-CR118</f>
        <v/>
      </c>
      <c r="DK118" s="2427">
        <f>SUM(E118,K118,Q118,W118,AE118,AM118,AV118,BD118,BL118,BU118,CC118,CK118)-CS118</f>
        <v/>
      </c>
      <c r="DL118" s="2427">
        <f>SUM(G118,M118,S118,AA118,AI118,AR118,AZ118,BH118,BQ118,BY118,CG118,CO118)-CW118</f>
        <v/>
      </c>
      <c r="DM118" s="2427">
        <f>SUM(D118,J118,P118,V118,AD118,AL118,AU118,BC118,,BN118,BV118,CD118,CL118)-CT118</f>
        <v/>
      </c>
      <c r="DN118" s="2579" t="n"/>
      <c r="DO118" s="2579" t="n"/>
      <c r="DP118" s="2685" t="n">
        <v>114755696</v>
      </c>
      <c r="DQ118" s="2581">
        <f>-CR118+DP118/10^6</f>
        <v/>
      </c>
      <c r="DR118" s="2427">
        <f>SUM(E118,K118,Q118,W118,AE118,AM118,AV118,BD118,BL118,BU118,CC118,CK118)-CS118</f>
        <v/>
      </c>
      <c r="DS118" s="2427">
        <f>SUM(D118,J118,P118,V118,AD118,AL118,AU118,BC118,,BN118,BV118,CD118,CL118)-CT118</f>
        <v/>
      </c>
      <c r="DT118" s="2582" t="n"/>
      <c r="DU118" s="415" t="n">
        <v>18.375907</v>
      </c>
      <c r="DV118" s="2583">
        <f>DU118-CJ118</f>
        <v/>
      </c>
      <c r="DX118" s="2571">
        <f>(CS118-CZ118)*10^6</f>
        <v/>
      </c>
      <c r="DY118" s="2571">
        <f>(CT118-DC118)*10^6</f>
        <v/>
      </c>
      <c r="DZ118" s="2571">
        <f>(CW118-DD118)*10^6</f>
        <v/>
      </c>
      <c r="EB118" s="2584" t="n"/>
    </row>
    <row customFormat="1" customHeight="1" hidden="1" ht="15.75" outlineLevel="1" r="119" s="416">
      <c r="A119" s="268" t="n"/>
      <c r="B119" s="419" t="inlineStr">
        <is>
          <t>HONORAIRES CONSULTANTS</t>
        </is>
      </c>
      <c r="C119" s="406" t="inlineStr">
        <is>
          <t>Opex113</t>
        </is>
      </c>
      <c r="D119" s="2686" t="n">
        <v>0.1</v>
      </c>
      <c r="E119" s="2592" t="n">
        <v>38.75</v>
      </c>
      <c r="F119" s="2592" t="n">
        <v>-38.65</v>
      </c>
      <c r="G119" s="2592" t="n">
        <v>4.01761</v>
      </c>
      <c r="H119" s="409" t="n">
        <v>-0.9751095800737254</v>
      </c>
      <c r="I119" s="397" t="n"/>
      <c r="J119" s="2686" t="n">
        <v>0.2</v>
      </c>
      <c r="K119" s="2592" t="n">
        <v>6.25</v>
      </c>
      <c r="L119" s="2592" t="n">
        <v>-6.05</v>
      </c>
      <c r="M119" s="2592" t="n">
        <v>0</v>
      </c>
      <c r="N119" s="409" t="n"/>
      <c r="O119" s="410" t="n"/>
      <c r="P119" s="2686" t="n">
        <v>10.7</v>
      </c>
      <c r="Q119" s="2592" t="n">
        <v>6.25</v>
      </c>
      <c r="R119" s="2592" t="n">
        <v>4.449999999999999</v>
      </c>
      <c r="S119" s="2592" t="n">
        <v>-5.8664</v>
      </c>
      <c r="T119" s="409" t="n">
        <v>-2.823946543024683</v>
      </c>
      <c r="U119" s="2586" t="n"/>
      <c r="V119" s="2686" t="n">
        <v>0.068</v>
      </c>
      <c r="W119" s="2592" t="n">
        <v>47.5</v>
      </c>
      <c r="X119" s="2592" t="n">
        <v>15.111111</v>
      </c>
      <c r="Y119" s="2592" t="n">
        <v>-47.432</v>
      </c>
      <c r="Z119" s="2592" t="n">
        <v>-15.043111</v>
      </c>
      <c r="AA119" s="2592" t="n">
        <v>0</v>
      </c>
      <c r="AB119" s="409" t="n"/>
      <c r="AC119" s="410" t="n"/>
      <c r="AD119" s="2686" t="n">
        <v>31.077547</v>
      </c>
      <c r="AE119" s="2592" t="n">
        <v>6.25</v>
      </c>
      <c r="AF119" s="2592" t="n">
        <v>26.25</v>
      </c>
      <c r="AG119" s="2592" t="n">
        <v>24.827547</v>
      </c>
      <c r="AH119" s="2592" t="n">
        <v>4.827546999999999</v>
      </c>
      <c r="AI119" s="2592" t="n">
        <v>0</v>
      </c>
      <c r="AJ119" s="409" t="n"/>
      <c r="AK119" s="410" t="n"/>
      <c r="AL119" s="2686" t="n">
        <v>5.760880999999999</v>
      </c>
      <c r="AM119" s="2592" t="n">
        <v>6.25</v>
      </c>
      <c r="AN119" s="2592" t="n">
        <v>26.25</v>
      </c>
      <c r="AO119" s="2592" t="n">
        <v>6.25</v>
      </c>
      <c r="AP119" s="2592" t="n">
        <v>-0.4891190000000005</v>
      </c>
      <c r="AQ119" s="2592" t="n">
        <v>-20.489119</v>
      </c>
      <c r="AR119" s="2592" t="n">
        <v>0</v>
      </c>
      <c r="AS119" s="409" t="n"/>
      <c r="AT119" s="2587" t="n"/>
      <c r="AU119" s="2686" t="n">
        <v>5.127547</v>
      </c>
      <c r="AV119" s="2592" t="n">
        <v>47.5</v>
      </c>
      <c r="AW119" s="2592" t="n">
        <v>47.5</v>
      </c>
      <c r="AX119" s="2592" t="n">
        <v>-42.372453</v>
      </c>
      <c r="AY119" s="2592" t="n">
        <v>-42.372453</v>
      </c>
      <c r="AZ119" s="2592" t="n">
        <v>0.721553</v>
      </c>
      <c r="BA119" s="409" t="n">
        <v>6.106265236233512</v>
      </c>
      <c r="BB119" s="410" t="n"/>
      <c r="BC119" s="2686" t="n">
        <v>0.55</v>
      </c>
      <c r="BD119" s="2592" t="n">
        <v>6.25</v>
      </c>
      <c r="BE119" s="2592" t="n">
        <v>6.25</v>
      </c>
      <c r="BF119" s="2592" t="n">
        <v>-5.7</v>
      </c>
      <c r="BG119" s="2592" t="n">
        <v>-5.7</v>
      </c>
      <c r="BH119" s="2592" t="n">
        <v>9.742967999999999</v>
      </c>
      <c r="BI119" s="409" t="n">
        <v>-0.9435490294128032</v>
      </c>
      <c r="BJ119" s="2593" t="n"/>
      <c r="BK119" s="2686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2593" t="n"/>
      <c r="BT119" s="2686" t="n"/>
      <c r="BU119" s="2592" t="n"/>
      <c r="BV119" s="2592" t="n"/>
      <c r="BW119" s="2592" t="n"/>
      <c r="BX119" s="2592" t="n"/>
      <c r="BY119" s="2592" t="n"/>
      <c r="BZ119" s="409" t="n"/>
      <c r="CA119" s="2555" t="n"/>
      <c r="CB119" s="2686" t="n"/>
      <c r="CC119" s="2592" t="n"/>
      <c r="CD119" s="2592" t="n"/>
      <c r="CE119" s="2592" t="n"/>
      <c r="CF119" s="2592" t="n"/>
      <c r="CG119" s="2592" t="n"/>
      <c r="CH119" s="409" t="n"/>
      <c r="CI119" s="2555" t="n"/>
      <c r="CJ119" s="2686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1" t="n">
        <v>53.583975</v>
      </c>
      <c r="CS119" s="2592" t="n">
        <v>165</v>
      </c>
      <c r="CT119" s="2592" t="n">
        <v>95.89554699999999</v>
      </c>
      <c r="CU119" s="2592" t="n">
        <v>-111.416025</v>
      </c>
      <c r="CV119" s="2592" t="n">
        <v>-42.311572</v>
      </c>
      <c r="CW119" s="2592" t="n">
        <v>-1.127236999999999</v>
      </c>
      <c r="CX119" s="409">
        <f>IFERROR(CR119/CW119-1, "-")</f>
        <v/>
      </c>
      <c r="CY119" s="400" t="n"/>
      <c r="CZ119" s="2594" t="n">
        <v>240</v>
      </c>
      <c r="DA119" s="2592" t="n">
        <v>167.361111</v>
      </c>
      <c r="DB119" s="2592" t="n">
        <v>177.145547</v>
      </c>
      <c r="DC119" s="2592" t="n"/>
      <c r="DD119" s="2592" t="n">
        <v>74.6429880000003</v>
      </c>
      <c r="DE119" s="409">
        <f>+CZ119/DD119-1</f>
        <v/>
      </c>
      <c r="DF119" s="409">
        <f>+DA119/DD119-1</f>
        <v/>
      </c>
      <c r="DG119" s="413">
        <f>+DB119/DD119-1</f>
        <v/>
      </c>
      <c r="DH119" s="413">
        <f>+DC119/DD119-1</f>
        <v/>
      </c>
      <c r="DI119" s="2579" t="n"/>
      <c r="DJ119" s="2427">
        <f>SUM(D119,J119,P119,V119,AD119,AL119,AU119,BC119,BK119,BT119,CB119,CJ119)-CR119</f>
        <v/>
      </c>
      <c r="DK119" s="2427">
        <f>SUM(E119,K119,Q119,W119,AE119,AM119,AV119,BD119,BL119,BU119,CC119,CK119)-CS119</f>
        <v/>
      </c>
      <c r="DL119" s="2427">
        <f>SUM(G119,M119,S119,AA119,AI119,AR119,AZ119,BH119,BQ119,BY119,CG119,CO119)-CW119</f>
        <v/>
      </c>
      <c r="DM119" s="2427">
        <f>SUM(D119,J119,P119,V119,AD119,AL119,AU119,BC119,,BN119,BV119,CD119,CL119)-CT119</f>
        <v/>
      </c>
      <c r="DN119" s="2579" t="n"/>
      <c r="DO119" s="2579" t="n"/>
      <c r="DP119" s="2687" t="n">
        <v>28625379</v>
      </c>
      <c r="DQ119" s="2581">
        <f>-CR119+DP119/10^6</f>
        <v/>
      </c>
      <c r="DR119" s="2427">
        <f>SUM(E119,K119,Q119,W119,AE119,AM119,AV119,BD119,BL119,BU119,CC119,CK119)-CS119</f>
        <v/>
      </c>
      <c r="DS119" s="2427">
        <f>SUM(D119,J119,P119,V119,AD119,AL119,AU119,BC119,,BN119,BV119,CD119,CL119)-CT119</f>
        <v/>
      </c>
      <c r="DT119" s="2582" t="n"/>
      <c r="DU119" s="415" t="n">
        <v>0.782</v>
      </c>
      <c r="DV119" s="2583">
        <f>DU119-CJ119</f>
        <v/>
      </c>
      <c r="DX119" s="2571">
        <f>(CS119-CZ119)*10^6</f>
        <v/>
      </c>
      <c r="DY119" s="2571">
        <f>(CT119-DC119)*10^6</f>
        <v/>
      </c>
      <c r="DZ119" s="2571">
        <f>(CW119-DD119)*10^6</f>
        <v/>
      </c>
      <c r="EB119" s="2584" t="n"/>
    </row>
    <row customFormat="1" customHeight="1" hidden="1" ht="15.75" outlineLevel="1" r="120" s="416">
      <c r="A120" s="268" t="n"/>
      <c r="B120" s="419" t="inlineStr">
        <is>
          <t>HONORAIRES CAC</t>
        </is>
      </c>
      <c r="C120" s="406" t="inlineStr">
        <is>
          <t>Opex114</t>
        </is>
      </c>
      <c r="D120" s="2688" t="n">
        <v>1.25</v>
      </c>
      <c r="E120" s="2592" t="n">
        <v>2.083334</v>
      </c>
      <c r="F120" s="2592" t="n">
        <v>-0.8333339999999998</v>
      </c>
      <c r="G120" s="2592" t="n">
        <v>-1.75</v>
      </c>
      <c r="H120" s="409" t="n">
        <v>-1.714285714285714</v>
      </c>
      <c r="I120" s="397" t="n"/>
      <c r="J120" s="2688" t="n">
        <v>1.25</v>
      </c>
      <c r="K120" s="2592" t="n">
        <v>2.083334</v>
      </c>
      <c r="L120" s="2592" t="n">
        <v>-0.8333339999999998</v>
      </c>
      <c r="M120" s="2592" t="n">
        <v>8.300000000000001</v>
      </c>
      <c r="N120" s="409" t="n">
        <v>-0.8493975903614458</v>
      </c>
      <c r="O120" s="410" t="n"/>
      <c r="P120" s="2688" t="n">
        <v>1</v>
      </c>
      <c r="Q120" s="2592" t="n">
        <v>2.083334</v>
      </c>
      <c r="R120" s="2592" t="n">
        <v>-1.083334</v>
      </c>
      <c r="S120" s="2592" t="n">
        <v>4.7117196451143</v>
      </c>
      <c r="T120" s="409" t="n">
        <v>-0.7877632636659686</v>
      </c>
      <c r="U120" s="2586" t="n"/>
      <c r="V120" s="2688" t="n">
        <v>1</v>
      </c>
      <c r="W120" s="2592" t="n">
        <v>2.083334</v>
      </c>
      <c r="X120" s="2592" t="n">
        <v>2.083334</v>
      </c>
      <c r="Y120" s="2592" t="n">
        <v>-1.083334</v>
      </c>
      <c r="Z120" s="2592" t="n">
        <v>-1.083334</v>
      </c>
      <c r="AA120" s="2592" t="n">
        <v>4.604947354885701</v>
      </c>
      <c r="AB120" s="409" t="n">
        <v>-0.7828422514018467</v>
      </c>
      <c r="AC120" s="410" t="n"/>
      <c r="AD120" s="2688" t="n">
        <v>1</v>
      </c>
      <c r="AE120" s="2592" t="n">
        <v>2.083334</v>
      </c>
      <c r="AF120" s="2592" t="n">
        <v>2.083334</v>
      </c>
      <c r="AG120" s="2592" t="n">
        <v>-1.083334</v>
      </c>
      <c r="AH120" s="2592" t="n">
        <v>-1.083334</v>
      </c>
      <c r="AI120" s="2592" t="n">
        <v>-0.1666669999999613</v>
      </c>
      <c r="AJ120" s="409" t="n">
        <v>-6.999988000025395</v>
      </c>
      <c r="AK120" s="410" t="n"/>
      <c r="AL120" s="2688" t="n">
        <v>1</v>
      </c>
      <c r="AM120" s="2592" t="n">
        <v>2.083334</v>
      </c>
      <c r="AN120" s="2592" t="n">
        <v>2.083334</v>
      </c>
      <c r="AO120" s="2592" t="n">
        <v>2.083334</v>
      </c>
      <c r="AP120" s="2592" t="n">
        <v>-1.083334</v>
      </c>
      <c r="AQ120" s="2592" t="n">
        <v>-1.083334</v>
      </c>
      <c r="AR120" s="2592" t="n">
        <v>1.25</v>
      </c>
      <c r="AS120" s="409" t="n">
        <v>-0.2</v>
      </c>
      <c r="AT120" s="2587" t="n"/>
      <c r="AU120" s="2688" t="n">
        <v>1</v>
      </c>
      <c r="AV120" s="2592" t="n">
        <v>2.083334</v>
      </c>
      <c r="AW120" s="2592" t="n">
        <v>2.083334</v>
      </c>
      <c r="AX120" s="2592" t="n">
        <v>-1.083334</v>
      </c>
      <c r="AY120" s="2592" t="n">
        <v>-1.083334</v>
      </c>
      <c r="AZ120" s="2592" t="n">
        <v>1.25</v>
      </c>
      <c r="BA120" s="409" t="n">
        <v>-0.2</v>
      </c>
      <c r="BB120" s="410" t="n"/>
      <c r="BC120" s="2688" t="n">
        <v>1</v>
      </c>
      <c r="BD120" s="2592" t="n">
        <v>2.083334</v>
      </c>
      <c r="BE120" s="2592" t="n">
        <v>2.083334</v>
      </c>
      <c r="BF120" s="2592" t="n">
        <v>-1.083334</v>
      </c>
      <c r="BG120" s="2592" t="n">
        <v>-1.083334</v>
      </c>
      <c r="BH120" s="2592" t="n">
        <v>-2</v>
      </c>
      <c r="BI120" s="409" t="n">
        <v>-1.5</v>
      </c>
      <c r="BJ120" s="2593" t="n"/>
      <c r="BK120" s="2688" t="n"/>
      <c r="BL120" s="2592" t="n"/>
      <c r="BM120" s="2592" t="n"/>
      <c r="BN120" s="2592" t="n"/>
      <c r="BO120" s="2592" t="n"/>
      <c r="BP120" s="2592" t="n"/>
      <c r="BQ120" s="2592" t="n"/>
      <c r="BR120" s="409" t="n"/>
      <c r="BS120" s="2593" t="n"/>
      <c r="BT120" s="2688" t="n"/>
      <c r="BU120" s="2592" t="n"/>
      <c r="BV120" s="2592" t="n"/>
      <c r="BW120" s="2592" t="n"/>
      <c r="BX120" s="2592" t="n"/>
      <c r="BY120" s="2592" t="n"/>
      <c r="BZ120" s="409" t="n"/>
      <c r="CA120" s="2555" t="n"/>
      <c r="CB120" s="2688" t="n"/>
      <c r="CC120" s="2592" t="n"/>
      <c r="CD120" s="2592" t="n"/>
      <c r="CE120" s="2592" t="n"/>
      <c r="CF120" s="2592" t="n"/>
      <c r="CG120" s="2592" t="n"/>
      <c r="CH120" s="409" t="n"/>
      <c r="CI120" s="2555" t="n"/>
      <c r="CJ120" s="2688" t="n"/>
      <c r="CK120" s="2592" t="n"/>
      <c r="CL120" s="2592" t="n"/>
      <c r="CM120" s="2592" t="n"/>
      <c r="CN120" s="2592" t="n"/>
      <c r="CO120" s="2592" t="n"/>
      <c r="CP120" s="409" t="n"/>
      <c r="CQ120" s="410" t="n"/>
      <c r="CR120" s="2591" t="n">
        <v>8.5</v>
      </c>
      <c r="CS120" s="2592" t="n">
        <v>16.666672</v>
      </c>
      <c r="CT120" s="2592" t="n">
        <v>9.666668</v>
      </c>
      <c r="CU120" s="2592" t="n">
        <v>-8.166672000000002</v>
      </c>
      <c r="CV120" s="2592" t="n">
        <v>-1.166668</v>
      </c>
      <c r="CW120" s="2592" t="n">
        <v>18.20000000000004</v>
      </c>
      <c r="CX120" s="409">
        <f>IFERROR(CR120/CW120-1, "-")</f>
        <v/>
      </c>
      <c r="CY120" s="400" t="n"/>
      <c r="CZ120" s="2594" t="n">
        <v>25.000008</v>
      </c>
      <c r="DA120" s="2592" t="n">
        <v>22.250006</v>
      </c>
      <c r="DB120" s="2592" t="n">
        <v>20.083338</v>
      </c>
      <c r="DC120" s="2592" t="n"/>
      <c r="DD120" s="2592" t="n">
        <v>11.7</v>
      </c>
      <c r="DE120" s="409">
        <f>+CZ120/DD120-1</f>
        <v/>
      </c>
      <c r="DF120" s="409">
        <f>+DA120/DD120-1</f>
        <v/>
      </c>
      <c r="DG120" s="413">
        <f>+DB120/DD120-1</f>
        <v/>
      </c>
      <c r="DH120" s="413">
        <f>+DC120/DD120-1</f>
        <v/>
      </c>
      <c r="DI120" s="2579" t="n"/>
      <c r="DJ120" s="2427">
        <f>SUM(D120,J120,P120,V120,AD120,AL120,AU120,BC120,BK120,BT120,CB120,CJ120)-CR120</f>
        <v/>
      </c>
      <c r="DK120" s="2427">
        <f>SUM(E120,K120,Q120,W120,AE120,AM120,AV120,BD120,BL120,BU120,CC120,CK120)-CS120</f>
        <v/>
      </c>
      <c r="DL120" s="2427">
        <f>SUM(G120,M120,S120,AA120,AI120,AR120,AZ120,BH120,BQ120,BY120,CG120,CO120)-CW120</f>
        <v/>
      </c>
      <c r="DM120" s="2427">
        <f>SUM(D120,J120,P120,V120,AD120,AL120,AU120,BC120,,BN120,BV120,CD120,CL120)-CT120</f>
        <v/>
      </c>
      <c r="DN120" s="2579" t="n"/>
      <c r="DO120" s="2579" t="n"/>
      <c r="DP120" s="2689" t="n">
        <v>7700000</v>
      </c>
      <c r="DQ120" s="2581">
        <f>-CR120+DP120/10^6</f>
        <v/>
      </c>
      <c r="DR120" s="2427">
        <f>SUM(E120,K120,Q120,W120,AE120,AM120,AV120,BD120,BL120,BU120,CC120,CK120)-CS120</f>
        <v/>
      </c>
      <c r="DS120" s="2427">
        <f>SUM(D120,J120,P120,V120,AD120,AL120,AU120,BC120,,BN120,BV120,CD120,CL120)-CT120</f>
        <v/>
      </c>
      <c r="DT120" s="2582" t="n"/>
      <c r="DU120" s="415" t="n">
        <v>-10.25</v>
      </c>
      <c r="DV120" s="2583">
        <f>DU120-CJ120</f>
        <v/>
      </c>
      <c r="DX120" s="2571">
        <f>(CS120-CZ120)*10^6</f>
        <v/>
      </c>
      <c r="DY120" s="2571">
        <f>(CT120-DC120)*10^6</f>
        <v/>
      </c>
      <c r="DZ120" s="2571">
        <f>(CW120-DD120)*10^6</f>
        <v/>
      </c>
      <c r="EB120" s="2584" t="n"/>
    </row>
    <row customFormat="1" customHeight="1" hidden="1" ht="15.75" outlineLevel="1" r="121" s="416">
      <c r="A121" s="268" t="n"/>
      <c r="B121" s="419" t="inlineStr">
        <is>
          <t>HONORAIRES AUDITEURS</t>
        </is>
      </c>
      <c r="C121" s="406" t="inlineStr">
        <is>
          <t>Opex115</t>
        </is>
      </c>
      <c r="D121" s="2591" t="n">
        <v>5.582604</v>
      </c>
      <c r="E121" s="2592" t="n">
        <v>5.83333333333333</v>
      </c>
      <c r="F121" s="2592" t="n">
        <v>-0.2507293333333305</v>
      </c>
      <c r="G121" s="2592" t="n">
        <v>8.582604999999999</v>
      </c>
      <c r="H121" s="409" t="n">
        <v>-0.3495443399760328</v>
      </c>
      <c r="I121" s="397" t="n"/>
      <c r="J121" s="2591" t="n">
        <v>5.582606</v>
      </c>
      <c r="K121" s="2592" t="n">
        <v>5.83333333333333</v>
      </c>
      <c r="L121" s="2592" t="n">
        <v>-0.2507273333333302</v>
      </c>
      <c r="M121" s="2592" t="n">
        <v>-1.467394</v>
      </c>
      <c r="N121" s="409" t="n">
        <v>-4.804435618518271</v>
      </c>
      <c r="O121" s="410" t="n"/>
      <c r="P121" s="2591" t="n">
        <v>5.582606</v>
      </c>
      <c r="Q121" s="2592" t="n">
        <v>5.83333333333333</v>
      </c>
      <c r="R121" s="2592" t="n">
        <v>-0.2507273333333302</v>
      </c>
      <c r="S121" s="2592" t="n">
        <v>5.582604</v>
      </c>
      <c r="T121" s="409" t="n">
        <v>3.582557530634745e-07</v>
      </c>
      <c r="U121" s="2586" t="n"/>
      <c r="V121" s="2591" t="n">
        <v>5.582604</v>
      </c>
      <c r="W121" s="2592" t="n">
        <v>5.83333333333333</v>
      </c>
      <c r="X121" s="2592" t="n">
        <v>5.83333333333333</v>
      </c>
      <c r="Y121" s="2592" t="n">
        <v>-0.2507293333333305</v>
      </c>
      <c r="Z121" s="2592" t="n">
        <v>-0.2507293333333305</v>
      </c>
      <c r="AA121" s="2592" t="n">
        <v>5.582605</v>
      </c>
      <c r="AB121" s="409" t="n">
        <v>-1.791278444462918e-07</v>
      </c>
      <c r="AC121" s="410" t="n"/>
      <c r="AD121" s="2591" t="n">
        <v>-16.638563</v>
      </c>
      <c r="AE121" s="2592" t="n">
        <v>5.83333333333333</v>
      </c>
      <c r="AF121" s="2592" t="n">
        <v>5.83333333333333</v>
      </c>
      <c r="AG121" s="2592" t="n">
        <v>-22.47189633333333</v>
      </c>
      <c r="AH121" s="2592" t="n">
        <v>-22.47189633333333</v>
      </c>
      <c r="AI121" s="2592" t="n">
        <v>3.232606</v>
      </c>
      <c r="AJ121" s="409" t="n">
        <v>-6.14710515293234</v>
      </c>
      <c r="AK121" s="410" t="n"/>
      <c r="AL121" s="2591" t="n">
        <v>5.582605</v>
      </c>
      <c r="AM121" s="2592" t="n">
        <v>5.83333333333333</v>
      </c>
      <c r="AN121" s="2592" t="n">
        <v>5.83333333333333</v>
      </c>
      <c r="AO121" s="2592" t="n">
        <v>5.83333333333333</v>
      </c>
      <c r="AP121" s="2592" t="n">
        <v>-0.2507283333333303</v>
      </c>
      <c r="AQ121" s="2592" t="n">
        <v>-0.2507283333333303</v>
      </c>
      <c r="AR121" s="2592" t="n">
        <v>5.582605</v>
      </c>
      <c r="AS121" s="409" t="n">
        <v>0</v>
      </c>
      <c r="AT121" s="2587" t="n"/>
      <c r="AU121" s="2591" t="n">
        <v>5.582605</v>
      </c>
      <c r="AV121" s="2592" t="n">
        <v>5.83333333333333</v>
      </c>
      <c r="AW121" s="2592" t="n">
        <v>5.83333333333333</v>
      </c>
      <c r="AX121" s="2592" t="n">
        <v>-0.2507283333333303</v>
      </c>
      <c r="AY121" s="2592" t="n">
        <v>-0.2507283333333303</v>
      </c>
      <c r="AZ121" s="2592" t="n">
        <v>5.582604</v>
      </c>
      <c r="BA121" s="409" t="n">
        <v>1.791278765317372e-07</v>
      </c>
      <c r="BB121" s="410" t="n"/>
      <c r="BC121" s="2591" t="n">
        <v>8.997954</v>
      </c>
      <c r="BD121" s="2592" t="n">
        <v>5.833333333333333</v>
      </c>
      <c r="BE121" s="2592" t="n">
        <v>5.83333333333333</v>
      </c>
      <c r="BF121" s="2592" t="n">
        <v>3.164620666666667</v>
      </c>
      <c r="BG121" s="2592" t="n">
        <v>3.16462066666667</v>
      </c>
      <c r="BH121" s="2592" t="n">
        <v>8.582606</v>
      </c>
      <c r="BI121" s="409" t="n">
        <v>0.0483941590701007</v>
      </c>
      <c r="BJ121" s="2593" t="n"/>
      <c r="BK121" s="2591" t="n"/>
      <c r="BL121" s="2592" t="n"/>
      <c r="BM121" s="2592" t="n"/>
      <c r="BN121" s="2592" t="n"/>
      <c r="BO121" s="2592" t="n"/>
      <c r="BP121" s="2592" t="n"/>
      <c r="BQ121" s="2592" t="n"/>
      <c r="BR121" s="409" t="n"/>
      <c r="BS121" s="2593" t="n"/>
      <c r="BT121" s="2591" t="n"/>
      <c r="BU121" s="2592" t="n"/>
      <c r="BV121" s="2592" t="n"/>
      <c r="BW121" s="2592" t="n"/>
      <c r="BX121" s="2592" t="n"/>
      <c r="BY121" s="2592" t="n"/>
      <c r="BZ121" s="409" t="n"/>
      <c r="CA121" s="2555" t="n"/>
      <c r="CB121" s="2591" t="n"/>
      <c r="CC121" s="2592" t="n"/>
      <c r="CD121" s="2592" t="n"/>
      <c r="CE121" s="2592" t="n"/>
      <c r="CF121" s="2592" t="n"/>
      <c r="CG121" s="2592" t="n"/>
      <c r="CH121" s="409" t="n"/>
      <c r="CI121" s="2555" t="n"/>
      <c r="CJ121" s="2591" t="n"/>
      <c r="CK121" s="2592" t="n"/>
      <c r="CL121" s="2592" t="n"/>
      <c r="CM121" s="2592" t="n"/>
      <c r="CN121" s="2592" t="n"/>
      <c r="CO121" s="2592" t="n"/>
      <c r="CP121" s="409" t="n"/>
      <c r="CQ121" s="410" t="n"/>
      <c r="CR121" s="2591" t="n">
        <v>25.855021</v>
      </c>
      <c r="CS121" s="2592" t="n">
        <v>46.66666666666664</v>
      </c>
      <c r="CT121" s="2592" t="n">
        <v>17.35852366666666</v>
      </c>
      <c r="CU121" s="2592" t="n">
        <v>-20.81164566666664</v>
      </c>
      <c r="CV121" s="2592" t="n">
        <v>8.496497333333341</v>
      </c>
      <c r="CW121" s="2592" t="n">
        <v>32.678235</v>
      </c>
      <c r="CX121" s="409">
        <f>IFERROR(CR121/CW121-1, "-")</f>
        <v/>
      </c>
      <c r="CY121" s="400" t="n"/>
      <c r="CZ121" s="2594" t="n">
        <v>70</v>
      </c>
      <c r="DA121" s="2592" t="n">
        <v>69.247816</v>
      </c>
      <c r="DB121" s="2592" t="n">
        <v>46.5251903333333</v>
      </c>
      <c r="DC121" s="2592" t="n"/>
      <c r="DD121" s="2592" t="n">
        <v>63.591262</v>
      </c>
      <c r="DE121" s="409">
        <f>+CZ121/DD121-1</f>
        <v/>
      </c>
      <c r="DF121" s="409">
        <f>+DA121/DD121-1</f>
        <v/>
      </c>
      <c r="DG121" s="413">
        <f>+DB121/DD121-1</f>
        <v/>
      </c>
      <c r="DH121" s="413">
        <f>+DC121/DD121-1</f>
        <v/>
      </c>
      <c r="DI121" s="2579" t="n"/>
      <c r="DJ121" s="2427">
        <f>SUM(D121,J121,P121,V121,AD121,AL121,AU121,BC121,BK121,BT121,CB121,CJ121)-CR121</f>
        <v/>
      </c>
      <c r="DK121" s="2427">
        <f>SUM(E121,K121,Q121,W121,AE121,AM121,AV121,BD121,BL121,BU121,CC121,CK121)-CS121</f>
        <v/>
      </c>
      <c r="DL121" s="2427">
        <f>SUM(G121,M121,S121,AA121,AI121,AR121,AZ121,BH121,BQ121,BY121,CG121,CO121)-CW121</f>
        <v/>
      </c>
      <c r="DM121" s="2427">
        <f>SUM(D121,J121,P121,V121,AD121,AL121,AU121,BC121,,BN121,BV121,CD121,CL121)-CT121</f>
        <v/>
      </c>
      <c r="DN121" s="2579" t="n"/>
      <c r="DO121" s="2579" t="n"/>
      <c r="DP121" s="2595" t="n">
        <v>58008657</v>
      </c>
      <c r="DQ121" s="2581">
        <f>-CR121+DP121/10^6</f>
        <v/>
      </c>
      <c r="DR121" s="2427">
        <f>SUM(E121,K121,Q121,W121,AE121,AM121,AV121,BD121,BL121,BU121,CC121,CK121)-CS121</f>
        <v/>
      </c>
      <c r="DS121" s="2427">
        <f>SUM(D121,J121,P121,V121,AD121,AL121,AU121,BC121,,BN121,BV121,CD121,CL121)-CT121</f>
        <v/>
      </c>
      <c r="DT121" s="2582" t="n"/>
      <c r="DU121" s="415" t="n">
        <v>5.582605</v>
      </c>
      <c r="DV121" s="2583">
        <f>DU121-CJ121</f>
        <v/>
      </c>
      <c r="DX121" s="2571">
        <f>(CS121-CZ121)*10^6</f>
        <v/>
      </c>
      <c r="DY121" s="2571">
        <f>(CT121-DC121)*10^6</f>
        <v/>
      </c>
      <c r="DZ121" s="2571">
        <f>(CW121-DD121)*10^6</f>
        <v/>
      </c>
      <c r="EB121" s="2584" t="n"/>
    </row>
    <row customFormat="1" customHeight="1" hidden="1" ht="15.75" outlineLevel="1" r="122" s="416">
      <c r="A122" s="268" t="n"/>
      <c r="B122" s="419" t="inlineStr">
        <is>
          <t>HONORAIRES DIVERS</t>
        </is>
      </c>
      <c r="C122" s="406" t="inlineStr">
        <is>
          <t>Opex116</t>
        </is>
      </c>
      <c r="D122" s="2679" t="n">
        <v>137.058797</v>
      </c>
      <c r="E122" s="2592" t="n">
        <v>209.834165974815</v>
      </c>
      <c r="F122" s="2592" t="n">
        <v>-72.775368974815</v>
      </c>
      <c r="G122" s="2592" t="n">
        <v>126.897815</v>
      </c>
      <c r="H122" s="409" t="n">
        <v>0.08007215884686425</v>
      </c>
      <c r="I122" s="397" t="n"/>
      <c r="J122" s="2679" t="n">
        <v>198.918116</v>
      </c>
      <c r="K122" s="2648" t="n">
        <v>130.334165974815</v>
      </c>
      <c r="L122" s="2592" t="n">
        <v>68.583950025185</v>
      </c>
      <c r="M122" s="2592" t="n">
        <v>111.327364</v>
      </c>
      <c r="N122" s="409" t="n">
        <v>0.7867854663297336</v>
      </c>
      <c r="O122" s="410" t="n"/>
      <c r="P122" s="2679" t="n">
        <v>339.3658</v>
      </c>
      <c r="Q122" s="2648" t="n">
        <v>140.334165974815</v>
      </c>
      <c r="R122" s="2592" t="n">
        <v>199.031634025185</v>
      </c>
      <c r="S122" s="2592" t="n">
        <v>82.80032</v>
      </c>
      <c r="T122" s="409" t="n">
        <v>3.098604932927795</v>
      </c>
      <c r="U122" s="2586" t="n"/>
      <c r="V122" s="2679" t="n">
        <v>228.626114</v>
      </c>
      <c r="W122" s="2648" t="n">
        <v>244.834165974815</v>
      </c>
      <c r="X122" s="2648" t="n">
        <v>236.223054974815</v>
      </c>
      <c r="Y122" s="2592" t="n">
        <v>-16.20805197481499</v>
      </c>
      <c r="Z122" s="2599" t="n">
        <v>-7.596940974814999</v>
      </c>
      <c r="AA122" s="2592" t="n">
        <v>180.151657</v>
      </c>
      <c r="AB122" s="409" t="n">
        <v>0.2690758320363382</v>
      </c>
      <c r="AC122" s="410" t="n"/>
      <c r="AD122" s="2679" t="n">
        <v>150.293971</v>
      </c>
      <c r="AE122" s="2648" t="n">
        <v>145.144165974815</v>
      </c>
      <c r="AF122" s="2648" t="n">
        <v>170.144165974815</v>
      </c>
      <c r="AG122" s="2592" t="n">
        <v>5.149805025185003</v>
      </c>
      <c r="AH122" s="2599" t="n">
        <v>-19.850194974815</v>
      </c>
      <c r="AI122" s="2592" t="n">
        <v>142.625396</v>
      </c>
      <c r="AJ122" s="409" t="n">
        <v>0.05376724773475838</v>
      </c>
      <c r="AK122" s="410" t="n"/>
      <c r="AL122" s="2679" t="n">
        <v>191.629077</v>
      </c>
      <c r="AM122" s="2648" t="n">
        <v>140.334165974815</v>
      </c>
      <c r="AN122" s="2648" t="n">
        <v>140.334165974815</v>
      </c>
      <c r="AO122" s="2648" t="n">
        <v>165.334165974815</v>
      </c>
      <c r="AP122" s="2592" t="n">
        <v>51.294911025185</v>
      </c>
      <c r="AQ122" s="2592" t="n">
        <v>51.294911025185</v>
      </c>
      <c r="AR122" s="2592" t="n">
        <v>115.541851</v>
      </c>
      <c r="AS122" s="409" t="n">
        <v>0.6585252472716572</v>
      </c>
      <c r="AT122" s="2587" t="n"/>
      <c r="AU122" s="2679" t="n">
        <v>197.760315</v>
      </c>
      <c r="AV122" s="2648" t="n">
        <v>209.834165974815</v>
      </c>
      <c r="AW122" s="2615" t="n">
        <v>209.834165974815</v>
      </c>
      <c r="AX122" s="2592" t="n">
        <v>-12.073850974815</v>
      </c>
      <c r="AY122" s="2592" t="n">
        <v>-12.073850974815</v>
      </c>
      <c r="AZ122" s="2592" t="n">
        <v>251.158061</v>
      </c>
      <c r="BA122" s="409" t="n">
        <v>-0.2126061404813919</v>
      </c>
      <c r="BB122" s="410" t="n"/>
      <c r="BC122" s="2679" t="n">
        <v>176.325929</v>
      </c>
      <c r="BD122" s="2648" t="n">
        <v>140.3341659748148</v>
      </c>
      <c r="BE122" s="2615" t="n">
        <v>182.334165974815</v>
      </c>
      <c r="BF122" s="2592" t="n">
        <v>35.99176302518518</v>
      </c>
      <c r="BG122" s="2592" t="n">
        <v>-6.008236974814992</v>
      </c>
      <c r="BH122" s="2592" t="n">
        <v>207.059032</v>
      </c>
      <c r="BI122" s="409" t="n">
        <v>-0.1484267684589581</v>
      </c>
      <c r="BJ122" s="2593" t="n"/>
      <c r="BK122" s="2679" t="n"/>
      <c r="BL122" s="2648" t="n"/>
      <c r="BM122" s="2615" t="n"/>
      <c r="BN122" s="2615" t="n"/>
      <c r="BO122" s="2592" t="n"/>
      <c r="BP122" s="2592" t="n"/>
      <c r="BQ122" s="2592" t="n"/>
      <c r="BR122" s="409" t="n"/>
      <c r="BS122" s="2593" t="n"/>
      <c r="BT122" s="2679" t="n"/>
      <c r="BU122" s="2648" t="n"/>
      <c r="BV122" s="2615" t="n"/>
      <c r="BW122" s="2592" t="n"/>
      <c r="BX122" s="2592" t="n"/>
      <c r="BY122" s="2592" t="n"/>
      <c r="BZ122" s="409" t="n"/>
      <c r="CA122" s="2555" t="n"/>
      <c r="CB122" s="2596" t="n"/>
      <c r="CC122" s="2648" t="n"/>
      <c r="CD122" s="2615" t="n"/>
      <c r="CE122" s="2592" t="n"/>
      <c r="CF122" s="2592" t="n"/>
      <c r="CG122" s="2592" t="n"/>
      <c r="CH122" s="409" t="n"/>
      <c r="CI122" s="2555" t="n"/>
      <c r="CJ122" s="2612" t="n"/>
      <c r="CK122" s="2648" t="n"/>
      <c r="CL122" s="2648" t="n"/>
      <c r="CM122" s="2592" t="n"/>
      <c r="CN122" s="2592" t="n"/>
      <c r="CO122" s="2592" t="n"/>
      <c r="CP122" s="409" t="n"/>
      <c r="CQ122" s="410" t="n"/>
      <c r="CR122" s="2591" t="n">
        <v>1619.978119</v>
      </c>
      <c r="CS122" s="2592" t="n">
        <v>1360.98332779852</v>
      </c>
      <c r="CT122" s="2592" t="n">
        <v>1429.43112994963</v>
      </c>
      <c r="CU122" s="2592" t="n">
        <v>258.9947912014802</v>
      </c>
      <c r="CV122" s="2592" t="n">
        <v>190.5469890503703</v>
      </c>
      <c r="CW122" s="2592" t="n">
        <v>1010.502464</v>
      </c>
      <c r="CX122" s="409">
        <f>IFERROR(CR122/CW122-1, "-")</f>
        <v/>
      </c>
      <c r="CY122" s="400" t="n"/>
      <c r="CZ122" s="2594" t="n">
        <v>1986.819991697778</v>
      </c>
      <c r="DA122" s="2648" t="n">
        <v>2198.04909577333</v>
      </c>
      <c r="DB122" s="2648" t="n">
        <v>2235.6019598237</v>
      </c>
      <c r="DC122" s="2615" t="n"/>
      <c r="DD122" s="2648" t="n">
        <v>1748.114263100002</v>
      </c>
      <c r="DE122" s="409">
        <f>+CZ122/DD122-1</f>
        <v/>
      </c>
      <c r="DF122" s="409">
        <f>+DA122/DD122-1</f>
        <v/>
      </c>
      <c r="DG122" s="413">
        <f>+DB122/DD122-1</f>
        <v/>
      </c>
      <c r="DH122" s="413">
        <f>+DC122/DD122-1</f>
        <v/>
      </c>
      <c r="DI122" s="2579" t="n"/>
      <c r="DJ122" s="2427">
        <f>SUM(D122,J122,P122,V122,AD122,AL122,AU122,BC122,BK122,BT122,CB122,CJ122)-CR122</f>
        <v/>
      </c>
      <c r="DK122" s="2427">
        <f>SUM(E122,K122,Q122,W122,AE122,AM122,AV122,BD122,BL122,BU122,CC122,CK122)-CS122</f>
        <v/>
      </c>
      <c r="DL122" s="2427">
        <f>SUM(G122,M122,S122,AA122,AI122,AR122,AZ122,BH122,BQ122,BY122,CG122,CO122)-CW122</f>
        <v/>
      </c>
      <c r="DM122" s="2427">
        <f>SUM(D122,J122,P122,V122,AD122,AL122,AU122,BC122,,BN122,BV122,CD122,CL122)-CT122</f>
        <v/>
      </c>
      <c r="DN122" s="2579" t="n"/>
      <c r="DO122" s="2579" t="n"/>
      <c r="DP122" s="2680" t="n">
        <v>1604084131</v>
      </c>
      <c r="DQ122" s="2581">
        <f>-CR122+DP122/10^6</f>
        <v/>
      </c>
      <c r="DR122" s="2427">
        <f>SUM(E122,K122,Q122,W122,AE122,AM122,AV122,BD122,BL122,BU122,CC122,CK122)-CS122</f>
        <v/>
      </c>
      <c r="DS122" s="2427">
        <f>SUM(D122,J122,P122,V122,AD122,AL122,AU122,BC122,,BN122,BV122,CD122,CL122)-CT122</f>
        <v/>
      </c>
      <c r="DT122" s="2582" t="n"/>
      <c r="DU122" s="415" t="n">
        <v>188.151436</v>
      </c>
      <c r="DV122" s="2583">
        <f>DU122-CJ122</f>
        <v/>
      </c>
      <c r="DX122" s="2571">
        <f>(CS122-CZ122)*10^6</f>
        <v/>
      </c>
      <c r="DY122" s="2571">
        <f>(CT122-DC122)*10^6</f>
        <v/>
      </c>
      <c r="DZ122" s="2571">
        <f>(CW122-DD122)*10^6</f>
        <v/>
      </c>
      <c r="EB122" s="2584" t="n"/>
    </row>
    <row customFormat="1" customHeight="1" hidden="1" ht="15.75" outlineLevel="1" r="123" s="416">
      <c r="A123" s="268" t="n"/>
      <c r="B123" s="419" t="inlineStr">
        <is>
          <t>FRAIS D'ACTES ET DE CONTENTIEU</t>
        </is>
      </c>
      <c r="C123" s="406" t="inlineStr">
        <is>
          <t>Opex117</t>
        </is>
      </c>
      <c r="D123" s="2591" t="n">
        <v>0</v>
      </c>
      <c r="E123" s="2592" t="n">
        <v>0</v>
      </c>
      <c r="F123" s="2592" t="n">
        <v>0</v>
      </c>
      <c r="G123" s="2592" t="n">
        <v>0</v>
      </c>
      <c r="H123" s="409" t="n"/>
      <c r="I123" s="397" t="n"/>
      <c r="J123" s="2591" t="n">
        <v>0</v>
      </c>
      <c r="K123" s="2592" t="n">
        <v>0</v>
      </c>
      <c r="L123" s="2592" t="n">
        <v>0</v>
      </c>
      <c r="M123" s="2592" t="n">
        <v>0</v>
      </c>
      <c r="N123" s="409" t="n"/>
      <c r="O123" s="410" t="n"/>
      <c r="P123" s="2591" t="n">
        <v>0</v>
      </c>
      <c r="Q123" s="2592" t="n">
        <v>0</v>
      </c>
      <c r="R123" s="2592" t="n">
        <v>0</v>
      </c>
      <c r="S123" s="2592" t="n">
        <v>0</v>
      </c>
      <c r="T123" s="409" t="n"/>
      <c r="U123" s="2586" t="n"/>
      <c r="V123" s="2591" t="n">
        <v>0</v>
      </c>
      <c r="W123" s="2592" t="n">
        <v>0</v>
      </c>
      <c r="X123" s="2592" t="n">
        <v>0</v>
      </c>
      <c r="Y123" s="2592" t="n">
        <v>0</v>
      </c>
      <c r="Z123" s="2592" t="n">
        <v>0</v>
      </c>
      <c r="AA123" s="2592" t="n">
        <v>0</v>
      </c>
      <c r="AB123" s="409" t="n"/>
      <c r="AC123" s="410" t="n"/>
      <c r="AD123" s="2591" t="n">
        <v>0</v>
      </c>
      <c r="AE123" s="2592" t="n">
        <v>0</v>
      </c>
      <c r="AF123" s="2592" t="n">
        <v>0</v>
      </c>
      <c r="AG123" s="2592" t="n">
        <v>0</v>
      </c>
      <c r="AH123" s="2592" t="n">
        <v>0</v>
      </c>
      <c r="AI123" s="2592" t="n">
        <v>0</v>
      </c>
      <c r="AJ123" s="409" t="n"/>
      <c r="AK123" s="410" t="n"/>
      <c r="AL123" s="2591" t="n">
        <v>0</v>
      </c>
      <c r="AM123" s="2592" t="n">
        <v>0</v>
      </c>
      <c r="AN123" s="2592" t="n">
        <v>0</v>
      </c>
      <c r="AO123" s="2592" t="n">
        <v>0</v>
      </c>
      <c r="AP123" s="2592" t="n">
        <v>0</v>
      </c>
      <c r="AQ123" s="2592" t="n">
        <v>0</v>
      </c>
      <c r="AR123" s="2592" t="n">
        <v>0</v>
      </c>
      <c r="AS123" s="409" t="n"/>
      <c r="AT123" s="2587" t="n"/>
      <c r="AU123" s="2591" t="n">
        <v>0</v>
      </c>
      <c r="AV123" s="2592" t="n">
        <v>0</v>
      </c>
      <c r="AW123" s="2592" t="n">
        <v>0</v>
      </c>
      <c r="AX123" s="2592" t="n">
        <v>0</v>
      </c>
      <c r="AY123" s="2592" t="n">
        <v>0</v>
      </c>
      <c r="AZ123" s="2592" t="n">
        <v>0</v>
      </c>
      <c r="BA123" s="409" t="n"/>
      <c r="BB123" s="410" t="n"/>
      <c r="BC123" s="2591" t="n">
        <v>0</v>
      </c>
      <c r="BD123" s="2592" t="n">
        <v>0</v>
      </c>
      <c r="BE123" s="2592" t="n">
        <v>0</v>
      </c>
      <c r="BF123" s="2592" t="n">
        <v>0</v>
      </c>
      <c r="BG123" s="2592" t="n">
        <v>0</v>
      </c>
      <c r="BH123" s="2592" t="n">
        <v>0</v>
      </c>
      <c r="BI123" s="409" t="n"/>
      <c r="BJ123" s="2593" t="n"/>
      <c r="BK123" s="2591" t="n"/>
      <c r="BL123" s="2592" t="n"/>
      <c r="BM123" s="2592" t="n"/>
      <c r="BN123" s="2592" t="n"/>
      <c r="BO123" s="2592" t="n"/>
      <c r="BP123" s="2592" t="n"/>
      <c r="BQ123" s="2592" t="n"/>
      <c r="BR123" s="409" t="n"/>
      <c r="BS123" s="2593" t="n"/>
      <c r="BT123" s="2591" t="n"/>
      <c r="BU123" s="2592" t="n"/>
      <c r="BV123" s="2592" t="n"/>
      <c r="BW123" s="2592" t="n"/>
      <c r="BX123" s="2592" t="n"/>
      <c r="BY123" s="2592" t="n"/>
      <c r="BZ123" s="409" t="n"/>
      <c r="CA123" s="2555" t="n"/>
      <c r="CB123" s="2591" t="n"/>
      <c r="CC123" s="2592" t="n"/>
      <c r="CD123" s="2592" t="n"/>
      <c r="CE123" s="2592" t="n"/>
      <c r="CF123" s="2592" t="n"/>
      <c r="CG123" s="2592" t="n"/>
      <c r="CH123" s="409" t="n"/>
      <c r="CI123" s="2555" t="n"/>
      <c r="CJ123" s="2591" t="n"/>
      <c r="CK123" s="2592" t="n"/>
      <c r="CL123" s="2592" t="n"/>
      <c r="CM123" s="2592" t="n"/>
      <c r="CN123" s="2592" t="n"/>
      <c r="CO123" s="2592" t="n"/>
      <c r="CP123" s="409" t="n"/>
      <c r="CQ123" s="410" t="n"/>
      <c r="CR123" s="2591" t="n">
        <v>0</v>
      </c>
      <c r="CS123" s="2592" t="n">
        <v>0</v>
      </c>
      <c r="CT123" s="2592" t="n">
        <v>0</v>
      </c>
      <c r="CU123" s="2592" t="n">
        <v>0</v>
      </c>
      <c r="CV123" s="2592" t="n">
        <v>0</v>
      </c>
      <c r="CW123" s="2592" t="n">
        <v>0</v>
      </c>
      <c r="CX123" s="409">
        <f>IFERROR(CR123/CW123-1, "-")</f>
        <v/>
      </c>
      <c r="CY123" s="400" t="n"/>
      <c r="CZ123" s="2594" t="n">
        <v>0</v>
      </c>
      <c r="DA123" s="2592" t="n">
        <v>0</v>
      </c>
      <c r="DB123" s="2592" t="n">
        <v>0</v>
      </c>
      <c r="DC123" s="2592" t="n"/>
      <c r="DD123" s="2592" t="n">
        <v>0</v>
      </c>
      <c r="DE123" s="409" t="n"/>
      <c r="DF123" s="409" t="n"/>
      <c r="DG123" s="413" t="n"/>
      <c r="DH123" s="413" t="n"/>
      <c r="DI123" s="2579" t="n"/>
      <c r="DJ123" s="2427">
        <f>SUM(D123,J123,P123,V123,AD123,AL123,AU123,BC123,BK123,BT123,CB123,CJ123)-CR123</f>
        <v/>
      </c>
      <c r="DK123" s="2427">
        <f>SUM(E123,K123,Q123,W123,AE123,AM123,AV123,BD123,BL123,BU123,CC123,CK123)-CS123</f>
        <v/>
      </c>
      <c r="DL123" s="2427">
        <f>SUM(G123,M123,S123,AA123,AI123,AR123,AZ123,BH123,BQ123,BY123,CG123,CO123)-CW123</f>
        <v/>
      </c>
      <c r="DM123" s="2427">
        <f>SUM(D123,J123,P123,V123,AD123,AL123,AU123,BC123,,BN123,BV123,CD123,CL123)-CT123</f>
        <v/>
      </c>
      <c r="DN123" s="2579" t="n"/>
      <c r="DO123" s="2579" t="n"/>
      <c r="DP123" s="2595" t="n">
        <v>0</v>
      </c>
      <c r="DQ123" s="2581">
        <f>-CR123+DP123/10^6</f>
        <v/>
      </c>
      <c r="DR123" s="2427">
        <f>SUM(E123,K123,Q123,W123,AE123,AM123,AV123,BD123,BL123,BU123,CC123,CK123)-CS123</f>
        <v/>
      </c>
      <c r="DS123" s="2427">
        <f>SUM(D123,J123,P123,V123,AD123,AL123,AU123,BC123,,BN123,BV123,CD123,CL123)-CT123</f>
        <v/>
      </c>
      <c r="DT123" s="2582" t="n"/>
      <c r="DU123" s="415" t="n">
        <v>0</v>
      </c>
      <c r="DV123" s="2583">
        <f>DU123-CJ123</f>
        <v/>
      </c>
      <c r="DX123" s="2571">
        <f>(CS123-CZ123)*10^6</f>
        <v/>
      </c>
      <c r="DY123" s="2571">
        <f>(CT123-DC123)*10^6</f>
        <v/>
      </c>
      <c r="DZ123" s="2571">
        <f>(CW123-DD123)*10^6</f>
        <v/>
      </c>
      <c r="EB123" s="2584" t="n"/>
    </row>
    <row customFormat="1" customHeight="1" hidden="1" ht="15.75" outlineLevel="1" r="124" s="416">
      <c r="A124" s="268" t="n"/>
      <c r="B124" s="419" t="inlineStr">
        <is>
          <t>TRAVAUX, ACHATS MATERIELS ET EQUIPEMENTS</t>
        </is>
      </c>
      <c r="C124" s="406" t="inlineStr">
        <is>
          <t>Opex118</t>
        </is>
      </c>
      <c r="D124" s="2591" t="n">
        <v>0</v>
      </c>
      <c r="E124" s="2592" t="n">
        <v>0</v>
      </c>
      <c r="F124" s="2592" t="n">
        <v>0</v>
      </c>
      <c r="G124" s="2592" t="n">
        <v>0</v>
      </c>
      <c r="H124" s="409" t="n"/>
      <c r="I124" s="397" t="n"/>
      <c r="J124" s="2591" t="n">
        <v>0</v>
      </c>
      <c r="K124" s="2592" t="n">
        <v>0</v>
      </c>
      <c r="L124" s="2592" t="n">
        <v>0</v>
      </c>
      <c r="M124" s="2592" t="n">
        <v>0</v>
      </c>
      <c r="N124" s="409" t="n"/>
      <c r="O124" s="410" t="n"/>
      <c r="P124" s="2591" t="n">
        <v>0</v>
      </c>
      <c r="Q124" s="2592" t="n">
        <v>0</v>
      </c>
      <c r="R124" s="2592" t="n">
        <v>0</v>
      </c>
      <c r="S124" s="2592" t="n">
        <v>0</v>
      </c>
      <c r="T124" s="409" t="n"/>
      <c r="U124" s="2586" t="n"/>
      <c r="V124" s="2591" t="n">
        <v>0</v>
      </c>
      <c r="W124" s="2592" t="n">
        <v>0</v>
      </c>
      <c r="X124" s="2592" t="n">
        <v>0</v>
      </c>
      <c r="Y124" s="2592" t="n">
        <v>0</v>
      </c>
      <c r="Z124" s="2592" t="n">
        <v>0</v>
      </c>
      <c r="AA124" s="2592" t="n">
        <v>0</v>
      </c>
      <c r="AB124" s="409" t="n"/>
      <c r="AC124" s="410" t="n"/>
      <c r="AD124" s="2591" t="n">
        <v>0</v>
      </c>
      <c r="AE124" s="2592" t="n">
        <v>0</v>
      </c>
      <c r="AF124" s="2592" t="n">
        <v>0</v>
      </c>
      <c r="AG124" s="2592" t="n">
        <v>0</v>
      </c>
      <c r="AH124" s="2592" t="n">
        <v>0</v>
      </c>
      <c r="AI124" s="2592" t="n">
        <v>0</v>
      </c>
      <c r="AJ124" s="409" t="n"/>
      <c r="AK124" s="410" t="n"/>
      <c r="AL124" s="2591" t="n">
        <v>0</v>
      </c>
      <c r="AM124" s="2592" t="n">
        <v>0</v>
      </c>
      <c r="AN124" s="2592" t="n">
        <v>0</v>
      </c>
      <c r="AO124" s="2592" t="n">
        <v>0</v>
      </c>
      <c r="AP124" s="2592" t="n">
        <v>0</v>
      </c>
      <c r="AQ124" s="2592" t="n">
        <v>0</v>
      </c>
      <c r="AR124" s="2592" t="n">
        <v>0</v>
      </c>
      <c r="AS124" s="409" t="n"/>
      <c r="AT124" s="2587" t="n"/>
      <c r="AU124" s="2591" t="n">
        <v>0</v>
      </c>
      <c r="AV124" s="2592" t="n">
        <v>0</v>
      </c>
      <c r="AW124" s="2592" t="n">
        <v>0</v>
      </c>
      <c r="AX124" s="2592" t="n">
        <v>0</v>
      </c>
      <c r="AY124" s="2592" t="n">
        <v>0</v>
      </c>
      <c r="AZ124" s="2592" t="n">
        <v>0</v>
      </c>
      <c r="BA124" s="409" t="n"/>
      <c r="BB124" s="410" t="n"/>
      <c r="BC124" s="2591" t="n">
        <v>0</v>
      </c>
      <c r="BD124" s="2592" t="n">
        <v>0</v>
      </c>
      <c r="BE124" s="2592" t="n">
        <v>0</v>
      </c>
      <c r="BF124" s="2592" t="n">
        <v>0</v>
      </c>
      <c r="BG124" s="2592" t="n">
        <v>0</v>
      </c>
      <c r="BH124" s="2592" t="n">
        <v>0</v>
      </c>
      <c r="BI124" s="409" t="n"/>
      <c r="BJ124" s="2593" t="n"/>
      <c r="BK124" s="2591" t="n"/>
      <c r="BL124" s="2592" t="n"/>
      <c r="BM124" s="2592" t="n"/>
      <c r="BN124" s="2592" t="n"/>
      <c r="BO124" s="2592" t="n"/>
      <c r="BP124" s="2592" t="n"/>
      <c r="BQ124" s="2592" t="n"/>
      <c r="BR124" s="409" t="n"/>
      <c r="BS124" s="2593" t="n"/>
      <c r="BT124" s="2591" t="n"/>
      <c r="BU124" s="2592" t="n"/>
      <c r="BV124" s="2592" t="n"/>
      <c r="BW124" s="2592" t="n"/>
      <c r="BX124" s="2592" t="n"/>
      <c r="BY124" s="2592" t="n"/>
      <c r="BZ124" s="409" t="n"/>
      <c r="CA124" s="2555" t="n"/>
      <c r="CB124" s="2591" t="n"/>
      <c r="CC124" s="2592" t="n"/>
      <c r="CD124" s="2592" t="n"/>
      <c r="CE124" s="2592" t="n"/>
      <c r="CF124" s="2592" t="n"/>
      <c r="CG124" s="2592" t="n"/>
      <c r="CH124" s="409" t="n"/>
      <c r="CI124" s="2555" t="n"/>
      <c r="CJ124" s="2591" t="n"/>
      <c r="CK124" s="2592" t="n"/>
      <c r="CL124" s="2592" t="n"/>
      <c r="CM124" s="2592" t="n"/>
      <c r="CN124" s="2592" t="n"/>
      <c r="CO124" s="2592" t="n"/>
      <c r="CP124" s="409" t="n"/>
      <c r="CQ124" s="410" t="n"/>
      <c r="CR124" s="2591" t="n">
        <v>0</v>
      </c>
      <c r="CS124" s="2592" t="n">
        <v>0</v>
      </c>
      <c r="CT124" s="2592" t="n">
        <v>0</v>
      </c>
      <c r="CU124" s="2592" t="n">
        <v>0</v>
      </c>
      <c r="CV124" s="2592" t="n">
        <v>0</v>
      </c>
      <c r="CW124" s="2592" t="n">
        <v>0</v>
      </c>
      <c r="CX124" s="409">
        <f>IFERROR(CR124/CW124-1, "-")</f>
        <v/>
      </c>
      <c r="CY124" s="400" t="n"/>
      <c r="CZ124" s="2594" t="n">
        <v>0</v>
      </c>
      <c r="DA124" s="2592" t="n">
        <v>0</v>
      </c>
      <c r="DB124" s="2592" t="n">
        <v>0</v>
      </c>
      <c r="DC124" s="2592" t="n"/>
      <c r="DD124" s="2592" t="n">
        <v>0</v>
      </c>
      <c r="DE124" s="409">
        <f>+CZ124/DD124-1</f>
        <v/>
      </c>
      <c r="DF124" s="409">
        <f>+DA124/DD124-1</f>
        <v/>
      </c>
      <c r="DG124" s="413">
        <f>+DB124/DD124-1</f>
        <v/>
      </c>
      <c r="DH124" s="413">
        <f>+DC124/DD124-1</f>
        <v/>
      </c>
      <c r="DI124" s="2579" t="n"/>
      <c r="DJ124" s="2427">
        <f>SUM(D124,J124,P124,V124,AD124,AL124,AU124,BC124,BK124,BT124,CB124,CJ124)-CR124</f>
        <v/>
      </c>
      <c r="DK124" s="2427">
        <f>SUM(E124,K124,Q124,W124,AE124,AM124,AV124,BD124,BL124,BU124,CC124,CK124)-CS124</f>
        <v/>
      </c>
      <c r="DL124" s="2427">
        <f>SUM(G124,M124,S124,AA124,AI124,AR124,AZ124,BH124,BQ124,BY124,CG124,CO124)-CW124</f>
        <v/>
      </c>
      <c r="DM124" s="2427">
        <f>SUM(D124,J124,P124,V124,AD124,AL124,AU124,BC124,,BN124,BV124,CD124,CL124)-CT124</f>
        <v/>
      </c>
      <c r="DN124" s="2579" t="n"/>
      <c r="DO124" s="2579" t="n"/>
      <c r="DP124" s="2595" t="n">
        <v>0</v>
      </c>
      <c r="DQ124" s="2581">
        <f>-CR124+DP124/10^6</f>
        <v/>
      </c>
      <c r="DR124" s="2427">
        <f>SUM(E124,K124,Q124,W124,AE124,AM124,AV124,BD124,BL124,BU124,CC124,CK124)-CS124</f>
        <v/>
      </c>
      <c r="DS124" s="2427">
        <f>SUM(D124,J124,P124,V124,AD124,AL124,AU124,BC124,,BN124,BV124,CD124,CL124)-CT124</f>
        <v/>
      </c>
      <c r="DT124" s="2582" t="n"/>
      <c r="DU124" s="415" t="n">
        <v>0</v>
      </c>
      <c r="DV124" s="2583">
        <f>DU124-CJ124</f>
        <v/>
      </c>
      <c r="DX124" s="2571">
        <f>(CS124-CZ124)*10^6</f>
        <v/>
      </c>
      <c r="DY124" s="2571">
        <f>(CT124-DC124)*10^6</f>
        <v/>
      </c>
      <c r="DZ124" s="2571">
        <f>(CW124-DD124)*10^6</f>
        <v/>
      </c>
      <c r="EB124" s="2584" t="n"/>
    </row>
    <row customFormat="1" customHeight="1" hidden="1" ht="15.75" outlineLevel="1" r="125" s="416">
      <c r="A125" s="268" t="n"/>
      <c r="B125" s="419" t="inlineStr">
        <is>
          <t>FRAIS DE GESTION ROAMING CHAMB</t>
        </is>
      </c>
      <c r="C125" s="406" t="inlineStr">
        <is>
          <t>Opex119</t>
        </is>
      </c>
      <c r="D125" s="2591" t="n">
        <v>9.118099000000001</v>
      </c>
      <c r="E125" s="2592" t="n">
        <v>3.5</v>
      </c>
      <c r="F125" s="2592" t="n">
        <v>5.618099000000001</v>
      </c>
      <c r="G125" s="2592" t="n">
        <v>4.855286</v>
      </c>
      <c r="H125" s="409" t="n">
        <v>0.8779736147365984</v>
      </c>
      <c r="I125" s="397" t="n"/>
      <c r="J125" s="2591" t="n">
        <v>9.118099000000001</v>
      </c>
      <c r="K125" s="2592" t="n">
        <v>3.5</v>
      </c>
      <c r="L125" s="2592" t="n">
        <v>5.618099000000001</v>
      </c>
      <c r="M125" s="2592" t="n">
        <v>4.855286</v>
      </c>
      <c r="N125" s="409" t="n">
        <v>0.8779736147365984</v>
      </c>
      <c r="O125" s="410" t="n"/>
      <c r="P125" s="2591" t="n">
        <v>5.199308</v>
      </c>
      <c r="Q125" s="2592" t="n">
        <v>3.5</v>
      </c>
      <c r="R125" s="2592" t="n">
        <v>1.699308</v>
      </c>
      <c r="S125" s="2592" t="n">
        <v>4.855286</v>
      </c>
      <c r="T125" s="409" t="n">
        <v>0.070855146329176</v>
      </c>
      <c r="U125" s="2586" t="n"/>
      <c r="V125" s="2591" t="n">
        <v>9.293886000000001</v>
      </c>
      <c r="W125" s="2592" t="n">
        <v>3.5</v>
      </c>
      <c r="X125" s="2592" t="n">
        <v>3.5</v>
      </c>
      <c r="Y125" s="2592" t="n">
        <v>5.793886000000001</v>
      </c>
      <c r="Z125" s="2592" t="n">
        <v>5.793886000000001</v>
      </c>
      <c r="AA125" s="2592" t="n">
        <v>4.855286</v>
      </c>
      <c r="AB125" s="409" t="n">
        <v>0.9141788969794982</v>
      </c>
      <c r="AC125" s="410" t="n"/>
      <c r="AD125" s="2591" t="n">
        <v>8.961122</v>
      </c>
      <c r="AE125" s="2592" t="n">
        <v>3.5</v>
      </c>
      <c r="AF125" s="2592" t="n">
        <v>3.5</v>
      </c>
      <c r="AG125" s="2592" t="n">
        <v>5.461122</v>
      </c>
      <c r="AH125" s="2592" t="n">
        <v>5.461122</v>
      </c>
      <c r="AI125" s="2592" t="n">
        <v>22.592551</v>
      </c>
      <c r="AJ125" s="409" t="n">
        <v>-0.6033594435617298</v>
      </c>
      <c r="AK125" s="410" t="n"/>
      <c r="AL125" s="2591" t="n">
        <v>8.961122</v>
      </c>
      <c r="AM125" s="2592" t="n">
        <v>3.5</v>
      </c>
      <c r="AN125" s="2592" t="n">
        <v>3.5</v>
      </c>
      <c r="AO125" s="2592" t="n">
        <v>3.5</v>
      </c>
      <c r="AP125" s="2592" t="n">
        <v>5.461122</v>
      </c>
      <c r="AQ125" s="2592" t="n">
        <v>5.461122</v>
      </c>
      <c r="AR125" s="2592" t="n">
        <v>6.855286</v>
      </c>
      <c r="AS125" s="409" t="n">
        <v>0.3071842662727711</v>
      </c>
      <c r="AT125" s="2587" t="n"/>
      <c r="AU125" s="2591" t="n">
        <v>8.961122</v>
      </c>
      <c r="AV125" s="2592" t="n">
        <v>3.5</v>
      </c>
      <c r="AW125" s="2592" t="n">
        <v>3.5</v>
      </c>
      <c r="AX125" s="2592" t="n">
        <v>5.461122</v>
      </c>
      <c r="AY125" s="2592" t="n">
        <v>5.461122</v>
      </c>
      <c r="AZ125" s="2592" t="n">
        <v>6.855286</v>
      </c>
      <c r="BA125" s="409" t="n">
        <v>0.3071842662727711</v>
      </c>
      <c r="BB125" s="410" t="n"/>
      <c r="BC125" s="2591" t="n">
        <v>8.961122</v>
      </c>
      <c r="BD125" s="2592" t="n">
        <v>3.5</v>
      </c>
      <c r="BE125" s="2592" t="n">
        <v>3.5</v>
      </c>
      <c r="BF125" s="2592" t="n">
        <v>5.461122</v>
      </c>
      <c r="BG125" s="2592" t="n">
        <v>5.461122</v>
      </c>
      <c r="BH125" s="2592" t="n">
        <v>6.855286</v>
      </c>
      <c r="BI125" s="409" t="n">
        <v>0.3071842662727711</v>
      </c>
      <c r="BJ125" s="2593" t="n"/>
      <c r="BK125" s="2591" t="n"/>
      <c r="BL125" s="2592" t="n"/>
      <c r="BM125" s="2592" t="n"/>
      <c r="BN125" s="2592" t="n"/>
      <c r="BO125" s="2592" t="n"/>
      <c r="BP125" s="2592" t="n"/>
      <c r="BQ125" s="2592" t="n"/>
      <c r="BR125" s="409" t="n"/>
      <c r="BS125" s="2593" t="n"/>
      <c r="BT125" s="2591" t="n"/>
      <c r="BU125" s="2592" t="n"/>
      <c r="BV125" s="2592" t="n"/>
      <c r="BW125" s="2592" t="n"/>
      <c r="BX125" s="2592" t="n"/>
      <c r="BY125" s="2592" t="n"/>
      <c r="BZ125" s="409" t="n"/>
      <c r="CA125" s="2555" t="n"/>
      <c r="CB125" s="2591" t="n"/>
      <c r="CC125" s="2592" t="n"/>
      <c r="CD125" s="2592" t="n"/>
      <c r="CE125" s="2592" t="n"/>
      <c r="CF125" s="2592" t="n"/>
      <c r="CG125" s="2592" t="n"/>
      <c r="CH125" s="409" t="n"/>
      <c r="CI125" s="2555" t="n"/>
      <c r="CJ125" s="2591" t="n"/>
      <c r="CK125" s="2592" t="n"/>
      <c r="CL125" s="2592" t="n"/>
      <c r="CM125" s="2592" t="n"/>
      <c r="CN125" s="2592" t="n"/>
      <c r="CO125" s="2592" t="n"/>
      <c r="CP125" s="409" t="n"/>
      <c r="CQ125" s="410" t="n"/>
      <c r="CR125" s="2591" t="n">
        <v>68.57388000000002</v>
      </c>
      <c r="CS125" s="2592" t="n">
        <v>28</v>
      </c>
      <c r="CT125" s="2592" t="n">
        <v>48.69051400000001</v>
      </c>
      <c r="CU125" s="2592" t="n">
        <v>40.57388000000002</v>
      </c>
      <c r="CV125" s="2592" t="n">
        <v>19.88336600000001</v>
      </c>
      <c r="CW125" s="2592" t="n">
        <v>55.724267</v>
      </c>
      <c r="CX125" s="409">
        <f>IFERROR(CR125/CW125-1, "-")</f>
        <v/>
      </c>
      <c r="CY125" s="400" t="n"/>
      <c r="CZ125" s="2594" t="n">
        <v>42</v>
      </c>
      <c r="DA125" s="2592" t="n">
        <v>54.935506</v>
      </c>
      <c r="DB125" s="2592" t="n">
        <v>66.19051399999999</v>
      </c>
      <c r="DC125" s="2592" t="n"/>
      <c r="DD125" s="2592" t="n">
        <v>110.146392</v>
      </c>
      <c r="DE125" s="409">
        <f>+CZ125/DD125-1</f>
        <v/>
      </c>
      <c r="DF125" s="409">
        <f>+DA125/DD125-1</f>
        <v/>
      </c>
      <c r="DG125" s="413">
        <f>+DB125/DD125-1</f>
        <v/>
      </c>
      <c r="DH125" s="413">
        <f>+DC125/DD125-1</f>
        <v/>
      </c>
      <c r="DI125" s="2579" t="n"/>
      <c r="DJ125" s="2427">
        <f>SUM(D125,J125,P125,V125,AD125,AL125,AU125,BC125,BK125,BT125,CB125,CJ125)-CR125</f>
        <v/>
      </c>
      <c r="DK125" s="2427">
        <f>SUM(E125,K125,Q125,W125,AE125,AM125,AV125,BD125,BL125,BU125,CC125,CK125)-CS125</f>
        <v/>
      </c>
      <c r="DL125" s="2427">
        <f>SUM(G125,M125,S125,AA125,AI125,AR125,AZ125,BH125,BQ125,BY125,CG125,CO125)-CW125</f>
        <v/>
      </c>
      <c r="DM125" s="2427">
        <f>SUM(D125,J125,P125,V125,AD125,AL125,AU125,BC125,,BN125,BV125,CD125,CL125)-CT125</f>
        <v/>
      </c>
      <c r="DN125" s="2579" t="n"/>
      <c r="DO125" s="2579" t="n"/>
      <c r="DP125" s="2595" t="n">
        <v>101516115</v>
      </c>
      <c r="DQ125" s="2581">
        <f>-CR125+DP125/10^6</f>
        <v/>
      </c>
      <c r="DR125" s="2427">
        <f>SUM(E125,K125,Q125,W125,AE125,AM125,AV125,BD125,BL125,BU125,CC125,CK125)-CS125</f>
        <v/>
      </c>
      <c r="DS125" s="2427">
        <f>SUM(D125,J125,P125,V125,AD125,AL125,AU125,BC125,,BN125,BV125,CD125,CL125)-CT125</f>
        <v/>
      </c>
      <c r="DT125" s="2582" t="n"/>
      <c r="DU125" s="415" t="n">
        <v>8.630277</v>
      </c>
      <c r="DV125" s="2583">
        <f>DU125-CJ125</f>
        <v/>
      </c>
      <c r="DX125" s="2571">
        <f>(CS125-CZ125)*10^6</f>
        <v/>
      </c>
      <c r="DY125" s="2571">
        <f>(CT125-DC125)*10^6</f>
        <v/>
      </c>
      <c r="DZ125" s="2571">
        <f>(CW125-DD125)*10^6</f>
        <v/>
      </c>
      <c r="EB125" s="2584" t="n"/>
    </row>
    <row customFormat="1" customHeight="1" hidden="1" ht="15.75" outlineLevel="1" r="126" s="416">
      <c r="A126" s="268" t="n"/>
      <c r="B126" s="419" t="inlineStr">
        <is>
          <t>AUTRES FRAIS DE TRANSPORTS</t>
        </is>
      </c>
      <c r="C126" s="406" t="inlineStr">
        <is>
          <t>Opex120</t>
        </is>
      </c>
      <c r="D126" s="2591" t="n">
        <v>0</v>
      </c>
      <c r="E126" s="2592" t="n">
        <v>0</v>
      </c>
      <c r="F126" s="2592" t="n">
        <v>0</v>
      </c>
      <c r="G126" s="2592" t="n">
        <v>0</v>
      </c>
      <c r="H126" s="409" t="n"/>
      <c r="I126" s="397" t="n"/>
      <c r="J126" s="2591" t="n">
        <v>0</v>
      </c>
      <c r="K126" s="2592" t="n">
        <v>0</v>
      </c>
      <c r="L126" s="2592" t="n">
        <v>0</v>
      </c>
      <c r="M126" s="2592" t="n">
        <v>0</v>
      </c>
      <c r="N126" s="409" t="n"/>
      <c r="O126" s="410" t="n"/>
      <c r="P126" s="2591" t="n">
        <v>0</v>
      </c>
      <c r="Q126" s="2592" t="n">
        <v>0</v>
      </c>
      <c r="R126" s="2592" t="n">
        <v>0</v>
      </c>
      <c r="S126" s="2592" t="n">
        <v>0</v>
      </c>
      <c r="T126" s="409" t="n"/>
      <c r="U126" s="2586" t="n"/>
      <c r="V126" s="2591" t="n">
        <v>0</v>
      </c>
      <c r="W126" s="2592" t="n">
        <v>0</v>
      </c>
      <c r="X126" s="2592" t="n">
        <v>0</v>
      </c>
      <c r="Y126" s="2592" t="n">
        <v>0</v>
      </c>
      <c r="Z126" s="2592" t="n">
        <v>0</v>
      </c>
      <c r="AA126" s="2592" t="n">
        <v>0</v>
      </c>
      <c r="AB126" s="409" t="n"/>
      <c r="AC126" s="410" t="n"/>
      <c r="AD126" s="2591" t="n">
        <v>0</v>
      </c>
      <c r="AE126" s="2592" t="n">
        <v>0</v>
      </c>
      <c r="AF126" s="2592" t="n">
        <v>0</v>
      </c>
      <c r="AG126" s="2592" t="n">
        <v>0</v>
      </c>
      <c r="AH126" s="2592" t="n">
        <v>0</v>
      </c>
      <c r="AI126" s="2592" t="n">
        <v>0</v>
      </c>
      <c r="AJ126" s="409" t="n"/>
      <c r="AK126" s="410" t="n"/>
      <c r="AL126" s="2591" t="n">
        <v>0</v>
      </c>
      <c r="AM126" s="2592" t="n">
        <v>0</v>
      </c>
      <c r="AN126" s="2592" t="n">
        <v>0</v>
      </c>
      <c r="AO126" s="2592" t="n">
        <v>0</v>
      </c>
      <c r="AP126" s="2592" t="n">
        <v>0</v>
      </c>
      <c r="AQ126" s="2592" t="n">
        <v>0</v>
      </c>
      <c r="AR126" s="2592" t="n">
        <v>0</v>
      </c>
      <c r="AS126" s="409" t="n"/>
      <c r="AT126" s="2587" t="n"/>
      <c r="AU126" s="2591" t="n">
        <v>0</v>
      </c>
      <c r="AV126" s="2592" t="n">
        <v>0</v>
      </c>
      <c r="AW126" s="2592" t="n">
        <v>0</v>
      </c>
      <c r="AX126" s="2592" t="n">
        <v>0</v>
      </c>
      <c r="AY126" s="2592" t="n">
        <v>0</v>
      </c>
      <c r="AZ126" s="2592" t="n">
        <v>0</v>
      </c>
      <c r="BA126" s="409" t="n"/>
      <c r="BB126" s="410" t="n"/>
      <c r="BC126" s="2591" t="n"/>
      <c r="BD126" s="2592" t="n">
        <v>0</v>
      </c>
      <c r="BE126" s="2592" t="n">
        <v>0</v>
      </c>
      <c r="BF126" s="2592" t="n">
        <v>0</v>
      </c>
      <c r="BG126" s="2592" t="n">
        <v>0</v>
      </c>
      <c r="BH126" s="2592" t="n">
        <v>0</v>
      </c>
      <c r="BI126" s="409" t="n"/>
      <c r="BJ126" s="2593" t="n"/>
      <c r="BK126" s="2591" t="n"/>
      <c r="BL126" s="2592" t="n"/>
      <c r="BM126" s="2592" t="n"/>
      <c r="BN126" s="2592" t="n"/>
      <c r="BO126" s="2592" t="n"/>
      <c r="BP126" s="2592" t="n"/>
      <c r="BQ126" s="2592" t="n"/>
      <c r="BR126" s="409" t="n"/>
      <c r="BS126" s="2593" t="n"/>
      <c r="BT126" s="2591" t="n"/>
      <c r="BU126" s="2592" t="n"/>
      <c r="BV126" s="2592" t="n"/>
      <c r="BW126" s="2592" t="n"/>
      <c r="BX126" s="2592" t="n"/>
      <c r="BY126" s="2592" t="n"/>
      <c r="BZ126" s="409" t="n"/>
      <c r="CA126" s="2555" t="n"/>
      <c r="CB126" s="2591" t="n"/>
      <c r="CC126" s="2592" t="n"/>
      <c r="CD126" s="2592" t="n"/>
      <c r="CE126" s="2592" t="n"/>
      <c r="CF126" s="2592" t="n"/>
      <c r="CG126" s="2592" t="n"/>
      <c r="CH126" s="409" t="n"/>
      <c r="CI126" s="2555" t="n"/>
      <c r="CJ126" s="2591" t="n"/>
      <c r="CK126" s="2592" t="n"/>
      <c r="CL126" s="2592" t="n"/>
      <c r="CM126" s="2592" t="n"/>
      <c r="CN126" s="2592" t="n"/>
      <c r="CO126" s="2592" t="n"/>
      <c r="CP126" s="409" t="n"/>
      <c r="CQ126" s="410" t="n"/>
      <c r="CR126" s="2591" t="n">
        <v>0</v>
      </c>
      <c r="CS126" s="2592" t="n">
        <v>0</v>
      </c>
      <c r="CT126" s="2592" t="n">
        <v>0</v>
      </c>
      <c r="CU126" s="2592" t="n">
        <v>0</v>
      </c>
      <c r="CV126" s="2592" t="n">
        <v>0</v>
      </c>
      <c r="CW126" s="2592" t="n">
        <v>0</v>
      </c>
      <c r="CX126" s="409">
        <f>IFERROR(CR126/CW126-1, "-")</f>
        <v/>
      </c>
      <c r="CY126" s="400" t="n"/>
      <c r="CZ126" s="2594" t="n">
        <v>0</v>
      </c>
      <c r="DA126" s="2592" t="n">
        <v>0</v>
      </c>
      <c r="DB126" s="2592" t="n">
        <v>0</v>
      </c>
      <c r="DC126" s="2592" t="n"/>
      <c r="DD126" s="2592" t="n">
        <v>0</v>
      </c>
      <c r="DE126" s="409" t="n"/>
      <c r="DF126" s="409" t="n"/>
      <c r="DG126" s="413" t="n"/>
      <c r="DH126" s="413" t="n"/>
      <c r="DI126" s="2579" t="n"/>
      <c r="DJ126" s="2427">
        <f>SUM(D126,J126,P126,V126,AD126,AL126,AU126,BC126,BK126,BT126,CB126,CJ126)-CR126</f>
        <v/>
      </c>
      <c r="DK126" s="2427">
        <f>SUM(E126,K126,Q126,W126,AE126,AM126,AV126,BD126,BL126,BU126,CC126,CK126)-CS126</f>
        <v/>
      </c>
      <c r="DL126" s="2427">
        <f>SUM(G126,M126,S126,AA126,AI126,AR126,AZ126,BH126,BQ126,BY126,CG126,CO126)-CW126</f>
        <v/>
      </c>
      <c r="DM126" s="2427">
        <f>SUM(D126,J126,P126,V126,AD126,AL126,AU126,BC126,,BN126,BV126,CD126,CL126)-CT126</f>
        <v/>
      </c>
      <c r="DN126" s="2579" t="n"/>
      <c r="DO126" s="2579" t="n"/>
      <c r="DP126" s="2595" t="n">
        <v>0</v>
      </c>
      <c r="DQ126" s="2581">
        <f>-CR126+DP126/10^6</f>
        <v/>
      </c>
      <c r="DR126" s="2427">
        <f>SUM(E126,K126,Q126,W126,AE126,AM126,AV126,BD126,BL126,BU126,CC126,CK126)-CS126</f>
        <v/>
      </c>
      <c r="DS126" s="2427">
        <f>SUM(D126,J126,P126,V126,AD126,AL126,AU126,BC126,,BN126,BV126,CD126,CL126)-CT126</f>
        <v/>
      </c>
      <c r="DT126" s="2582" t="n"/>
      <c r="DU126" s="415" t="n">
        <v>0</v>
      </c>
      <c r="DV126" s="2583">
        <f>DU126-CJ126</f>
        <v/>
      </c>
      <c r="DX126" s="2571">
        <f>(CS126-CZ126)*10^6</f>
        <v/>
      </c>
      <c r="DY126" s="2571">
        <f>(CT126-DC126)*10^6</f>
        <v/>
      </c>
      <c r="DZ126" s="2571">
        <f>(CW126-DD126)*10^6</f>
        <v/>
      </c>
      <c r="EB126" s="2584" t="n"/>
    </row>
    <row customFormat="1" customHeight="1" hidden="1" ht="15.75" outlineLevel="1" r="127" s="416">
      <c r="A127" s="268" t="n"/>
      <c r="B127" s="419" t="inlineStr">
        <is>
          <t>ETUDES ET RECHERCHES</t>
        </is>
      </c>
      <c r="C127" s="406" t="inlineStr">
        <is>
          <t>Opex121</t>
        </is>
      </c>
      <c r="D127" s="2591" t="n">
        <v>0</v>
      </c>
      <c r="E127" s="2592" t="n">
        <v>0</v>
      </c>
      <c r="F127" s="2592" t="n">
        <v>0</v>
      </c>
      <c r="G127" s="2592" t="n">
        <v>0</v>
      </c>
      <c r="H127" s="409" t="n"/>
      <c r="I127" s="397" t="n"/>
      <c r="J127" s="2591" t="n">
        <v>0</v>
      </c>
      <c r="K127" s="2592" t="n">
        <v>0</v>
      </c>
      <c r="L127" s="2592" t="n">
        <v>0</v>
      </c>
      <c r="M127" s="2592" t="n">
        <v>0</v>
      </c>
      <c r="N127" s="409" t="n"/>
      <c r="O127" s="410" t="n"/>
      <c r="P127" s="2591" t="n">
        <v>0</v>
      </c>
      <c r="Q127" s="2592" t="n">
        <v>0</v>
      </c>
      <c r="R127" s="2592" t="n">
        <v>0</v>
      </c>
      <c r="S127" s="2592" t="n">
        <v>0</v>
      </c>
      <c r="T127" s="409" t="n"/>
      <c r="U127" s="2586" t="n"/>
      <c r="V127" s="2591" t="n">
        <v>0</v>
      </c>
      <c r="W127" s="2592" t="n">
        <v>0</v>
      </c>
      <c r="X127" s="2592" t="n">
        <v>0</v>
      </c>
      <c r="Y127" s="2592" t="n">
        <v>0</v>
      </c>
      <c r="Z127" s="2592" t="n">
        <v>0</v>
      </c>
      <c r="AA127" s="2592" t="n">
        <v>0</v>
      </c>
      <c r="AB127" s="409" t="n"/>
      <c r="AC127" s="410" t="n"/>
      <c r="AD127" s="2591" t="n">
        <v>0</v>
      </c>
      <c r="AE127" s="2592" t="n">
        <v>0</v>
      </c>
      <c r="AF127" s="2592" t="n">
        <v>0</v>
      </c>
      <c r="AG127" s="2592" t="n">
        <v>0</v>
      </c>
      <c r="AH127" s="2592" t="n">
        <v>0</v>
      </c>
      <c r="AI127" s="2592" t="n">
        <v>0</v>
      </c>
      <c r="AJ127" s="409" t="n"/>
      <c r="AK127" s="410" t="n"/>
      <c r="AL127" s="2591" t="n">
        <v>0</v>
      </c>
      <c r="AM127" s="2592" t="n">
        <v>0</v>
      </c>
      <c r="AN127" s="2592" t="n">
        <v>0</v>
      </c>
      <c r="AO127" s="2592" t="n">
        <v>0</v>
      </c>
      <c r="AP127" s="2592" t="n">
        <v>0</v>
      </c>
      <c r="AQ127" s="2592" t="n">
        <v>0</v>
      </c>
      <c r="AR127" s="2592" t="n">
        <v>0</v>
      </c>
      <c r="AS127" s="409" t="n"/>
      <c r="AT127" s="2587" t="n"/>
      <c r="AU127" s="2591" t="n">
        <v>0</v>
      </c>
      <c r="AV127" s="2592" t="n">
        <v>0</v>
      </c>
      <c r="AW127" s="2592" t="n">
        <v>0</v>
      </c>
      <c r="AX127" s="2592" t="n">
        <v>0</v>
      </c>
      <c r="AY127" s="2592" t="n">
        <v>0</v>
      </c>
      <c r="AZ127" s="2592" t="n">
        <v>0</v>
      </c>
      <c r="BA127" s="409" t="n"/>
      <c r="BB127" s="410" t="n"/>
      <c r="BC127" s="2591" t="n">
        <v>0</v>
      </c>
      <c r="BD127" s="2592" t="n">
        <v>0</v>
      </c>
      <c r="BE127" s="2592" t="n">
        <v>0</v>
      </c>
      <c r="BF127" s="2592" t="n">
        <v>0</v>
      </c>
      <c r="BG127" s="2592" t="n">
        <v>0</v>
      </c>
      <c r="BH127" s="2592" t="n">
        <v>0</v>
      </c>
      <c r="BI127" s="409" t="n"/>
      <c r="BJ127" s="2593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2593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2555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2555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1" t="n">
        <v>0</v>
      </c>
      <c r="CS127" s="2592" t="n">
        <v>0</v>
      </c>
      <c r="CT127" s="2592" t="n">
        <v>0</v>
      </c>
      <c r="CU127" s="2592" t="n">
        <v>0</v>
      </c>
      <c r="CV127" s="2592" t="n">
        <v>0</v>
      </c>
      <c r="CW127" s="2592" t="n">
        <v>0</v>
      </c>
      <c r="CX127" s="409">
        <f>IFERROR(CR127/CW127-1, "-")</f>
        <v/>
      </c>
      <c r="CY127" s="400" t="n"/>
      <c r="CZ127" s="2594" t="n">
        <v>0</v>
      </c>
      <c r="DA127" s="2592" t="n">
        <v>0</v>
      </c>
      <c r="DB127" s="2592" t="n">
        <v>0</v>
      </c>
      <c r="DC127" s="2592" t="n"/>
      <c r="DD127" s="2592" t="n">
        <v>0</v>
      </c>
      <c r="DE127" s="409" t="n"/>
      <c r="DF127" s="409" t="n"/>
      <c r="DG127" s="413" t="n"/>
      <c r="DH127" s="413" t="n"/>
      <c r="DI127" s="2579" t="n"/>
      <c r="DJ127" s="2427">
        <f>SUM(D127,J127,P127,V127,AD127,AL127,AU127,BC127,BK127,BT127,CB127,CJ127)-CR127</f>
        <v/>
      </c>
      <c r="DK127" s="2427">
        <f>SUM(E127,K127,Q127,W127,AE127,AM127,AV127,BD127,BL127,BU127,CC127,CK127)-CS127</f>
        <v/>
      </c>
      <c r="DL127" s="2427">
        <f>SUM(G127,M127,S127,AA127,AI127,AR127,AZ127,BH127,BQ127,BY127,CG127,CO127)-CW127</f>
        <v/>
      </c>
      <c r="DM127" s="2427">
        <f>SUM(D127,J127,P127,V127,AD127,AL127,AU127,BC127,,BN127,BV127,CD127,CL127)-CT127</f>
        <v/>
      </c>
      <c r="DN127" s="2579" t="n"/>
      <c r="DO127" s="2579" t="n"/>
      <c r="DP127" s="2595" t="n">
        <v>0</v>
      </c>
      <c r="DQ127" s="2581">
        <f>-CR127+DP127/10^6</f>
        <v/>
      </c>
      <c r="DR127" s="2427">
        <f>SUM(E127,K127,Q127,W127,AE127,AM127,AV127,BD127,BL127,BU127,CC127,CK127)-CS127</f>
        <v/>
      </c>
      <c r="DS127" s="2427">
        <f>SUM(D127,J127,P127,V127,AD127,AL127,AU127,BC127,,BN127,BV127,CD127,CL127)-CT127</f>
        <v/>
      </c>
      <c r="DT127" s="2582" t="n"/>
      <c r="DU127" s="415" t="n">
        <v>0</v>
      </c>
      <c r="DV127" s="2583">
        <f>DU127-CJ127</f>
        <v/>
      </c>
      <c r="DX127" s="2571">
        <f>(CS127-CZ127)*10^6</f>
        <v/>
      </c>
      <c r="DY127" s="2571">
        <f>(CT127-DC127)*10^6</f>
        <v/>
      </c>
      <c r="DZ127" s="2571">
        <f>(CW127-DD127)*10^6</f>
        <v/>
      </c>
      <c r="EB127" s="2584" t="n"/>
    </row>
    <row customFormat="1" customHeight="1" hidden="1" ht="15.75" outlineLevel="1" r="128" s="416">
      <c r="A128" s="268" t="n"/>
      <c r="B128" s="419" t="inlineStr">
        <is>
          <t>DOCUMENTATION GENERALE</t>
        </is>
      </c>
      <c r="C128" s="406" t="inlineStr">
        <is>
          <t>Opex122</t>
        </is>
      </c>
      <c r="D128" s="2591" t="n">
        <v>0.07658</v>
      </c>
      <c r="E128" s="2592" t="n">
        <v>0.1</v>
      </c>
      <c r="F128" s="2592" t="n">
        <v>-0.02342000000000001</v>
      </c>
      <c r="G128" s="2592" t="n">
        <v>0</v>
      </c>
      <c r="H128" s="409" t="n"/>
      <c r="I128" s="397" t="n"/>
      <c r="J128" s="2591" t="n">
        <v>0</v>
      </c>
      <c r="K128" s="2592" t="n">
        <v>0.1</v>
      </c>
      <c r="L128" s="2592" t="n">
        <v>-0.1</v>
      </c>
      <c r="M128" s="2592" t="n">
        <v>0</v>
      </c>
      <c r="N128" s="409" t="n"/>
      <c r="O128" s="410" t="n"/>
      <c r="P128" s="2591" t="n">
        <v>0</v>
      </c>
      <c r="Q128" s="2592" t="n">
        <v>0.1</v>
      </c>
      <c r="R128" s="2592" t="n">
        <v>-0.1</v>
      </c>
      <c r="S128" s="2592" t="n">
        <v>0</v>
      </c>
      <c r="T128" s="409" t="n"/>
      <c r="U128" s="2586" t="n"/>
      <c r="V128" s="2591" t="n">
        <v>0.21</v>
      </c>
      <c r="W128" s="2592" t="n">
        <v>0.1</v>
      </c>
      <c r="X128" s="2592" t="n">
        <v>0.1</v>
      </c>
      <c r="Y128" s="2592" t="n">
        <v>0.11</v>
      </c>
      <c r="Z128" s="2592" t="n">
        <v>0.11</v>
      </c>
      <c r="AA128" s="2592" t="n">
        <v>0</v>
      </c>
      <c r="AB128" s="409" t="n"/>
      <c r="AC128" s="410" t="n"/>
      <c r="AD128" s="2591" t="n">
        <v>0</v>
      </c>
      <c r="AE128" s="2592" t="n">
        <v>0.1</v>
      </c>
      <c r="AF128" s="2592" t="n">
        <v>0.1</v>
      </c>
      <c r="AG128" s="2592" t="n">
        <v>-0.1</v>
      </c>
      <c r="AH128" s="2592" t="n">
        <v>-0.1</v>
      </c>
      <c r="AI128" s="2592" t="n">
        <v>0</v>
      </c>
      <c r="AJ128" s="409" t="n"/>
      <c r="AK128" s="410" t="n"/>
      <c r="AL128" s="2591" t="n">
        <v>0</v>
      </c>
      <c r="AM128" s="2592" t="n">
        <v>0.1</v>
      </c>
      <c r="AN128" s="2592" t="n">
        <v>0.1</v>
      </c>
      <c r="AO128" s="2592" t="n">
        <v>0.1</v>
      </c>
      <c r="AP128" s="2592" t="n">
        <v>-0.1</v>
      </c>
      <c r="AQ128" s="2592" t="n">
        <v>-0.1</v>
      </c>
      <c r="AR128" s="2592" t="n">
        <v>0</v>
      </c>
      <c r="AS128" s="409" t="n"/>
      <c r="AT128" s="2587" t="n"/>
      <c r="AU128" s="2591" t="n">
        <v>0.01584</v>
      </c>
      <c r="AV128" s="2592" t="n">
        <v>0.1</v>
      </c>
      <c r="AW128" s="2592" t="n">
        <v>0.1</v>
      </c>
      <c r="AX128" s="2592" t="n">
        <v>-0.08416000000000001</v>
      </c>
      <c r="AY128" s="2592" t="n">
        <v>-0.08416000000000001</v>
      </c>
      <c r="AZ128" s="2592" t="n">
        <v>0</v>
      </c>
      <c r="BA128" s="409" t="n"/>
      <c r="BB128" s="410" t="n"/>
      <c r="BC128" s="2591" t="n">
        <v>0</v>
      </c>
      <c r="BD128" s="2592" t="n">
        <v>0.1</v>
      </c>
      <c r="BE128" s="2592" t="n">
        <v>0.1</v>
      </c>
      <c r="BF128" s="2592" t="n">
        <v>-0.1</v>
      </c>
      <c r="BG128" s="2592" t="n">
        <v>-0.1</v>
      </c>
      <c r="BH128" s="2592" t="n">
        <v>0</v>
      </c>
      <c r="BI128" s="409" t="n"/>
      <c r="BJ128" s="2593" t="n"/>
      <c r="BK128" s="2591" t="n"/>
      <c r="BL128" s="2592" t="n"/>
      <c r="BM128" s="2592" t="n"/>
      <c r="BN128" s="2592" t="n"/>
      <c r="BO128" s="2592" t="n"/>
      <c r="BP128" s="2592" t="n"/>
      <c r="BQ128" s="2592" t="n"/>
      <c r="BR128" s="409" t="n"/>
      <c r="BS128" s="2593" t="n"/>
      <c r="BT128" s="2591" t="n"/>
      <c r="BU128" s="2592" t="n"/>
      <c r="BV128" s="2592" t="n"/>
      <c r="BW128" s="2592" t="n"/>
      <c r="BX128" s="2592" t="n"/>
      <c r="BY128" s="2592" t="n"/>
      <c r="BZ128" s="409" t="n"/>
      <c r="CA128" s="2555" t="n"/>
      <c r="CB128" s="2591" t="n"/>
      <c r="CC128" s="2592" t="n"/>
      <c r="CD128" s="2592" t="n"/>
      <c r="CE128" s="2592" t="n"/>
      <c r="CF128" s="2592" t="n"/>
      <c r="CG128" s="2592" t="n"/>
      <c r="CH128" s="409" t="n"/>
      <c r="CI128" s="2555" t="n"/>
      <c r="CJ128" s="2591" t="n"/>
      <c r="CK128" s="2592" t="n"/>
      <c r="CL128" s="2592" t="n"/>
      <c r="CM128" s="2592" t="n"/>
      <c r="CN128" s="2592" t="n"/>
      <c r="CO128" s="2592" t="n"/>
      <c r="CP128" s="409" t="n"/>
      <c r="CQ128" s="410" t="n"/>
      <c r="CR128" s="2591" t="n">
        <v>0.30242</v>
      </c>
      <c r="CS128" s="2592" t="n">
        <v>0.7999999999999999</v>
      </c>
      <c r="CT128" s="2592" t="n">
        <v>0.48658</v>
      </c>
      <c r="CU128" s="2592" t="n">
        <v>-0.4975799999999999</v>
      </c>
      <c r="CV128" s="2592" t="n">
        <v>-0.18416</v>
      </c>
      <c r="CW128" s="2592" t="n">
        <v>0</v>
      </c>
      <c r="CX128" s="409">
        <f>IFERROR(CR128/CW128-1, "-")</f>
        <v/>
      </c>
      <c r="CY128" s="400" t="n"/>
      <c r="CZ128" s="2594" t="n">
        <v>1.2</v>
      </c>
      <c r="DA128" s="2592" t="n">
        <v>0.9765799999999999</v>
      </c>
      <c r="DB128" s="2592" t="n">
        <v>0.98658</v>
      </c>
      <c r="DC128" s="2592" t="n"/>
      <c r="DD128" s="2592" t="n">
        <v>0</v>
      </c>
      <c r="DE128" s="409">
        <f>+CZ128/DD128-1</f>
        <v/>
      </c>
      <c r="DF128" s="409">
        <f>+DA128/DD128-1</f>
        <v/>
      </c>
      <c r="DG128" s="413">
        <f>+DB128/DD128-1</f>
        <v/>
      </c>
      <c r="DH128" s="413">
        <f>+DC128/DD128-1</f>
        <v/>
      </c>
      <c r="DI128" s="2579" t="n"/>
      <c r="DJ128" s="2427">
        <f>SUM(D128,J128,P128,V128,AD128,AL128,AU128,BC128,BK128,BT128,CB128,CJ128)-CR128</f>
        <v/>
      </c>
      <c r="DK128" s="2427">
        <f>SUM(E128,K128,Q128,W128,AE128,AM128,AV128,BD128,BL128,BU128,CC128,CK128)-CS128</f>
        <v/>
      </c>
      <c r="DL128" s="2427">
        <f>SUM(G128,M128,S128,AA128,AI128,AR128,AZ128,BH128,BQ128,BY128,CG128,CO128)-CW128</f>
        <v/>
      </c>
      <c r="DM128" s="2427">
        <f>SUM(D128,J128,P128,V128,AD128,AL128,AU128,BC128,,BN128,BV128,CD128,CL128)-CT128</f>
        <v/>
      </c>
      <c r="DN128" s="2579" t="n"/>
      <c r="DO128" s="2579" t="n"/>
      <c r="DP128" s="2595" t="n">
        <v>0</v>
      </c>
      <c r="DQ128" s="2581">
        <f>-CR128+DP128/10^6</f>
        <v/>
      </c>
      <c r="DR128" s="2427">
        <f>SUM(E128,K128,Q128,W128,AE128,AM128,AV128,BD128,BL128,BU128,CC128,CK128)-CS128</f>
        <v/>
      </c>
      <c r="DS128" s="2427">
        <f>SUM(D128,J128,P128,V128,AD128,AL128,AU128,BC128,,BN128,BV128,CD128,CL128)-CT128</f>
        <v/>
      </c>
      <c r="DT128" s="2582" t="n"/>
      <c r="DU128" s="415" t="n">
        <v>0</v>
      </c>
      <c r="DV128" s="2583">
        <f>DU128-CJ128</f>
        <v/>
      </c>
      <c r="DX128" s="2571">
        <f>(CS128-CZ128)*10^6</f>
        <v/>
      </c>
      <c r="DY128" s="2571">
        <f>(CT128-DC128)*10^6</f>
        <v/>
      </c>
      <c r="DZ128" s="2571">
        <f>(CW128-DD128)*10^6</f>
        <v/>
      </c>
      <c r="EB128" s="2584" t="n"/>
    </row>
    <row customFormat="1" customHeight="1" hidden="1" ht="15.75" outlineLevel="1" r="129" s="416">
      <c r="A129" s="268" t="n"/>
      <c r="B129" s="419" t="inlineStr">
        <is>
          <t>DOCUMENTATION TECHNIQUE</t>
        </is>
      </c>
      <c r="C129" s="406" t="inlineStr">
        <is>
          <t>Opex123</t>
        </is>
      </c>
      <c r="D129" s="2591" t="n">
        <v>0</v>
      </c>
      <c r="E129" s="2592" t="n">
        <v>0.0833333333333333</v>
      </c>
      <c r="F129" s="2592" t="n">
        <v>-0.0833333333333333</v>
      </c>
      <c r="G129" s="2592" t="n">
        <v>0</v>
      </c>
      <c r="H129" s="409" t="n"/>
      <c r="I129" s="397" t="n"/>
      <c r="J129" s="2591" t="n">
        <v>0</v>
      </c>
      <c r="K129" s="2592" t="n">
        <v>0.0833333333333333</v>
      </c>
      <c r="L129" s="2592" t="n">
        <v>-0.0833333333333333</v>
      </c>
      <c r="M129" s="2592" t="n">
        <v>0.225</v>
      </c>
      <c r="N129" s="409" t="n">
        <v>-1</v>
      </c>
      <c r="O129" s="410" t="n"/>
      <c r="P129" s="2591" t="n">
        <v>0</v>
      </c>
      <c r="Q129" s="2592" t="n">
        <v>0.0833333333333333</v>
      </c>
      <c r="R129" s="2592" t="n">
        <v>-0.0833333333333333</v>
      </c>
      <c r="S129" s="2592" t="n">
        <v>0</v>
      </c>
      <c r="T129" s="409" t="n"/>
      <c r="U129" s="2586" t="n"/>
      <c r="V129" s="2591" t="n">
        <v>0</v>
      </c>
      <c r="W129" s="2592" t="n">
        <v>0.0833333333333333</v>
      </c>
      <c r="X129" s="2592" t="n">
        <v>0.0833333333333333</v>
      </c>
      <c r="Y129" s="2592" t="n">
        <v>-0.0833333333333333</v>
      </c>
      <c r="Z129" s="2592" t="n">
        <v>-0.0833333333333333</v>
      </c>
      <c r="AA129" s="2592" t="n">
        <v>0</v>
      </c>
      <c r="AB129" s="409" t="n"/>
      <c r="AC129" s="410" t="n"/>
      <c r="AD129" s="2591" t="n">
        <v>0</v>
      </c>
      <c r="AE129" s="2592" t="n">
        <v>0.0833333333333333</v>
      </c>
      <c r="AF129" s="2592" t="n">
        <v>0.0833333333333333</v>
      </c>
      <c r="AG129" s="2592" t="n">
        <v>-0.0833333333333333</v>
      </c>
      <c r="AH129" s="2592" t="n">
        <v>-0.0833333333333333</v>
      </c>
      <c r="AI129" s="2592" t="n">
        <v>0</v>
      </c>
      <c r="AJ129" s="409" t="n"/>
      <c r="AK129" s="410" t="n"/>
      <c r="AL129" s="2591" t="n">
        <v>0</v>
      </c>
      <c r="AM129" s="2592" t="n">
        <v>0.0833333333333333</v>
      </c>
      <c r="AN129" s="2592" t="n">
        <v>0.0833333333333333</v>
      </c>
      <c r="AO129" s="2592" t="n">
        <v>0.0833333333333333</v>
      </c>
      <c r="AP129" s="2592" t="n">
        <v>-0.0833333333333333</v>
      </c>
      <c r="AQ129" s="2592" t="n">
        <v>-0.0833333333333333</v>
      </c>
      <c r="AR129" s="2592" t="n">
        <v>0</v>
      </c>
      <c r="AS129" s="409" t="n"/>
      <c r="AT129" s="2587" t="n"/>
      <c r="AU129" s="2591" t="n">
        <v>0</v>
      </c>
      <c r="AV129" s="2592" t="n">
        <v>0.0833333333333333</v>
      </c>
      <c r="AW129" s="2592" t="n">
        <v>0.0833333333333333</v>
      </c>
      <c r="AX129" s="2592" t="n">
        <v>-0.0833333333333333</v>
      </c>
      <c r="AY129" s="2592" t="n">
        <v>-0.0833333333333333</v>
      </c>
      <c r="AZ129" s="2592" t="n">
        <v>0</v>
      </c>
      <c r="BA129" s="409" t="n"/>
      <c r="BB129" s="410" t="n"/>
      <c r="BC129" s="2591" t="n">
        <v>0</v>
      </c>
      <c r="BD129" s="2592" t="n">
        <v>0.08333333333333333</v>
      </c>
      <c r="BE129" s="2592" t="n">
        <v>0.0833333333333333</v>
      </c>
      <c r="BF129" s="2592" t="n">
        <v>-0.08333333333333333</v>
      </c>
      <c r="BG129" s="2592" t="n">
        <v>-0.0833333333333333</v>
      </c>
      <c r="BH129" s="2592" t="n">
        <v>0</v>
      </c>
      <c r="BI129" s="409" t="n"/>
      <c r="BJ129" s="2593" t="n"/>
      <c r="BK129" s="2591" t="n"/>
      <c r="BL129" s="2592" t="n"/>
      <c r="BM129" s="2592" t="n"/>
      <c r="BN129" s="2592" t="n"/>
      <c r="BO129" s="2592" t="n"/>
      <c r="BP129" s="2592" t="n"/>
      <c r="BQ129" s="2592" t="n"/>
      <c r="BR129" s="409" t="n"/>
      <c r="BS129" s="2593" t="n"/>
      <c r="BT129" s="2591" t="n"/>
      <c r="BU129" s="2592" t="n"/>
      <c r="BV129" s="2592" t="n"/>
      <c r="BW129" s="2592" t="n"/>
      <c r="BX129" s="2592" t="n"/>
      <c r="BY129" s="2592" t="n"/>
      <c r="BZ129" s="409" t="n"/>
      <c r="CA129" s="2555" t="n"/>
      <c r="CB129" s="2591" t="n"/>
      <c r="CC129" s="2592" t="n"/>
      <c r="CD129" s="2592" t="n"/>
      <c r="CE129" s="2592" t="n"/>
      <c r="CF129" s="2592" t="n"/>
      <c r="CG129" s="2592" t="n"/>
      <c r="CH129" s="409" t="n"/>
      <c r="CI129" s="2555" t="n"/>
      <c r="CJ129" s="2591" t="n"/>
      <c r="CK129" s="2592" t="n"/>
      <c r="CL129" s="2592" t="n"/>
      <c r="CM129" s="2592" t="n"/>
      <c r="CN129" s="2592" t="n"/>
      <c r="CO129" s="2592" t="n"/>
      <c r="CP129" s="409" t="n"/>
      <c r="CQ129" s="410" t="n"/>
      <c r="CR129" s="2591" t="n">
        <v>0</v>
      </c>
      <c r="CS129" s="2592" t="n">
        <v>0.6666666666666665</v>
      </c>
      <c r="CT129" s="2592" t="n">
        <v>0.1666666666666666</v>
      </c>
      <c r="CU129" s="2592" t="n">
        <v>-0.6666666666666665</v>
      </c>
      <c r="CV129" s="2592" t="n">
        <v>-0.1666666666666666</v>
      </c>
      <c r="CW129" s="2592" t="n">
        <v>0.225</v>
      </c>
      <c r="CX129" s="409">
        <f>IFERROR(CR129/CW129-1, "-")</f>
        <v/>
      </c>
      <c r="CY129" s="400" t="n"/>
      <c r="CZ129" s="2594" t="n">
        <v>1</v>
      </c>
      <c r="DA129" s="2592" t="n">
        <v>0.75</v>
      </c>
      <c r="DB129" s="2592" t="n">
        <v>0.583333333333333</v>
      </c>
      <c r="DC129" s="2592" t="n"/>
      <c r="DD129" s="2592" t="n">
        <v>0.225</v>
      </c>
      <c r="DE129" s="409" t="n"/>
      <c r="DF129" s="409" t="n"/>
      <c r="DG129" s="413" t="n"/>
      <c r="DH129" s="413" t="n"/>
      <c r="DI129" s="2579" t="n"/>
      <c r="DJ129" s="2427">
        <f>SUM(D129,J129,P129,V129,AD129,AL129,AU129,BC129,BK129,BT129,CB129,CJ129)-CR129</f>
        <v/>
      </c>
      <c r="DK129" s="2427">
        <f>SUM(E129,K129,Q129,W129,AE129,AM129,AV129,BD129,BL129,BU129,CC129,CK129)-CS129</f>
        <v/>
      </c>
      <c r="DL129" s="2427">
        <f>SUM(G129,M129,S129,AA129,AI129,AR129,AZ129,BH129,BQ129,BY129,CG129,CO129)-CW129</f>
        <v/>
      </c>
      <c r="DM129" s="2427">
        <f>SUM(D129,J129,P129,V129,AD129,AL129,AU129,BC129,,BN129,BV129,CD129,CL129)-CT129</f>
        <v/>
      </c>
      <c r="DN129" s="2579" t="n"/>
      <c r="DO129" s="2579" t="n"/>
      <c r="DP129" s="2595" t="n">
        <v>225000</v>
      </c>
      <c r="DQ129" s="2581">
        <f>-CR129+DP129/10^6</f>
        <v/>
      </c>
      <c r="DR129" s="2427">
        <f>SUM(E129,K129,Q129,W129,AE129,AM129,AV129,BD129,BL129,BU129,CC129,CK129)-CS129</f>
        <v/>
      </c>
      <c r="DS129" s="2427">
        <f>SUM(D129,J129,P129,V129,AD129,AL129,AU129,BC129,,BN129,BV129,CD129,CL129)-CT129</f>
        <v/>
      </c>
      <c r="DT129" s="2582" t="n"/>
      <c r="DU129" s="415" t="n">
        <v>0</v>
      </c>
      <c r="DV129" s="2583">
        <f>DU129-CJ129</f>
        <v/>
      </c>
      <c r="DX129" s="2571">
        <f>(CS129-CZ129)*10^6</f>
        <v/>
      </c>
      <c r="DY129" s="2571">
        <f>(CT129-DC129)*10^6</f>
        <v/>
      </c>
      <c r="DZ129" s="2571">
        <f>(CW129-DD129)*10^6</f>
        <v/>
      </c>
      <c r="EB129" s="2584" t="n"/>
    </row>
    <row customFormat="1" customHeight="1" hidden="1" ht="15.75" outlineLevel="1" r="130" s="416">
      <c r="A130" s="268" t="n"/>
      <c r="B130" s="419" t="inlineStr">
        <is>
          <t>DIVERS FRAIS</t>
        </is>
      </c>
      <c r="C130" s="406" t="inlineStr">
        <is>
          <t>Opex124</t>
        </is>
      </c>
      <c r="D130" s="2604" t="n">
        <v>3.440312</v>
      </c>
      <c r="E130" s="2592" t="n">
        <v>0.166666666666667</v>
      </c>
      <c r="F130" s="2592" t="n">
        <v>3.273645333333333</v>
      </c>
      <c r="G130" s="2592" t="n">
        <v>0.037823</v>
      </c>
      <c r="H130" s="409" t="n">
        <v>89.95820003701451</v>
      </c>
      <c r="I130" s="397" t="n"/>
      <c r="J130" s="2604" t="n">
        <v>0.424225</v>
      </c>
      <c r="K130" s="2592" t="n">
        <v>0.166666666666667</v>
      </c>
      <c r="L130" s="2592" t="n">
        <v>0.257558333333333</v>
      </c>
      <c r="M130" s="2592" t="n">
        <v>1.419651</v>
      </c>
      <c r="N130" s="409" t="n">
        <v>-0.7011765567734605</v>
      </c>
      <c r="O130" s="410" t="n"/>
      <c r="P130" s="2604" t="n">
        <v>0.4165</v>
      </c>
      <c r="Q130" s="2592" t="n">
        <v>18.1666666666667</v>
      </c>
      <c r="R130" s="2592" t="n">
        <v>-17.7501666666667</v>
      </c>
      <c r="S130" s="2592" t="n">
        <v>0.020379</v>
      </c>
      <c r="T130" s="409" t="n">
        <v>19.43770548113254</v>
      </c>
      <c r="U130" s="2586" t="n"/>
      <c r="V130" s="2604" t="n">
        <v>0.218245</v>
      </c>
      <c r="W130" s="2592" t="n">
        <v>0.166666666666667</v>
      </c>
      <c r="X130" s="2592" t="n">
        <v>0.166666666666667</v>
      </c>
      <c r="Y130" s="2592" t="n">
        <v>0.051578333333333</v>
      </c>
      <c r="Z130" s="2592" t="n">
        <v>0.051578333333333</v>
      </c>
      <c r="AA130" s="2592" t="n">
        <v>0.64094</v>
      </c>
      <c r="AB130" s="409" t="n">
        <v>-0.6594923081723718</v>
      </c>
      <c r="AC130" s="410" t="n"/>
      <c r="AD130" s="2604" t="n">
        <v>0.2356</v>
      </c>
      <c r="AE130" s="2592" t="n">
        <v>0.166666666666667</v>
      </c>
      <c r="AF130" s="2592" t="n">
        <v>0.166666666666667</v>
      </c>
      <c r="AG130" s="2592" t="n">
        <v>0.06893333333333301</v>
      </c>
      <c r="AH130" s="2592" t="n">
        <v>0.06893333333333301</v>
      </c>
      <c r="AI130" s="2592" t="n">
        <v>0.41794</v>
      </c>
      <c r="AJ130" s="409" t="n">
        <v>-0.4362827200076566</v>
      </c>
      <c r="AK130" s="410" t="n"/>
      <c r="AL130" s="2604" t="n">
        <v>-0.34763</v>
      </c>
      <c r="AM130" s="2592" t="n">
        <v>2.66666666666667</v>
      </c>
      <c r="AN130" s="2592" t="n">
        <v>2.66666666666667</v>
      </c>
      <c r="AO130" s="2592" t="n">
        <v>2.66666666666667</v>
      </c>
      <c r="AP130" s="2592" t="n">
        <v>-3.01429666666667</v>
      </c>
      <c r="AQ130" s="2592" t="n">
        <v>-3.01429666666667</v>
      </c>
      <c r="AR130" s="2592" t="n">
        <v>0.401951</v>
      </c>
      <c r="AS130" s="409" t="n">
        <v>-1.864856661632885</v>
      </c>
      <c r="AT130" s="2587" t="n"/>
      <c r="AU130" s="2604" t="n">
        <v>0.341128</v>
      </c>
      <c r="AV130" s="2592" t="n">
        <v>0.166666666666667</v>
      </c>
      <c r="AW130" s="2592" t="n">
        <v>0.166666666666667</v>
      </c>
      <c r="AX130" s="2592" t="n">
        <v>0.1744613333333331</v>
      </c>
      <c r="AY130" s="2592" t="n">
        <v>0.1744613333333331</v>
      </c>
      <c r="AZ130" s="2592" t="n">
        <v>0.444927</v>
      </c>
      <c r="BA130" s="409" t="n">
        <v>-0.2332944505503149</v>
      </c>
      <c r="BB130" s="410" t="n"/>
      <c r="BC130" s="2604" t="n">
        <v>5.6994</v>
      </c>
      <c r="BD130" s="2592" t="n">
        <v>0.1666666666666667</v>
      </c>
      <c r="BE130" s="2592" t="n">
        <v>0.166666666666667</v>
      </c>
      <c r="BF130" s="2592" t="n">
        <v>5.532733333333333</v>
      </c>
      <c r="BG130" s="2592" t="n">
        <v>5.532733333333333</v>
      </c>
      <c r="BH130" s="2592" t="n">
        <v>0.2693</v>
      </c>
      <c r="BI130" s="409" t="n">
        <v>20.16375789082807</v>
      </c>
      <c r="BJ130" s="2593" t="n"/>
      <c r="BK130" s="2604" t="n"/>
      <c r="BL130" s="2592" t="n"/>
      <c r="BM130" s="2592" t="n"/>
      <c r="BN130" s="2592" t="n"/>
      <c r="BO130" s="2592" t="n"/>
      <c r="BP130" s="2592" t="n"/>
      <c r="BQ130" s="2592" t="n"/>
      <c r="BR130" s="409" t="n"/>
      <c r="BS130" s="2593" t="n"/>
      <c r="BT130" s="2604" t="n"/>
      <c r="BU130" s="2592" t="n"/>
      <c r="BV130" s="2592" t="n"/>
      <c r="BW130" s="2592" t="n"/>
      <c r="BX130" s="2592" t="n"/>
      <c r="BY130" s="2592" t="n"/>
      <c r="BZ130" s="409" t="n"/>
      <c r="CA130" s="2555" t="n"/>
      <c r="CB130" s="2604" t="n"/>
      <c r="CC130" s="2592" t="n"/>
      <c r="CD130" s="2592" t="n"/>
      <c r="CE130" s="2592" t="n"/>
      <c r="CF130" s="2592" t="n"/>
      <c r="CG130" s="2592" t="n"/>
      <c r="CH130" s="409" t="n"/>
      <c r="CI130" s="2555" t="n"/>
      <c r="CJ130" s="2604" t="n"/>
      <c r="CK130" s="2592" t="n"/>
      <c r="CL130" s="2592" t="n"/>
      <c r="CM130" s="2592" t="n"/>
      <c r="CN130" s="2592" t="n"/>
      <c r="CO130" s="2592" t="n"/>
      <c r="CP130" s="409" t="n"/>
      <c r="CQ130" s="410" t="n"/>
      <c r="CR130" s="2591" t="n">
        <v>10.42778</v>
      </c>
      <c r="CS130" s="2592" t="n">
        <v>21.83333333333338</v>
      </c>
      <c r="CT130" s="2592" t="n">
        <v>7.568215333333336</v>
      </c>
      <c r="CU130" s="2592" t="n">
        <v>-11.40555333333338</v>
      </c>
      <c r="CV130" s="2592" t="n">
        <v>2.859564666666662</v>
      </c>
      <c r="CW130" s="2592" t="n">
        <v>3.383611</v>
      </c>
      <c r="CX130" s="409">
        <f>IFERROR(CR130/CW130-1, "-")</f>
        <v/>
      </c>
      <c r="CY130" s="400" t="n"/>
      <c r="CZ130" s="2594" t="n">
        <v>24.50000000000001</v>
      </c>
      <c r="DA130" s="2592" t="n">
        <v>10.281037</v>
      </c>
      <c r="DB130" s="2592" t="n">
        <v>10.4015486666667</v>
      </c>
      <c r="DC130" s="2592" t="n"/>
      <c r="DD130" s="2592" t="n">
        <v>3.869193</v>
      </c>
      <c r="DE130" s="409">
        <f>+CZ130/DD130-1</f>
        <v/>
      </c>
      <c r="DF130" s="409">
        <f>+DA130/DD130-1</f>
        <v/>
      </c>
      <c r="DG130" s="413">
        <f>+DB130/DD130-1</f>
        <v/>
      </c>
      <c r="DH130" s="413">
        <f>+DC130/DD130-1</f>
        <v/>
      </c>
      <c r="DI130" s="2579" t="n"/>
      <c r="DJ130" s="2427">
        <f>SUM(D130,J130,P130,V130,AD130,AL130,AU130,BC130,BK130,BT130,CB130,CJ130)-CR130</f>
        <v/>
      </c>
      <c r="DK130" s="2427">
        <f>SUM(E130,K130,Q130,W130,AE130,AM130,AV130,BD130,BL130,BU130,CC130,CK130)-CS130</f>
        <v/>
      </c>
      <c r="DL130" s="2427">
        <f>SUM(G130,M130,S130,AA130,AI130,AR130,AZ130,BH130,BQ130,BY130,CG130,CO130)-CW130</f>
        <v/>
      </c>
      <c r="DM130" s="2427">
        <f>SUM(D130,J130,P130,V130,AD130,AL130,AU130,BC130,,BN130,BV130,CD130,CL130)-CT130</f>
        <v/>
      </c>
      <c r="DN130" s="2579" t="n"/>
      <c r="DO130" s="2579" t="n"/>
      <c r="DP130" s="2613" t="n">
        <v>3808283</v>
      </c>
      <c r="DQ130" s="2581">
        <f>-CR130+DP130/10^6</f>
        <v/>
      </c>
      <c r="DR130" s="2427">
        <f>SUM(E130,K130,Q130,W130,AE130,AM130,AV130,BD130,BL130,BU130,CC130,CK130)-CS130</f>
        <v/>
      </c>
      <c r="DS130" s="2427">
        <f>SUM(D130,J130,P130,V130,AD130,AL130,AU130,BC130,,BN130,BV130,CD130,CL130)-CT130</f>
        <v/>
      </c>
      <c r="DT130" s="2582" t="n"/>
      <c r="DU130" s="415" t="n">
        <v>0.060905</v>
      </c>
      <c r="DV130" s="2583">
        <f>DU130-CJ130</f>
        <v/>
      </c>
      <c r="DX130" s="2571">
        <f>(CS130-CZ130)*10^6</f>
        <v/>
      </c>
      <c r="DY130" s="2571">
        <f>(CT130-DC130)*10^6</f>
        <v/>
      </c>
      <c r="DZ130" s="2571">
        <f>(CW130-DD130)*10^6</f>
        <v/>
      </c>
      <c r="EB130" s="2584" t="n"/>
    </row>
    <row customFormat="1" customHeight="1" hidden="1" ht="15.75" outlineLevel="1" r="131" s="416">
      <c r="A131" s="268" t="n"/>
      <c r="B131" s="419" t="inlineStr">
        <is>
          <t>REDEVANCES POUR LOGICIELS</t>
        </is>
      </c>
      <c r="C131" s="406" t="inlineStr">
        <is>
          <t>Opex125</t>
        </is>
      </c>
      <c r="D131" s="2591" t="n">
        <v>0</v>
      </c>
      <c r="E131" s="2592" t="n">
        <v>0</v>
      </c>
      <c r="F131" s="2592" t="n">
        <v>0</v>
      </c>
      <c r="G131" s="2592" t="n">
        <v>0</v>
      </c>
      <c r="H131" s="409" t="n"/>
      <c r="I131" s="397" t="n"/>
      <c r="J131" s="2591" t="n">
        <v>0</v>
      </c>
      <c r="K131" s="2592" t="n">
        <v>0</v>
      </c>
      <c r="L131" s="2592" t="n">
        <v>0</v>
      </c>
      <c r="M131" s="2592" t="n">
        <v>0</v>
      </c>
      <c r="N131" s="409" t="n"/>
      <c r="O131" s="410" t="n"/>
      <c r="P131" s="2591" t="n">
        <v>0</v>
      </c>
      <c r="Q131" s="2592" t="n">
        <v>0</v>
      </c>
      <c r="R131" s="2592" t="n">
        <v>0</v>
      </c>
      <c r="S131" s="2592" t="n">
        <v>0</v>
      </c>
      <c r="T131" s="409" t="n"/>
      <c r="U131" s="2586" t="n"/>
      <c r="V131" s="2591" t="n">
        <v>0</v>
      </c>
      <c r="W131" s="2592" t="n">
        <v>0</v>
      </c>
      <c r="X131" s="2592" t="n">
        <v>0</v>
      </c>
      <c r="Y131" s="2592" t="n">
        <v>0</v>
      </c>
      <c r="Z131" s="2592" t="n">
        <v>0</v>
      </c>
      <c r="AA131" s="2592" t="n">
        <v>0</v>
      </c>
      <c r="AB131" s="409" t="n"/>
      <c r="AC131" s="410" t="n"/>
      <c r="AD131" s="2591" t="n">
        <v>0</v>
      </c>
      <c r="AE131" s="2592" t="n">
        <v>0</v>
      </c>
      <c r="AF131" s="2592" t="n">
        <v>0</v>
      </c>
      <c r="AG131" s="2592" t="n">
        <v>0</v>
      </c>
      <c r="AH131" s="2592" t="n">
        <v>0</v>
      </c>
      <c r="AI131" s="2592" t="n">
        <v>0</v>
      </c>
      <c r="AJ131" s="409" t="n"/>
      <c r="AK131" s="410" t="n"/>
      <c r="AL131" s="2591" t="n">
        <v>0</v>
      </c>
      <c r="AM131" s="2592" t="n">
        <v>0</v>
      </c>
      <c r="AN131" s="2592" t="n">
        <v>0</v>
      </c>
      <c r="AO131" s="2592" t="n">
        <v>0</v>
      </c>
      <c r="AP131" s="2592" t="n">
        <v>0</v>
      </c>
      <c r="AQ131" s="2592" t="n">
        <v>0</v>
      </c>
      <c r="AR131" s="2592" t="n">
        <v>0</v>
      </c>
      <c r="AS131" s="409" t="n"/>
      <c r="AT131" s="2587" t="n"/>
      <c r="AU131" s="2591" t="n">
        <v>0</v>
      </c>
      <c r="AV131" s="2592" t="n">
        <v>0</v>
      </c>
      <c r="AW131" s="2592" t="n">
        <v>0</v>
      </c>
      <c r="AX131" s="2592" t="n">
        <v>0</v>
      </c>
      <c r="AY131" s="2592" t="n">
        <v>0</v>
      </c>
      <c r="AZ131" s="2592" t="n">
        <v>0</v>
      </c>
      <c r="BA131" s="409" t="n"/>
      <c r="BB131" s="410" t="n"/>
      <c r="BC131" s="2591" t="n">
        <v>0</v>
      </c>
      <c r="BD131" s="2592" t="n">
        <v>0</v>
      </c>
      <c r="BE131" s="2592" t="n">
        <v>0</v>
      </c>
      <c r="BF131" s="2592" t="n">
        <v>0</v>
      </c>
      <c r="BG131" s="2592" t="n">
        <v>0</v>
      </c>
      <c r="BH131" s="2592" t="n">
        <v>0</v>
      </c>
      <c r="BI131" s="409" t="n"/>
      <c r="BJ131" s="2593" t="n"/>
      <c r="BK131" s="2591" t="n"/>
      <c r="BL131" s="2592" t="n"/>
      <c r="BM131" s="2592" t="n"/>
      <c r="BN131" s="2592" t="n"/>
      <c r="BO131" s="2592" t="n"/>
      <c r="BP131" s="2592" t="n"/>
      <c r="BQ131" s="2592" t="n"/>
      <c r="BR131" s="409" t="n"/>
      <c r="BS131" s="2593" t="n"/>
      <c r="BT131" s="2591" t="n"/>
      <c r="BU131" s="2592" t="n"/>
      <c r="BV131" s="2592" t="n"/>
      <c r="BW131" s="2592" t="n"/>
      <c r="BX131" s="2592" t="n"/>
      <c r="BY131" s="2592" t="n"/>
      <c r="BZ131" s="409" t="n"/>
      <c r="CA131" s="2555" t="n"/>
      <c r="CB131" s="2591" t="n"/>
      <c r="CC131" s="2592" t="n"/>
      <c r="CD131" s="2592" t="n"/>
      <c r="CE131" s="2592" t="n"/>
      <c r="CF131" s="2592" t="n"/>
      <c r="CG131" s="2592" t="n"/>
      <c r="CH131" s="409" t="n"/>
      <c r="CI131" s="2555" t="n"/>
      <c r="CJ131" s="2591" t="n"/>
      <c r="CK131" s="2592" t="n"/>
      <c r="CL131" s="2592" t="n"/>
      <c r="CM131" s="2592" t="n"/>
      <c r="CN131" s="2592" t="n"/>
      <c r="CO131" s="2592" t="n"/>
      <c r="CP131" s="409" t="n"/>
      <c r="CQ131" s="410" t="n"/>
      <c r="CR131" s="2591" t="n">
        <v>0</v>
      </c>
      <c r="CS131" s="2592" t="n">
        <v>0</v>
      </c>
      <c r="CT131" s="2592" t="n">
        <v>0</v>
      </c>
      <c r="CU131" s="2592" t="n">
        <v>0</v>
      </c>
      <c r="CV131" s="2592" t="n">
        <v>0</v>
      </c>
      <c r="CW131" s="2592" t="n">
        <v>0</v>
      </c>
      <c r="CX131" s="409">
        <f>IFERROR(CR131/CW131-1, "-")</f>
        <v/>
      </c>
      <c r="CY131" s="400" t="n"/>
      <c r="CZ131" s="2594" t="n">
        <v>0</v>
      </c>
      <c r="DA131" s="2592" t="n">
        <v>0</v>
      </c>
      <c r="DB131" s="2592" t="n">
        <v>0.5</v>
      </c>
      <c r="DC131" s="2592" t="n"/>
      <c r="DD131" s="2592" t="n">
        <v>0</v>
      </c>
      <c r="DE131" s="409" t="n"/>
      <c r="DF131" s="409" t="n"/>
      <c r="DG131" s="413" t="n"/>
      <c r="DH131" s="413" t="n"/>
      <c r="DI131" s="2579" t="n"/>
      <c r="DJ131" s="2427">
        <f>SUM(D131,J131,P131,V131,AD131,AL131,AU131,BC131,BK131,BT131,CB131,CJ131)-CR131</f>
        <v/>
      </c>
      <c r="DK131" s="2427">
        <f>SUM(E131,K131,Q131,W131,AE131,AM131,AV131,BD131,BL131,BU131,CC131,CK131)-CS131</f>
        <v/>
      </c>
      <c r="DL131" s="2427">
        <f>SUM(G131,M131,S131,AA131,AI131,AR131,AZ131,BH131,BQ131,BY131,CG131,CO131)-CW131</f>
        <v/>
      </c>
      <c r="DM131" s="2427">
        <f>SUM(D131,J131,P131,V131,AD131,AL131,AU131,BC131,,BN131,BV131,CD131,CL131)-CT131</f>
        <v/>
      </c>
      <c r="DN131" s="2579" t="n"/>
      <c r="DO131" s="2579" t="n"/>
      <c r="DP131" s="2595" t="n">
        <v>0</v>
      </c>
      <c r="DQ131" s="2581">
        <f>-CR131+DP131/10^6</f>
        <v/>
      </c>
      <c r="DR131" s="2427">
        <f>SUM(E131,K131,Q131,W131,AE131,AM131,AV131,BD131,BL131,BU131,CC131,CK131)-CS131</f>
        <v/>
      </c>
      <c r="DS131" s="2427">
        <f>SUM(D131,J131,P131,V131,AD131,AL131,AU131,BC131,,BN131,BV131,CD131,CL131)-CT131</f>
        <v/>
      </c>
      <c r="DT131" s="2582" t="n"/>
      <c r="DU131" s="415" t="n">
        <v>0</v>
      </c>
      <c r="DV131" s="2583">
        <f>DU131-CJ131</f>
        <v/>
      </c>
      <c r="DX131" s="2571">
        <f>(CS131-CZ131)*10^6</f>
        <v/>
      </c>
      <c r="DY131" s="2571">
        <f>(CT131-DC131)*10^6</f>
        <v/>
      </c>
      <c r="DZ131" s="2571">
        <f>(CW131-DD131)*10^6</f>
        <v/>
      </c>
      <c r="EB131" s="2584" t="n"/>
    </row>
    <row customFormat="1" customHeight="1" hidden="1" ht="15.75" outlineLevel="1" r="132" s="416">
      <c r="A132" s="268" t="n"/>
      <c r="B132" s="419" t="inlineStr">
        <is>
          <t>COTISATIONS</t>
        </is>
      </c>
      <c r="C132" s="406" t="inlineStr">
        <is>
          <t>Opex126</t>
        </is>
      </c>
      <c r="D132" s="2690" t="n">
        <v>21.105196</v>
      </c>
      <c r="E132" s="2592" t="n">
        <v>5</v>
      </c>
      <c r="F132" s="2592" t="n">
        <v>16.105196</v>
      </c>
      <c r="G132" s="2592" t="n">
        <v>1.708836</v>
      </c>
      <c r="H132" s="409" t="n">
        <v>11.3506269764916</v>
      </c>
      <c r="I132" s="397" t="n"/>
      <c r="J132" s="2690" t="n">
        <v>3.303995</v>
      </c>
      <c r="K132" s="2592" t="n">
        <v>5</v>
      </c>
      <c r="L132" s="2592" t="n">
        <v>-1.696005</v>
      </c>
      <c r="M132" s="2592" t="n">
        <v>1.788835</v>
      </c>
      <c r="N132" s="409" t="n">
        <v>0.8470093664312248</v>
      </c>
      <c r="O132" s="410" t="n"/>
      <c r="P132" s="2690" t="n">
        <v>8.586658</v>
      </c>
      <c r="Q132" s="2592" t="n">
        <v>5</v>
      </c>
      <c r="R132" s="2592" t="n">
        <v>3.586658</v>
      </c>
      <c r="S132" s="2592" t="n">
        <v>2.708836</v>
      </c>
      <c r="T132" s="409" t="n">
        <v>2.169870010587573</v>
      </c>
      <c r="U132" s="2586" t="n"/>
      <c r="V132" s="2690" t="n">
        <v>6.58867</v>
      </c>
      <c r="W132" s="2592" t="n">
        <v>5</v>
      </c>
      <c r="X132" s="2592" t="n">
        <v>5</v>
      </c>
      <c r="Y132" s="2592" t="n">
        <v>1.58867</v>
      </c>
      <c r="Z132" s="2592" t="n">
        <v>1.58867</v>
      </c>
      <c r="AA132" s="2592" t="n">
        <v>1.708837</v>
      </c>
      <c r="AB132" s="409" t="n">
        <v>2.855645681829221</v>
      </c>
      <c r="AC132" s="410" t="n"/>
      <c r="AD132" s="2690" t="n">
        <v>6.588668</v>
      </c>
      <c r="AE132" s="2592" t="n">
        <v>5</v>
      </c>
      <c r="AF132" s="2592" t="n">
        <v>5</v>
      </c>
      <c r="AG132" s="2592" t="n">
        <v>1.588668</v>
      </c>
      <c r="AH132" s="2592" t="n">
        <v>1.588668</v>
      </c>
      <c r="AI132" s="2592" t="n">
        <v>-1.062074</v>
      </c>
      <c r="AJ132" s="409" t="n">
        <v>-7.203586567414324</v>
      </c>
      <c r="AK132" s="410" t="n"/>
      <c r="AL132" s="2690" t="n">
        <v>9.58867</v>
      </c>
      <c r="AM132" s="2592" t="n">
        <v>5</v>
      </c>
      <c r="AN132" s="2592" t="n">
        <v>5</v>
      </c>
      <c r="AO132" s="2592" t="n">
        <v>5</v>
      </c>
      <c r="AP132" s="2592" t="n">
        <v>4.58867</v>
      </c>
      <c r="AQ132" s="2592" t="n">
        <v>4.58867</v>
      </c>
      <c r="AR132" s="2592" t="n">
        <v>5.479745</v>
      </c>
      <c r="AS132" s="409" t="n">
        <v>0.7498387242472049</v>
      </c>
      <c r="AT132" s="2587" t="n"/>
      <c r="AU132" s="2690" t="n">
        <v>6.588667999999999</v>
      </c>
      <c r="AV132" s="2592" t="n">
        <v>5</v>
      </c>
      <c r="AW132" s="2592" t="n">
        <v>5</v>
      </c>
      <c r="AX132" s="2592" t="n">
        <v>1.588667999999999</v>
      </c>
      <c r="AY132" s="2592" t="n">
        <v>1.588667999999999</v>
      </c>
      <c r="AZ132" s="2592" t="n">
        <v>1.708836</v>
      </c>
      <c r="BA132" s="409" t="n">
        <v>2.855646767741316</v>
      </c>
      <c r="BB132" s="410" t="n"/>
      <c r="BC132" s="2690" t="n">
        <v>4.59068</v>
      </c>
      <c r="BD132" s="2592" t="n">
        <v>5</v>
      </c>
      <c r="BE132" s="2592" t="n">
        <v>5</v>
      </c>
      <c r="BF132" s="2592" t="n">
        <v>-0.4093200000000001</v>
      </c>
      <c r="BG132" s="2592" t="n">
        <v>-0.4093200000000001</v>
      </c>
      <c r="BH132" s="2592" t="n">
        <v>-44.737211</v>
      </c>
      <c r="BI132" s="409" t="n">
        <v>-1.10261435385411</v>
      </c>
      <c r="BJ132" s="2593" t="n"/>
      <c r="BK132" s="2690" t="n"/>
      <c r="BL132" s="2592" t="n"/>
      <c r="BM132" s="2592" t="n"/>
      <c r="BN132" s="2592" t="n"/>
      <c r="BO132" s="2592" t="n"/>
      <c r="BP132" s="2592" t="n"/>
      <c r="BQ132" s="2592" t="n"/>
      <c r="BR132" s="409" t="n"/>
      <c r="BS132" s="2593" t="n"/>
      <c r="BT132" s="2690" t="n"/>
      <c r="BU132" s="2592" t="n"/>
      <c r="BV132" s="2592" t="n"/>
      <c r="BW132" s="2592" t="n"/>
      <c r="BX132" s="2592" t="n"/>
      <c r="BY132" s="2592" t="n"/>
      <c r="BZ132" s="409" t="n"/>
      <c r="CA132" s="2555" t="n"/>
      <c r="CB132" s="2690" t="n"/>
      <c r="CC132" s="2592" t="n"/>
      <c r="CD132" s="2592" t="n"/>
      <c r="CE132" s="2592" t="n"/>
      <c r="CF132" s="2592" t="n"/>
      <c r="CG132" s="2592" t="n"/>
      <c r="CH132" s="409" t="n"/>
      <c r="CI132" s="2555" t="n"/>
      <c r="CJ132" s="2612" t="n"/>
      <c r="CK132" s="2592" t="n"/>
      <c r="CL132" s="2592" t="n"/>
      <c r="CM132" s="2592" t="n"/>
      <c r="CN132" s="2592" t="n"/>
      <c r="CO132" s="2592" t="n"/>
      <c r="CP132" s="409" t="n"/>
      <c r="CQ132" s="410" t="n"/>
      <c r="CR132" s="2591" t="n">
        <v>66.941205</v>
      </c>
      <c r="CS132" s="2592" t="n">
        <v>40</v>
      </c>
      <c r="CT132" s="2592" t="n">
        <v>56.173187</v>
      </c>
      <c r="CU132" s="2592" t="n">
        <v>26.941205</v>
      </c>
      <c r="CV132" s="2592" t="n">
        <v>10.768018</v>
      </c>
      <c r="CW132" s="2592" t="n">
        <v>14.041851</v>
      </c>
      <c r="CX132" s="409">
        <f>IFERROR(CR132/CW132-1, "-")</f>
        <v/>
      </c>
      <c r="CY132" s="400" t="n"/>
      <c r="CZ132" s="2594" t="n">
        <v>60</v>
      </c>
      <c r="DA132" s="2592" t="n">
        <v>77.99584899999999</v>
      </c>
      <c r="DB132" s="2592" t="n">
        <v>81.173187</v>
      </c>
      <c r="DC132" s="2592" t="n"/>
      <c r="DD132" s="2592" t="n">
        <v>-22.836542</v>
      </c>
      <c r="DE132" s="409">
        <f>+CZ132/DD132-1</f>
        <v/>
      </c>
      <c r="DF132" s="409">
        <f>+DA132/DD132-1</f>
        <v/>
      </c>
      <c r="DG132" s="413">
        <f>+DB132/DD132-1</f>
        <v/>
      </c>
      <c r="DH132" s="413">
        <f>+DC132/DD132-1</f>
        <v/>
      </c>
      <c r="DI132" s="2579" t="n"/>
      <c r="DJ132" s="2427">
        <f>SUM(D132,J132,P132,V132,AD132,AL132,AU132,BC132,BK132,BT132,CB132,CJ132)-CR132</f>
        <v/>
      </c>
      <c r="DK132" s="2427">
        <f>SUM(E132,K132,Q132,W132,AE132,AM132,AV132,BD132,BL132,BU132,CC132,CK132)-CS132</f>
        <v/>
      </c>
      <c r="DL132" s="2427">
        <f>SUM(G132,M132,S132,AA132,AI132,AR132,AZ132,BH132,BQ132,BY132,CG132,CO132)-CW132</f>
        <v/>
      </c>
      <c r="DM132" s="2427">
        <f>SUM(D132,J132,P132,V132,AD132,AL132,AU132,BC132,,BN132,BV132,CD132,CL132)-CT132</f>
        <v/>
      </c>
      <c r="DN132" s="2579" t="n"/>
      <c r="DO132" s="2579" t="n"/>
      <c r="DP132" s="2691" t="n">
        <v>-26462046</v>
      </c>
      <c r="DQ132" s="2581">
        <f>-CR132+DP132/10^6</f>
        <v/>
      </c>
      <c r="DR132" s="2427">
        <f>SUM(E132,K132,Q132,W132,AE132,AM132,AV132,BD132,BL132,BU132,CC132,CK132)-CS132</f>
        <v/>
      </c>
      <c r="DS132" s="2427">
        <f>SUM(D132,J132,P132,V132,AD132,AL132,AU132,BC132,,BN132,BV132,CD132,CL132)-CT132</f>
        <v/>
      </c>
      <c r="DT132" s="2582" t="n"/>
      <c r="DU132" s="415" t="n">
        <v>3.625504</v>
      </c>
      <c r="DV132" s="2583">
        <f>DU132-CJ132</f>
        <v/>
      </c>
      <c r="DX132" s="2571">
        <f>(CS132-CZ132)*10^6</f>
        <v/>
      </c>
      <c r="DY132" s="2571">
        <f>(CT132-DC132)*10^6</f>
        <v/>
      </c>
      <c r="DZ132" s="2571">
        <f>(CW132-DD132)*10^6</f>
        <v/>
      </c>
      <c r="EB132" s="2584" t="n"/>
    </row>
    <row customFormat="1" customHeight="1" hidden="1" ht="15.75" outlineLevel="1" r="133" s="416">
      <c r="A133" s="268" t="n"/>
      <c r="B133" s="419" t="inlineStr">
        <is>
          <t>CONCOURS DIVERS</t>
        </is>
      </c>
      <c r="C133" s="406" t="inlineStr">
        <is>
          <t>Opex127</t>
        </is>
      </c>
      <c r="D133" s="2591" t="n">
        <v>1.994245</v>
      </c>
      <c r="E133" s="2592" t="n">
        <v>1.83</v>
      </c>
      <c r="F133" s="2592" t="n">
        <v>0.164245</v>
      </c>
      <c r="G133" s="2592" t="n">
        <v>1.994246</v>
      </c>
      <c r="H133" s="409" t="n">
        <v>-5.014426505134395e-07</v>
      </c>
      <c r="I133" s="397" t="n"/>
      <c r="J133" s="2591" t="n">
        <v>1.994247</v>
      </c>
      <c r="K133" s="2592" t="n">
        <v>1.83</v>
      </c>
      <c r="L133" s="2592" t="n">
        <v>0.164247</v>
      </c>
      <c r="M133" s="2592" t="n">
        <v>1.833334</v>
      </c>
      <c r="N133" s="409" t="n">
        <v>0.08777069535611082</v>
      </c>
      <c r="O133" s="410" t="n"/>
      <c r="P133" s="2591" t="n">
        <v>-2.037597</v>
      </c>
      <c r="Q133" s="2592" t="n">
        <v>1.83</v>
      </c>
      <c r="R133" s="2592" t="n">
        <v>-3.867597</v>
      </c>
      <c r="S133" s="2592" t="n">
        <v>1.994245</v>
      </c>
      <c r="T133" s="409" t="n">
        <v>-2.021738552685352</v>
      </c>
      <c r="U133" s="2586" t="n"/>
      <c r="V133" s="2591" t="n">
        <v>1.994245</v>
      </c>
      <c r="W133" s="2592" t="n">
        <v>1.83</v>
      </c>
      <c r="X133" s="2592" t="n">
        <v>1.83</v>
      </c>
      <c r="Y133" s="2592" t="n">
        <v>0.164245</v>
      </c>
      <c r="Z133" s="2592" t="n">
        <v>0.164245</v>
      </c>
      <c r="AA133" s="2592" t="n">
        <v>1.994246</v>
      </c>
      <c r="AB133" s="409" t="n">
        <v>-5.014426505134395e-07</v>
      </c>
      <c r="AC133" s="410" t="n"/>
      <c r="AD133" s="2591" t="n">
        <v>1.994247</v>
      </c>
      <c r="AE133" s="2592" t="n">
        <v>1.83</v>
      </c>
      <c r="AF133" s="2592" t="n">
        <v>1.83</v>
      </c>
      <c r="AG133" s="2592" t="n">
        <v>0.164247</v>
      </c>
      <c r="AH133" s="2592" t="n">
        <v>0.164247</v>
      </c>
      <c r="AI133" s="2592" t="n">
        <v>1.994246</v>
      </c>
      <c r="AJ133" s="409" t="n">
        <v>5.014426505134395e-07</v>
      </c>
      <c r="AK133" s="410" t="n"/>
      <c r="AL133" s="2591" t="n">
        <v>1.994245</v>
      </c>
      <c r="AM133" s="2592" t="n">
        <v>1.83</v>
      </c>
      <c r="AN133" s="2592" t="n">
        <v>1.83</v>
      </c>
      <c r="AO133" s="2592" t="n">
        <v>1.83</v>
      </c>
      <c r="AP133" s="2592" t="n">
        <v>0.164245</v>
      </c>
      <c r="AQ133" s="2592" t="n">
        <v>0.164245</v>
      </c>
      <c r="AR133" s="2592" t="n">
        <v>1.994246</v>
      </c>
      <c r="AS133" s="409" t="n">
        <v>-5.014426505134395e-07</v>
      </c>
      <c r="AT133" s="2587" t="n"/>
      <c r="AU133" s="2591" t="n">
        <v>1.994246</v>
      </c>
      <c r="AV133" s="2592" t="n">
        <v>1.83</v>
      </c>
      <c r="AW133" s="2592" t="n">
        <v>1.83</v>
      </c>
      <c r="AX133" s="2592" t="n">
        <v>0.1642459999999999</v>
      </c>
      <c r="AY133" s="2592" t="n">
        <v>0.1642459999999999</v>
      </c>
      <c r="AZ133" s="2592" t="n">
        <v>1.994245</v>
      </c>
      <c r="BA133" s="409" t="n">
        <v>5.014429018679323e-07</v>
      </c>
      <c r="BB133" s="410" t="n"/>
      <c r="BC133" s="2591" t="n">
        <v>1.994246</v>
      </c>
      <c r="BD133" s="2592" t="n">
        <v>1.83</v>
      </c>
      <c r="BE133" s="2592" t="n">
        <v>1.83</v>
      </c>
      <c r="BF133" s="2592" t="n">
        <v>0.1642459999999999</v>
      </c>
      <c r="BG133" s="2592" t="n">
        <v>0.1642459999999999</v>
      </c>
      <c r="BH133" s="2592" t="n">
        <v>1.994247</v>
      </c>
      <c r="BI133" s="409" t="n">
        <v>-5.014423991589467e-07</v>
      </c>
      <c r="BJ133" s="2593" t="n"/>
      <c r="BK133" s="2591" t="n"/>
      <c r="BL133" s="2592" t="n"/>
      <c r="BM133" s="2592" t="n"/>
      <c r="BN133" s="2592" t="n"/>
      <c r="BO133" s="2592" t="n"/>
      <c r="BP133" s="2592" t="n"/>
      <c r="BQ133" s="2592" t="n"/>
      <c r="BR133" s="409" t="n"/>
      <c r="BS133" s="2593" t="n"/>
      <c r="BT133" s="2591" t="n"/>
      <c r="BU133" s="2592" t="n"/>
      <c r="BV133" s="2592" t="n"/>
      <c r="BW133" s="2592" t="n"/>
      <c r="BX133" s="2592" t="n"/>
      <c r="BY133" s="2592" t="n"/>
      <c r="BZ133" s="409" t="n"/>
      <c r="CA133" s="2555" t="n"/>
      <c r="CB133" s="2591" t="n"/>
      <c r="CC133" s="2592" t="n"/>
      <c r="CD133" s="2592" t="n"/>
      <c r="CE133" s="2592" t="n"/>
      <c r="CF133" s="2592" t="n"/>
      <c r="CG133" s="2592" t="n"/>
      <c r="CH133" s="409" t="n"/>
      <c r="CI133" s="2555" t="n"/>
      <c r="CJ133" s="2591" t="n"/>
      <c r="CK133" s="2592" t="n"/>
      <c r="CL133" s="2592" t="n"/>
      <c r="CM133" s="2592" t="n"/>
      <c r="CN133" s="2592" t="n"/>
      <c r="CO133" s="2592" t="n"/>
      <c r="CP133" s="409" t="n"/>
      <c r="CQ133" s="410" t="n"/>
      <c r="CR133" s="2591" t="n">
        <v>11.922124</v>
      </c>
      <c r="CS133" s="2592" t="n">
        <v>14.64</v>
      </c>
      <c r="CT133" s="2592" t="n">
        <v>9.599387</v>
      </c>
      <c r="CU133" s="2592" t="n">
        <v>-2.717876</v>
      </c>
      <c r="CV133" s="2592" t="n">
        <v>2.322737</v>
      </c>
      <c r="CW133" s="2592" t="n">
        <v>13.798808</v>
      </c>
      <c r="CX133" s="409">
        <f>IFERROR(CR133/CW133-1, "-")</f>
        <v/>
      </c>
      <c r="CY133" s="400" t="n"/>
      <c r="CZ133" s="2594" t="n">
        <v>21.95999999999999</v>
      </c>
      <c r="DA133" s="2592" t="n">
        <v>18.420895</v>
      </c>
      <c r="DB133" s="2592" t="n">
        <v>18.749387</v>
      </c>
      <c r="DC133" s="2592" t="n"/>
      <c r="DD133" s="2592" t="n">
        <v>23.770038</v>
      </c>
      <c r="DE133" s="409">
        <f>+CZ133/DD133-1</f>
        <v/>
      </c>
      <c r="DF133" s="409">
        <f>+DA133/DD133-1</f>
        <v/>
      </c>
      <c r="DG133" s="413">
        <f>+DB133/DD133-1</f>
        <v/>
      </c>
      <c r="DH133" s="413">
        <f>+DC133/DD133-1</f>
        <v/>
      </c>
      <c r="DI133" s="2579" t="n"/>
      <c r="DJ133" s="2427">
        <f>SUM(D133,J133,P133,V133,AD133,AL133,AU133,BC133,BK133,BT133,CB133,CJ133)-CR133</f>
        <v/>
      </c>
      <c r="DK133" s="2427">
        <f>SUM(E133,K133,Q133,W133,AE133,AM133,AV133,BD133,BL133,BU133,CC133,CK133)-CS133</f>
        <v/>
      </c>
      <c r="DL133" s="2427">
        <f>SUM(G133,M133,S133,AA133,AI133,AR133,AZ133,BH133,BQ133,BY133,CG133,CO133)-CW133</f>
        <v/>
      </c>
      <c r="DM133" s="2427">
        <f>SUM(D133,J133,P133,V133,AD133,AL133,AU133,BC133,,BN133,BV133,CD133,CL133)-CT133</f>
        <v/>
      </c>
      <c r="DN133" s="2579" t="n"/>
      <c r="DO133" s="2579" t="n"/>
      <c r="DP133" s="2595" t="n">
        <v>21775792</v>
      </c>
      <c r="DQ133" s="2581">
        <f>-CR133+DP133/10^6</f>
        <v/>
      </c>
      <c r="DR133" s="2427">
        <f>SUM(E133,K133,Q133,W133,AE133,AM133,AV133,BD133,BL133,BU133,CC133,CK133)-CS133</f>
        <v/>
      </c>
      <c r="DS133" s="2427">
        <f>SUM(D133,J133,P133,V133,AD133,AL133,AU133,BC133,,BN133,BV133,CD133,CL133)-CT133</f>
        <v/>
      </c>
      <c r="DT133" s="2582" t="n"/>
      <c r="DU133" s="415" t="n">
        <v>1.994246</v>
      </c>
      <c r="DV133" s="2583">
        <f>DU133-CJ133</f>
        <v/>
      </c>
      <c r="DX133" s="2571">
        <f>(CS133-CZ133)*10^6</f>
        <v/>
      </c>
      <c r="DY133" s="2571">
        <f>(CT133-DC133)*10^6</f>
        <v/>
      </c>
      <c r="DZ133" s="2571">
        <f>(CW133-DD133)*10^6</f>
        <v/>
      </c>
      <c r="EB133" s="2584" t="n"/>
    </row>
    <row customFormat="1" customHeight="1" hidden="1" ht="15.75" outlineLevel="1" r="134" s="416">
      <c r="A134" s="268" t="n"/>
      <c r="B134" s="419" t="inlineStr">
        <is>
          <t>FRAIS DE DEMENAGEMENT</t>
        </is>
      </c>
      <c r="C134" s="406" t="inlineStr">
        <is>
          <t>Opex128</t>
        </is>
      </c>
      <c r="D134" s="2591" t="n"/>
      <c r="E134" s="2592" t="n"/>
      <c r="F134" s="2592" t="n">
        <v>0</v>
      </c>
      <c r="G134" s="2592" t="n"/>
      <c r="H134" s="409" t="n"/>
      <c r="I134" s="397" t="n"/>
      <c r="J134" s="2591" t="n"/>
      <c r="K134" s="2592" t="n"/>
      <c r="L134" s="2592" t="n">
        <v>0</v>
      </c>
      <c r="M134" s="2592" t="n"/>
      <c r="N134" s="409" t="n"/>
      <c r="O134" s="410" t="n"/>
      <c r="P134" s="2591" t="n"/>
      <c r="Q134" s="2592" t="n"/>
      <c r="R134" s="2592" t="n">
        <v>0</v>
      </c>
      <c r="S134" s="2592" t="n"/>
      <c r="T134" s="409" t="n"/>
      <c r="U134" s="2586" t="n"/>
      <c r="V134" s="2591" t="n"/>
      <c r="W134" s="2592" t="n"/>
      <c r="X134" s="2592" t="n"/>
      <c r="Y134" s="2592" t="n">
        <v>0</v>
      </c>
      <c r="Z134" s="2592" t="n">
        <v>0</v>
      </c>
      <c r="AA134" s="2592" t="n"/>
      <c r="AB134" s="409" t="n"/>
      <c r="AC134" s="410" t="n"/>
      <c r="AD134" s="2591" t="n"/>
      <c r="AE134" s="2592" t="n"/>
      <c r="AF134" s="2592" t="n"/>
      <c r="AG134" s="2592" t="n">
        <v>0</v>
      </c>
      <c r="AH134" s="2592" t="n">
        <v>0</v>
      </c>
      <c r="AI134" s="2592" t="n"/>
      <c r="AJ134" s="409" t="n"/>
      <c r="AK134" s="410" t="n"/>
      <c r="AL134" s="2591" t="n"/>
      <c r="AM134" s="2592" t="n"/>
      <c r="AN134" s="2592" t="n"/>
      <c r="AO134" s="2592" t="n"/>
      <c r="AP134" s="2592" t="n">
        <v>0</v>
      </c>
      <c r="AQ134" s="2592" t="n">
        <v>0</v>
      </c>
      <c r="AR134" s="2592" t="n"/>
      <c r="AS134" s="409" t="n"/>
      <c r="AT134" s="2587" t="n"/>
      <c r="AU134" s="2591" t="n"/>
      <c r="AV134" s="2592" t="n"/>
      <c r="AW134" s="2592" t="n"/>
      <c r="AX134" s="2592" t="n">
        <v>0</v>
      </c>
      <c r="AY134" s="2592" t="n">
        <v>0</v>
      </c>
      <c r="AZ134" s="2592" t="n"/>
      <c r="BA134" s="409" t="n"/>
      <c r="BB134" s="410" t="n"/>
      <c r="BC134" s="2591" t="n">
        <v>0</v>
      </c>
      <c r="BD134" s="2592" t="n"/>
      <c r="BE134" s="2592" t="n"/>
      <c r="BF134" s="2592" t="n">
        <v>0</v>
      </c>
      <c r="BG134" s="2592" t="n">
        <v>0</v>
      </c>
      <c r="BH134" s="2592" t="n"/>
      <c r="BI134" s="409" t="n"/>
      <c r="BJ134" s="2593" t="n"/>
      <c r="BK134" s="2591" t="n"/>
      <c r="BL134" s="2592" t="n"/>
      <c r="BM134" s="2592" t="n"/>
      <c r="BN134" s="2592" t="n"/>
      <c r="BO134" s="2592" t="n"/>
      <c r="BP134" s="2592" t="n"/>
      <c r="BQ134" s="2592" t="n"/>
      <c r="BR134" s="409" t="n"/>
      <c r="BS134" s="2593" t="n"/>
      <c r="BT134" s="2591" t="n"/>
      <c r="BU134" s="2592" t="n"/>
      <c r="BV134" s="2592" t="n"/>
      <c r="BW134" s="2592" t="n"/>
      <c r="BX134" s="2592" t="n"/>
      <c r="BY134" s="2592" t="n"/>
      <c r="BZ134" s="409" t="n"/>
      <c r="CA134" s="2555" t="n"/>
      <c r="CB134" s="2591" t="n"/>
      <c r="CC134" s="2592" t="n"/>
      <c r="CD134" s="2592" t="n"/>
      <c r="CE134" s="2592" t="n"/>
      <c r="CF134" s="2592" t="n"/>
      <c r="CG134" s="2592" t="n"/>
      <c r="CH134" s="409" t="n"/>
      <c r="CI134" s="2555" t="n"/>
      <c r="CJ134" s="2591" t="n"/>
      <c r="CK134" s="2592" t="n"/>
      <c r="CL134" s="2592" t="n"/>
      <c r="CM134" s="2592" t="n"/>
      <c r="CN134" s="2592" t="n"/>
      <c r="CO134" s="2592" t="n"/>
      <c r="CP134" s="409" t="n"/>
      <c r="CQ134" s="410" t="n"/>
      <c r="CR134" s="2591" t="n">
        <v>0</v>
      </c>
      <c r="CS134" s="2592" t="n">
        <v>0</v>
      </c>
      <c r="CT134" s="2592" t="n">
        <v>0</v>
      </c>
      <c r="CU134" s="2592" t="n">
        <v>0</v>
      </c>
      <c r="CV134" s="2592" t="n">
        <v>0</v>
      </c>
      <c r="CW134" s="2592" t="n">
        <v>0</v>
      </c>
      <c r="CX134" s="409">
        <f>IFERROR(CR134/CW134-1, "-")</f>
        <v/>
      </c>
      <c r="CY134" s="400" t="n"/>
      <c r="CZ134" s="2594" t="n">
        <v>0</v>
      </c>
      <c r="DA134" s="2592" t="n"/>
      <c r="DB134" s="2592" t="n"/>
      <c r="DC134" s="2592" t="n"/>
      <c r="DD134" s="2592" t="n"/>
      <c r="DE134" s="409" t="n"/>
      <c r="DF134" s="409">
        <f>+DA134/DD134-1</f>
        <v/>
      </c>
      <c r="DG134" s="413">
        <f>+DB134/DD134-1</f>
        <v/>
      </c>
      <c r="DH134" s="413">
        <f>+DC134/DD134-1</f>
        <v/>
      </c>
      <c r="DI134" s="2579" t="n"/>
      <c r="DJ134" s="2427">
        <f>SUM(D134,J134,P134,V134,AD134,AL134,AU134,BC134,BK134,BT134,CB134,CJ134)-CR134</f>
        <v/>
      </c>
      <c r="DK134" s="2427">
        <f>SUM(E134,K134,Q134,W134,AE134,AM134,AV134,BD134,BL134,BU134,CC134,CK134)-CS134</f>
        <v/>
      </c>
      <c r="DL134" s="2427">
        <f>SUM(G134,M134,S134,AA134,AI134,AR134,AZ134,BH134,BQ134,BY134,CG134,CO134)-CW134</f>
        <v/>
      </c>
      <c r="DM134" s="2427">
        <f>SUM(D134,J134,P134,V134,AD134,AL134,AU134,BC134,,BN134,BV134,CD134,CL134)-CT134</f>
        <v/>
      </c>
      <c r="DN134" s="2579" t="n"/>
      <c r="DO134" s="2579" t="n"/>
      <c r="DP134" s="2595" t="n">
        <v>2241863</v>
      </c>
      <c r="DQ134" s="2581">
        <f>-CR134+DP134/10^6</f>
        <v/>
      </c>
      <c r="DR134" s="2427">
        <f>SUM(E134,K134,Q134,W134,AE134,AM134,AV134,BD134,BL134,BU134,CC134,CK134)-CS134</f>
        <v/>
      </c>
      <c r="DS134" s="2427">
        <f>SUM(D134,J134,P134,V134,AD134,AL134,AU134,BC134,,BN134,BV134,CD134,CL134)-CT134</f>
        <v/>
      </c>
      <c r="DT134" s="2582" t="n"/>
      <c r="DU134" s="415" t="n">
        <v>0</v>
      </c>
      <c r="DV134" s="2583">
        <f>DU134-CJ134</f>
        <v/>
      </c>
      <c r="DX134" s="2571">
        <f>(CS134-CZ134)*10^6</f>
        <v/>
      </c>
      <c r="DY134" s="2571">
        <f>(CT134-DC134)*10^6</f>
        <v/>
      </c>
      <c r="DZ134" s="2571">
        <f>(CW134-DD134)*10^6</f>
        <v/>
      </c>
      <c r="EB134" s="2584" t="n"/>
    </row>
    <row customFormat="1" customHeight="1" hidden="1" ht="15.75" outlineLevel="1" r="135" s="416">
      <c r="A135" s="268" t="n"/>
      <c r="B135" s="419" t="inlineStr">
        <is>
          <t>DONS</t>
        </is>
      </c>
      <c r="C135" s="406" t="inlineStr">
        <is>
          <t>Opex129</t>
        </is>
      </c>
      <c r="D135" s="2604" t="n">
        <v>0.025557</v>
      </c>
      <c r="E135" s="2592" t="n">
        <v>5</v>
      </c>
      <c r="F135" s="2592" t="n">
        <v>-4.974443</v>
      </c>
      <c r="G135" s="2592" t="n">
        <v>0</v>
      </c>
      <c r="H135" s="409" t="n"/>
      <c r="I135" s="397" t="n"/>
      <c r="J135" s="2692" t="n">
        <v>0</v>
      </c>
      <c r="K135" s="2592" t="n">
        <v>36</v>
      </c>
      <c r="L135" s="2592" t="n">
        <v>-36</v>
      </c>
      <c r="M135" s="2592" t="n">
        <v>6.1793</v>
      </c>
      <c r="N135" s="409" t="n">
        <v>-1</v>
      </c>
      <c r="O135" s="410" t="n"/>
      <c r="P135" s="2692" t="n">
        <v>0</v>
      </c>
      <c r="Q135" s="2592" t="n">
        <v>15</v>
      </c>
      <c r="R135" s="2592" t="n">
        <v>-15</v>
      </c>
      <c r="S135" s="2592" t="n">
        <v>-5.7718818207</v>
      </c>
      <c r="T135" s="409" t="n">
        <v>-1</v>
      </c>
      <c r="U135" s="2586" t="n"/>
      <c r="V135" s="2692" t="n">
        <v>0.414247</v>
      </c>
      <c r="W135" s="2592" t="n">
        <v>20</v>
      </c>
      <c r="X135" s="2592" t="n">
        <v>10</v>
      </c>
      <c r="Y135" s="2592" t="n">
        <v>-19.585753</v>
      </c>
      <c r="Z135" s="2592" t="n">
        <v>-9.585753</v>
      </c>
      <c r="AA135" s="2592" t="n">
        <v>31.144404</v>
      </c>
      <c r="AB135" s="409" t="n">
        <v>-0.9866991514751735</v>
      </c>
      <c r="AC135" s="410" t="n"/>
      <c r="AD135" s="2692" t="n">
        <v>-7.333474</v>
      </c>
      <c r="AE135" s="2592" t="n">
        <v>35</v>
      </c>
      <c r="AF135" s="2592" t="n">
        <v>10</v>
      </c>
      <c r="AG135" s="2592" t="n">
        <v>-42.333474</v>
      </c>
      <c r="AH135" s="2592" t="n">
        <v>-17.333474</v>
      </c>
      <c r="AI135" s="2592" t="n">
        <v>-30.27</v>
      </c>
      <c r="AJ135" s="409" t="n">
        <v>-0.7577312851007598</v>
      </c>
      <c r="AK135" s="410" t="n"/>
      <c r="AL135" s="2692" t="n">
        <v>0</v>
      </c>
      <c r="AM135" s="2592" t="n">
        <v>7</v>
      </c>
      <c r="AN135" s="2592" t="n">
        <v>7</v>
      </c>
      <c r="AO135" s="2592" t="n">
        <v>7</v>
      </c>
      <c r="AP135" s="2592" t="n">
        <v>-7</v>
      </c>
      <c r="AQ135" s="2592" t="n">
        <v>-7</v>
      </c>
      <c r="AR135" s="2592" t="n">
        <v>9.100000000000001</v>
      </c>
      <c r="AS135" s="409" t="n">
        <v>-1</v>
      </c>
      <c r="AT135" s="2587" t="n"/>
      <c r="AU135" s="2692" t="n">
        <v>0</v>
      </c>
      <c r="AV135" s="2592" t="n">
        <v>5</v>
      </c>
      <c r="AW135" s="2592" t="n">
        <v>5</v>
      </c>
      <c r="AX135" s="2592" t="n">
        <v>-5</v>
      </c>
      <c r="AY135" s="2592" t="n">
        <v>-5</v>
      </c>
      <c r="AZ135" s="2592" t="n">
        <v>65.643863</v>
      </c>
      <c r="BA135" s="409" t="n">
        <v>-1</v>
      </c>
      <c r="BB135" s="410" t="n"/>
      <c r="BC135" s="2692" t="n">
        <v>0</v>
      </c>
      <c r="BD135" s="2592" t="n">
        <v>30</v>
      </c>
      <c r="BE135" s="2592" t="n">
        <v>5</v>
      </c>
      <c r="BF135" s="2592" t="n">
        <v>-30</v>
      </c>
      <c r="BG135" s="2592" t="n">
        <v>-5</v>
      </c>
      <c r="BH135" s="2592" t="n">
        <v>0.078676</v>
      </c>
      <c r="BI135" s="409" t="n">
        <v>-1</v>
      </c>
      <c r="BJ135" s="2593" t="n"/>
      <c r="BK135" s="2692" t="n"/>
      <c r="BL135" s="2592" t="n"/>
      <c r="BM135" s="2592" t="n"/>
      <c r="BN135" s="2592" t="n"/>
      <c r="BO135" s="2592" t="n"/>
      <c r="BP135" s="2592" t="n"/>
      <c r="BQ135" s="2592" t="n"/>
      <c r="BR135" s="409" t="n"/>
      <c r="BS135" s="2593" t="n"/>
      <c r="BT135" s="2692" t="n"/>
      <c r="BU135" s="2592" t="n"/>
      <c r="BV135" s="2592" t="n"/>
      <c r="BW135" s="2592" t="n"/>
      <c r="BX135" s="2592" t="n"/>
      <c r="BY135" s="2592" t="n"/>
      <c r="BZ135" s="409" t="n"/>
      <c r="CA135" s="2555" t="n"/>
      <c r="CB135" s="2692" t="n"/>
      <c r="CC135" s="2592" t="n"/>
      <c r="CD135" s="2592" t="n"/>
      <c r="CE135" s="2592" t="n"/>
      <c r="CF135" s="2592" t="n"/>
      <c r="CG135" s="2592" t="n"/>
      <c r="CH135" s="409" t="n"/>
      <c r="CI135" s="2555" t="n"/>
      <c r="CJ135" s="2692" t="n"/>
      <c r="CK135" s="2592" t="n"/>
      <c r="CL135" s="2592" t="n"/>
      <c r="CM135" s="2592" t="n"/>
      <c r="CN135" s="2592" t="n"/>
      <c r="CO135" s="2592" t="n"/>
      <c r="CP135" s="409" t="n"/>
      <c r="CQ135" s="410" t="n"/>
      <c r="CR135" s="2591" t="n">
        <v>-6.89367</v>
      </c>
      <c r="CS135" s="2592" t="n">
        <v>153</v>
      </c>
      <c r="CT135" s="2592" t="n">
        <v>5.10633</v>
      </c>
      <c r="CU135" s="2592" t="n">
        <v>-159.89367</v>
      </c>
      <c r="CV135" s="2592" t="n">
        <v>-12</v>
      </c>
      <c r="CW135" s="2592" t="n">
        <v>76.0256851793</v>
      </c>
      <c r="CX135" s="409">
        <f>IFERROR(CR135/CW135-1, "-")</f>
        <v/>
      </c>
      <c r="CY135" s="400" t="n"/>
      <c r="CZ135" s="2594" t="n">
        <v>200</v>
      </c>
      <c r="DA135" s="2592" t="n">
        <v>69.02555699999999</v>
      </c>
      <c r="DB135" s="2592" t="n">
        <v>42.10633</v>
      </c>
      <c r="DC135" s="2592" t="n"/>
      <c r="DD135" s="2592" t="n">
        <v>3.552713678800501e-15</v>
      </c>
      <c r="DE135" s="409">
        <f>+CZ135/DD135-1</f>
        <v/>
      </c>
      <c r="DF135" s="409">
        <f>+DA135/DD135-1</f>
        <v/>
      </c>
      <c r="DG135" s="413">
        <f>+DB135/DD135-1</f>
        <v/>
      </c>
      <c r="DH135" s="413">
        <f>+DC135/DD135-1</f>
        <v/>
      </c>
      <c r="DI135" s="2579" t="n"/>
      <c r="DJ135" s="2427">
        <f>SUM(D135,J135,P135,V135,AD135,AL135,AU135,BC135,BK135,BT135,CB135,CJ135)-CR135</f>
        <v/>
      </c>
      <c r="DK135" s="2427">
        <f>SUM(E135,K135,Q135,W135,AE135,AM135,AV135,BD135,BL135,BU135,CC135,CK135)-CS135</f>
        <v/>
      </c>
      <c r="DL135" s="2427">
        <f>SUM(G135,M135,S135,AA135,AI135,AR135,AZ135,BH135,BQ135,BY135,CG135,CO135)-CW135</f>
        <v/>
      </c>
      <c r="DM135" s="2427">
        <f>SUM(D135,J135,P135,V135,AD135,AL135,AU135,BC135,,BN135,BV135,CD135,CL135)-CT135</f>
        <v/>
      </c>
      <c r="DN135" s="2579" t="n"/>
      <c r="DO135" s="2579" t="n"/>
      <c r="DP135" s="2693" t="n">
        <v>5172626</v>
      </c>
      <c r="DQ135" s="2581">
        <f>-CR135+DP135/10^6</f>
        <v/>
      </c>
      <c r="DR135" s="2427">
        <f>SUM(E135,K135,Q135,W135,AE135,AM135,AV135,BD135,BL135,BU135,CC135,CK135)-CS135</f>
        <v/>
      </c>
      <c r="DS135" s="2427">
        <f>SUM(D135,J135,P135,V135,AD135,AL135,AU135,BC135,,BN135,BV135,CD135,CL135)-CT135</f>
        <v/>
      </c>
      <c r="DT135" s="2582" t="n"/>
      <c r="DU135" s="415" t="n">
        <v>-5.17262599999999</v>
      </c>
      <c r="DV135" s="2583">
        <f>DU135-CJ135</f>
        <v/>
      </c>
      <c r="DX135" s="2571">
        <f>(CS135-CZ135)*10^6</f>
        <v/>
      </c>
      <c r="DY135" s="2571">
        <f>(CT135-DC135)*10^6</f>
        <v/>
      </c>
      <c r="DZ135" s="2571">
        <f>(CW135-DD135)*10^6</f>
        <v/>
      </c>
      <c r="EB135" s="2584" t="n"/>
    </row>
    <row customFormat="1" customHeight="1" hidden="1" ht="15.75" outlineLevel="1" r="136" s="416">
      <c r="A136" s="268" t="n"/>
      <c r="B136" s="419" t="inlineStr">
        <is>
          <t>AUTRES  LOCATIONS ET CHARGES LO</t>
        </is>
      </c>
      <c r="C136" s="406" t="inlineStr">
        <is>
          <t>Opex130</t>
        </is>
      </c>
      <c r="D136" s="2604" t="n">
        <v>22.260518</v>
      </c>
      <c r="E136" s="2592" t="n">
        <v>0</v>
      </c>
      <c r="F136" s="2592" t="n">
        <v>22.260518</v>
      </c>
      <c r="G136" s="2592" t="n">
        <v>21.967274</v>
      </c>
      <c r="H136" s="409" t="n">
        <v>0.01334913016517203</v>
      </c>
      <c r="I136" s="397" t="n"/>
      <c r="J136" s="2604" t="n">
        <v>20.746117</v>
      </c>
      <c r="K136" s="2592" t="n">
        <v>0</v>
      </c>
      <c r="L136" s="2592" t="n">
        <v>20.746117</v>
      </c>
      <c r="M136" s="2592" t="n">
        <v>20.469911</v>
      </c>
      <c r="N136" s="409" t="n">
        <v>0.01349326824137154</v>
      </c>
      <c r="O136" s="410" t="n"/>
      <c r="P136" s="2604" t="n">
        <v>20.348118</v>
      </c>
      <c r="Q136" s="2592" t="n">
        <v>0</v>
      </c>
      <c r="R136" s="2592" t="n">
        <v>20.348118</v>
      </c>
      <c r="S136" s="2592" t="n">
        <v>20.344804</v>
      </c>
      <c r="T136" s="409" t="n">
        <v>0.0001628917142677544</v>
      </c>
      <c r="U136" s="2586" t="n"/>
      <c r="V136" s="2604" t="n">
        <v>20.057481</v>
      </c>
      <c r="W136" s="2592" t="n">
        <v>0</v>
      </c>
      <c r="X136" s="2592" t="n">
        <v>0</v>
      </c>
      <c r="Y136" s="2592" t="n">
        <v>20.057481</v>
      </c>
      <c r="Z136" s="2592" t="n">
        <v>20.057481</v>
      </c>
      <c r="AA136" s="2592" t="n">
        <v>24.159785</v>
      </c>
      <c r="AB136" s="409" t="n">
        <v>-0.1697988620345753</v>
      </c>
      <c r="AC136" s="410" t="n"/>
      <c r="AD136" s="2604" t="n">
        <v>21.862505</v>
      </c>
      <c r="AE136" s="2592" t="n">
        <v>0</v>
      </c>
      <c r="AF136" s="2592" t="n">
        <v>0</v>
      </c>
      <c r="AG136" s="2592" t="n">
        <v>21.862505</v>
      </c>
      <c r="AH136" s="2592" t="n">
        <v>21.862505</v>
      </c>
      <c r="AI136" s="2592" t="n">
        <v>23.632205</v>
      </c>
      <c r="AJ136" s="409" t="n">
        <v>-0.07488509853397096</v>
      </c>
      <c r="AK136" s="410" t="n"/>
      <c r="AL136" s="2604" t="n">
        <v>20.285553</v>
      </c>
      <c r="AM136" s="2592" t="n">
        <v>0</v>
      </c>
      <c r="AN136" s="2592" t="n">
        <v>0</v>
      </c>
      <c r="AO136" s="2592" t="n">
        <v>0</v>
      </c>
      <c r="AP136" s="2592" t="n">
        <v>20.285553</v>
      </c>
      <c r="AQ136" s="2592" t="n">
        <v>20.285553</v>
      </c>
      <c r="AR136" s="2592" t="n">
        <v>20.138621</v>
      </c>
      <c r="AS136" s="409" t="n">
        <v>0.007296030845408863</v>
      </c>
      <c r="AT136" s="2587" t="n"/>
      <c r="AU136" s="2604" t="n">
        <v>21.618573</v>
      </c>
      <c r="AV136" s="2592" t="n">
        <v>0</v>
      </c>
      <c r="AW136" s="2592" t="n">
        <v>0</v>
      </c>
      <c r="AX136" s="2592" t="n">
        <v>21.618573</v>
      </c>
      <c r="AY136" s="2592" t="n">
        <v>21.618573</v>
      </c>
      <c r="AZ136" s="2592" t="n">
        <v>9.675708999999999</v>
      </c>
      <c r="BA136" s="409" t="n">
        <v>1.234314095225477</v>
      </c>
      <c r="BB136" s="410" t="n"/>
      <c r="BC136" s="2604" t="n">
        <v>20.211764</v>
      </c>
      <c r="BD136" s="2592" t="n">
        <v>0</v>
      </c>
      <c r="BE136" s="2592" t="n">
        <v>0</v>
      </c>
      <c r="BF136" s="2592" t="n">
        <v>20.211764</v>
      </c>
      <c r="BG136" s="2592" t="n">
        <v>20.211764</v>
      </c>
      <c r="BH136" s="2592" t="n">
        <v>41.373425</v>
      </c>
      <c r="BI136" s="409" t="n">
        <v>-0.5114795548108477</v>
      </c>
      <c r="BJ136" s="2593" t="n"/>
      <c r="BK136" s="2604" t="n"/>
      <c r="BL136" s="2592" t="n"/>
      <c r="BM136" s="2592" t="n"/>
      <c r="BN136" s="2592" t="n"/>
      <c r="BO136" s="2592" t="n"/>
      <c r="BP136" s="2592" t="n"/>
      <c r="BQ136" s="2592" t="n"/>
      <c r="BR136" s="409" t="n"/>
      <c r="BS136" s="2593" t="n"/>
      <c r="BT136" s="2604" t="n"/>
      <c r="BU136" s="2592" t="n"/>
      <c r="BV136" s="2592" t="n"/>
      <c r="BW136" s="2592" t="n"/>
      <c r="BX136" s="2592" t="n"/>
      <c r="BY136" s="2592" t="n"/>
      <c r="BZ136" s="409" t="n"/>
      <c r="CA136" s="2555" t="n"/>
      <c r="CB136" s="2604" t="n"/>
      <c r="CC136" s="2592" t="n"/>
      <c r="CD136" s="2592" t="n"/>
      <c r="CE136" s="2592" t="n"/>
      <c r="CF136" s="2592" t="n"/>
      <c r="CG136" s="2592" t="n"/>
      <c r="CH136" s="409" t="n"/>
      <c r="CI136" s="2555" t="n"/>
      <c r="CJ136" s="2604" t="n"/>
      <c r="CK136" s="2592" t="n"/>
      <c r="CL136" s="2592" t="n"/>
      <c r="CM136" s="2592" t="n"/>
      <c r="CN136" s="2592" t="n"/>
      <c r="CO136" s="2592" t="n"/>
      <c r="CP136" s="409" t="n"/>
      <c r="CQ136" s="410" t="n"/>
      <c r="CR136" s="2591" t="n">
        <v>167.390629</v>
      </c>
      <c r="CS136" s="2592" t="n">
        <v>0</v>
      </c>
      <c r="CT136" s="2592" t="n">
        <v>105.274739</v>
      </c>
      <c r="CU136" s="2592" t="n">
        <v>167.390629</v>
      </c>
      <c r="CV136" s="2592" t="n">
        <v>62.11588999999999</v>
      </c>
      <c r="CW136" s="2592" t="n">
        <v>140.388309</v>
      </c>
      <c r="CX136" s="409">
        <f>IFERROR(CR136/CW136-1, "-")</f>
        <v/>
      </c>
      <c r="CY136" s="400" t="n"/>
      <c r="CZ136" s="2594" t="n">
        <v>0</v>
      </c>
      <c r="DA136" s="2592" t="n">
        <v>63.354753</v>
      </c>
      <c r="DB136" s="2592" t="n">
        <v>105.274739</v>
      </c>
      <c r="DC136" s="2592" t="n"/>
      <c r="DD136" s="2592" t="n">
        <v>250.332579</v>
      </c>
      <c r="DE136" s="409" t="n"/>
      <c r="DF136" s="409">
        <f>+DA136/DD136-1</f>
        <v/>
      </c>
      <c r="DG136" s="413">
        <f>+DB136/DD136-1</f>
        <v/>
      </c>
      <c r="DH136" s="413">
        <f>+DC136/DD136-1</f>
        <v/>
      </c>
      <c r="DI136" s="2579" t="n"/>
      <c r="DJ136" s="2427">
        <f>SUM(D136,J136,P136,V136,AD136,AL136,AU136,BC136,BK136,BT136,CB136,CJ136)-CR136</f>
        <v/>
      </c>
      <c r="DK136" s="2427">
        <f>SUM(E136,K136,Q136,W136,AE136,AM136,AV136,BD136,BL136,BU136,CC136,CK136)-CS136</f>
        <v/>
      </c>
      <c r="DL136" s="2427">
        <f>SUM(G136,M136,S136,AA136,AI136,AR136,AZ136,BH136,BQ136,BY136,CG136,CO136)-CW136</f>
        <v/>
      </c>
      <c r="DM136" s="2427">
        <f>SUM(D136,J136,P136,V136,AD136,AL136,AU136,BC136,,BN136,BV136,CD136,CL136)-CT136</f>
        <v/>
      </c>
      <c r="DN136" s="2579" t="n"/>
      <c r="DO136" s="2579" t="n"/>
      <c r="DP136" s="2613" t="n">
        <v>224627516</v>
      </c>
      <c r="DQ136" s="2581">
        <f>-CR136+DP136/10^6</f>
        <v/>
      </c>
      <c r="DR136" s="2427">
        <f>SUM(E136,K136,Q136,W136,AE136,AM136,AV136,BD136,BL136,BU136,CC136,CK136)-CS136</f>
        <v/>
      </c>
      <c r="DS136" s="2427">
        <f>SUM(D136,J136,P136,V136,AD136,AL136,AU136,BC136,,BN136,BV136,CD136,CL136)-CT136</f>
        <v/>
      </c>
      <c r="DT136" s="2582" t="n"/>
      <c r="DU136" s="415" t="n">
        <v>25.705063</v>
      </c>
      <c r="DV136" s="2583">
        <f>DU136-CJ136</f>
        <v/>
      </c>
      <c r="DX136" s="2571">
        <f>(CS136-CZ136)*10^6</f>
        <v/>
      </c>
      <c r="DY136" s="2571">
        <f>(CT136-DC136)*10^6</f>
        <v/>
      </c>
      <c r="DZ136" s="2571">
        <f>(CW136-DD136)*10^6</f>
        <v/>
      </c>
      <c r="EB136" s="2584" t="n"/>
    </row>
    <row collapsed="1" customHeight="1" ht="15" r="137" s="2323">
      <c r="B137" s="553" t="inlineStr">
        <is>
          <t>Management fees</t>
        </is>
      </c>
      <c r="C137" s="373" t="inlineStr">
        <is>
          <t>Opex131</t>
        </is>
      </c>
      <c r="D137" s="2507" t="n">
        <v>69.38804500000001</v>
      </c>
      <c r="E137" s="2434" t="n">
        <v>85.05581661275539</v>
      </c>
      <c r="F137" s="2434" t="n">
        <v>-15.66777161275539</v>
      </c>
      <c r="G137" s="2434" t="n">
        <v>85.910983</v>
      </c>
      <c r="H137" s="232" t="n">
        <v>-0.1923262593794323</v>
      </c>
      <c r="I137" s="397" t="n"/>
      <c r="J137" s="2507" t="n">
        <v>63.993638</v>
      </c>
      <c r="K137" s="2434" t="n">
        <v>78.4462619024965</v>
      </c>
      <c r="L137" s="2434" t="n">
        <v>-14.45262390249651</v>
      </c>
      <c r="M137" s="2434" t="n">
        <v>81.918823</v>
      </c>
      <c r="N137" s="232" t="n">
        <v>-0.2188164373406586</v>
      </c>
      <c r="O137" s="397" t="n"/>
      <c r="P137" s="2507" t="n">
        <v>68.76865599999999</v>
      </c>
      <c r="Q137" s="2434" t="n">
        <v>85.7143808170644</v>
      </c>
      <c r="R137" s="2434" t="n">
        <v>-16.9457248170644</v>
      </c>
      <c r="S137" s="2434" t="n">
        <v>85.41847799999999</v>
      </c>
      <c r="T137" s="232" t="n">
        <v>-0.1949206119078826</v>
      </c>
      <c r="U137" s="2586" t="n"/>
      <c r="V137" s="2507" t="n">
        <v>66.942577</v>
      </c>
      <c r="W137" s="2434" t="n">
        <v>86.1899051954811</v>
      </c>
      <c r="X137" s="2434" t="n">
        <v>70.7875162065595</v>
      </c>
      <c r="Y137" s="2434" t="n">
        <v>-19.2473281954811</v>
      </c>
      <c r="Z137" s="2434" t="n">
        <v>-3.844939206559502</v>
      </c>
      <c r="AA137" s="2434" t="n">
        <v>-198.088954</v>
      </c>
      <c r="AB137" s="232" t="n">
        <v>-1.337941998522542</v>
      </c>
      <c r="AC137" s="397" t="n"/>
      <c r="AD137" s="2507" t="n">
        <v>65.810023</v>
      </c>
      <c r="AE137" s="2434" t="n">
        <v>87.3921213316081</v>
      </c>
      <c r="AF137" s="2434" t="n">
        <v>73.89481717956591</v>
      </c>
      <c r="AG137" s="2434" t="n">
        <v>-21.58209833160809</v>
      </c>
      <c r="AH137" s="2434" t="n">
        <v>-8.084794179565904</v>
      </c>
      <c r="AI137" s="2434" t="n">
        <v>88.93752499999999</v>
      </c>
      <c r="AJ137" s="232" t="n">
        <v>-0.2600421138321535</v>
      </c>
      <c r="AK137" s="397" t="n"/>
      <c r="AL137" s="2507" t="n">
        <v>70.30328</v>
      </c>
      <c r="AM137" s="2434" t="n">
        <v>84.74638331605341</v>
      </c>
      <c r="AN137" s="2434" t="n">
        <v>72.9536686178174</v>
      </c>
      <c r="AO137" s="2434" t="n">
        <v>69.55268633000701</v>
      </c>
      <c r="AP137" s="2434" t="n">
        <v>-14.44310331605341</v>
      </c>
      <c r="AQ137" s="2434" t="n">
        <v>-2.650388617817399</v>
      </c>
      <c r="AR137" s="2434" t="n">
        <v>81.220625</v>
      </c>
      <c r="AS137" s="232" t="n">
        <v>-0.1344159196017021</v>
      </c>
      <c r="AT137" s="2587" t="n"/>
      <c r="AU137" s="2507" t="n">
        <v>75.00434200000001</v>
      </c>
      <c r="AV137" s="2434" t="n">
        <v>88.1656049128898</v>
      </c>
      <c r="AW137" s="2434" t="n">
        <v>72.12315542103741</v>
      </c>
      <c r="AX137" s="2434" t="n">
        <v>-13.1612629128898</v>
      </c>
      <c r="AY137" s="2434" t="n">
        <v>2.881186578962598</v>
      </c>
      <c r="AZ137" s="2434" t="n">
        <v>78.28980199999999</v>
      </c>
      <c r="BA137" s="232" t="n">
        <v>-0.04196536350928548</v>
      </c>
      <c r="BB137" s="397" t="n"/>
      <c r="BC137" s="2507" t="n">
        <v>61.626242</v>
      </c>
      <c r="BD137" s="2434" t="n">
        <v>88.27316115168469</v>
      </c>
      <c r="BE137" s="2434" t="n">
        <v>74.0078029366243</v>
      </c>
      <c r="BF137" s="2434" t="n">
        <v>-26.64691915168469</v>
      </c>
      <c r="BG137" s="2434" t="n">
        <v>-12.3815609366243</v>
      </c>
      <c r="BH137" s="2434" t="n">
        <v>0</v>
      </c>
      <c r="BI137" s="232" t="n"/>
      <c r="BJ137" s="2586" t="n"/>
      <c r="BK137" s="2507" t="n"/>
      <c r="BL137" s="2434" t="n"/>
      <c r="BM137" s="2434" t="n"/>
      <c r="BN137" s="2434" t="n"/>
      <c r="BO137" s="2434" t="n"/>
      <c r="BP137" s="2434" t="n"/>
      <c r="BQ137" s="2434" t="n"/>
      <c r="BR137" s="232" t="n"/>
      <c r="BS137" s="2586" t="n"/>
      <c r="BT137" s="2507" t="n"/>
      <c r="BU137" s="2434" t="n"/>
      <c r="BV137" s="2434" t="n"/>
      <c r="BW137" s="2434" t="n"/>
      <c r="BX137" s="2434" t="n"/>
      <c r="BY137" s="2434" t="n"/>
      <c r="BZ137" s="232" t="n"/>
      <c r="CA137" s="2555" t="n"/>
      <c r="CB137" s="2507" t="n"/>
      <c r="CC137" s="2434" t="n"/>
      <c r="CD137" s="2434" t="n"/>
      <c r="CE137" s="2434" t="n"/>
      <c r="CF137" s="2434" t="n"/>
      <c r="CG137" s="2434" t="n"/>
      <c r="CH137" s="232" t="n"/>
      <c r="CI137" s="2555" t="n"/>
      <c r="CJ137" s="2507" t="n"/>
      <c r="CK137" s="2434" t="n"/>
      <c r="CL137" s="2434" t="n"/>
      <c r="CM137" s="2434" t="n"/>
      <c r="CN137" s="2434" t="n"/>
      <c r="CO137" s="2434" t="n"/>
      <c r="CP137" s="232" t="n"/>
      <c r="CQ137" s="397" t="n"/>
      <c r="CR137" s="2507" t="n">
        <v>541.836803</v>
      </c>
      <c r="CS137" s="2434" t="n">
        <v>683.9836352400334</v>
      </c>
      <c r="CT137" s="2434" t="n">
        <v>476.5787807510444</v>
      </c>
      <c r="CU137" s="2434" t="n">
        <v>-142.1468322400334</v>
      </c>
      <c r="CV137" s="2434" t="n">
        <v>65.25802224895563</v>
      </c>
      <c r="CW137" s="2434" t="n">
        <v>303.607282</v>
      </c>
      <c r="CX137" s="232">
        <f>IFERROR(CR137/CW137-1, "-")</f>
        <v/>
      </c>
      <c r="CY137" s="400" t="n"/>
      <c r="CZ137" s="2588" t="n">
        <v>1044.880904282154</v>
      </c>
      <c r="DA137" s="2434" t="n"/>
      <c r="DB137" s="2434" t="n">
        <v>855.856092866907</v>
      </c>
      <c r="DC137" s="2434" t="n"/>
      <c r="DD137" s="2434" t="n"/>
      <c r="DE137" s="232">
        <f>+CZ137/DD137-1</f>
        <v/>
      </c>
      <c r="DF137" s="232">
        <f>+DA137/DD137-1</f>
        <v/>
      </c>
      <c r="DG137" s="402">
        <f>+DB137/DD137-1</f>
        <v/>
      </c>
      <c r="DH137" s="402">
        <f>+DC137/DD137-1</f>
        <v/>
      </c>
      <c r="DI137" s="2579" t="n"/>
      <c r="DJ137" s="2427">
        <f>SUM(D137,J137,P137,V137,AD137,AL137,AU137,BC137,BK137,BT137,CB137,CJ137)-CR137</f>
        <v/>
      </c>
      <c r="DK137" s="2427">
        <f>SUM(E137,K137,Q137,W137,AE137,AM137,AV137,BD137,BL137,BU137,CC137,CK137)-CS137</f>
        <v/>
      </c>
      <c r="DL137" s="2427">
        <f>SUM(G137,M137,S137,AA137,AI137,AR137,AZ137,BH137,BQ137,BY137,CG137,CO137)-CW137</f>
        <v/>
      </c>
      <c r="DM137" s="2427">
        <f>SUM(D137,J137,P137,V137,AD137,AL137,AU137,BC137,,BN137,BV137,CD137,CL137)-CT137</f>
        <v/>
      </c>
      <c r="DN137" s="2579" t="n"/>
      <c r="DO137" s="2579" t="n"/>
      <c r="DP137" s="2589">
        <f>+DP138+DP139</f>
        <v/>
      </c>
      <c r="DQ137" s="2581">
        <f>-CR137+DP137/10^6</f>
        <v/>
      </c>
      <c r="DR137" s="2427">
        <f>SUM(E137,K137,Q137,W137,AE137,AM137,AV137,BD137,BL137,BU137,CC137,CK137)-CS137</f>
        <v/>
      </c>
      <c r="DS137" s="2427">
        <f>SUM(D137,J137,P137,V137,AD137,AL137,AU137,BC137,,BN137,BV137,CD137,CL137)-CT137</f>
        <v/>
      </c>
      <c r="DT137" s="2582" t="n"/>
      <c r="DU137" s="392" t="n">
        <v>76.13841499999999</v>
      </c>
      <c r="DV137" s="2583">
        <f>DU137-CJ137</f>
        <v/>
      </c>
      <c r="DX137" s="2571">
        <f>(CS137-CZ137)*10^6</f>
        <v/>
      </c>
      <c r="DY137" s="2571">
        <f>(CT137-DC137)*10^6</f>
        <v/>
      </c>
      <c r="DZ137" s="2571">
        <f>(CW137-DD137)*10^6</f>
        <v/>
      </c>
      <c r="EB137" s="2584" t="n"/>
    </row>
    <row customFormat="1" customHeight="1" hidden="1" ht="15.75" outlineLevel="1" r="138" s="416">
      <c r="A138" s="268" t="n"/>
      <c r="B138" s="419" t="inlineStr">
        <is>
          <t>MANAGEMENT FEES - FRAIS DE GES</t>
        </is>
      </c>
      <c r="C138" s="406" t="inlineStr">
        <is>
          <t>Opex132</t>
        </is>
      </c>
      <c r="D138" s="2591" t="n">
        <v>0</v>
      </c>
      <c r="E138" s="2592" t="n"/>
      <c r="F138" s="2592" t="n">
        <v>0</v>
      </c>
      <c r="G138" s="2592" t="n">
        <v>0</v>
      </c>
      <c r="H138" s="409" t="n"/>
      <c r="I138" s="397" t="n"/>
      <c r="J138" s="2591" t="n">
        <v>0</v>
      </c>
      <c r="K138" s="2592" t="n"/>
      <c r="L138" s="2592" t="n">
        <v>0</v>
      </c>
      <c r="M138" s="2592" t="n">
        <v>0</v>
      </c>
      <c r="N138" s="409" t="n"/>
      <c r="O138" s="410" t="n"/>
      <c r="P138" s="2591" t="n">
        <v>0</v>
      </c>
      <c r="Q138" s="2592" t="n"/>
      <c r="R138" s="2592" t="n">
        <v>0</v>
      </c>
      <c r="S138" s="2592" t="n">
        <v>0</v>
      </c>
      <c r="T138" s="409" t="n"/>
      <c r="U138" s="2586" t="n"/>
      <c r="V138" s="2694" t="n">
        <v>0</v>
      </c>
      <c r="W138" s="2592" t="n"/>
      <c r="X138" s="2592" t="n"/>
      <c r="Y138" s="2592" t="n">
        <v>0</v>
      </c>
      <c r="Z138" s="2592" t="n">
        <v>0</v>
      </c>
      <c r="AA138" s="2695" t="n">
        <v>-273.70116</v>
      </c>
      <c r="AB138" s="409" t="n">
        <v>-1</v>
      </c>
      <c r="AC138" s="410" t="n"/>
      <c r="AD138" s="2694" t="n">
        <v>0</v>
      </c>
      <c r="AE138" s="2592" t="n"/>
      <c r="AF138" s="2592" t="n"/>
      <c r="AG138" s="2592" t="n">
        <v>0</v>
      </c>
      <c r="AH138" s="2592" t="n">
        <v>0</v>
      </c>
      <c r="AI138" s="2695" t="n">
        <v>0</v>
      </c>
      <c r="AJ138" s="409" t="n"/>
      <c r="AK138" s="410" t="n"/>
      <c r="AL138" s="2694" t="n">
        <v>0</v>
      </c>
      <c r="AM138" s="2592" t="n"/>
      <c r="AN138" s="2592" t="n"/>
      <c r="AO138" s="2592" t="n"/>
      <c r="AP138" s="2592" t="n">
        <v>0</v>
      </c>
      <c r="AQ138" s="2592" t="n">
        <v>0</v>
      </c>
      <c r="AR138" s="2695" t="n">
        <v>0</v>
      </c>
      <c r="AS138" s="409" t="n"/>
      <c r="AT138" s="2587" t="n"/>
      <c r="AU138" s="2694" t="n">
        <v>0</v>
      </c>
      <c r="AV138" s="2592" t="n"/>
      <c r="AW138" s="2592" t="n"/>
      <c r="AX138" s="2592" t="n">
        <v>0</v>
      </c>
      <c r="AY138" s="2592" t="n">
        <v>0</v>
      </c>
      <c r="AZ138" s="2695" t="n">
        <v>0</v>
      </c>
      <c r="BA138" s="409" t="n"/>
      <c r="BB138" s="410" t="n"/>
      <c r="BC138" s="2694" t="n">
        <v>0</v>
      </c>
      <c r="BD138" s="2592" t="n"/>
      <c r="BE138" s="2592" t="n"/>
      <c r="BF138" s="2592" t="n">
        <v>0</v>
      </c>
      <c r="BG138" s="2592" t="n">
        <v>0</v>
      </c>
      <c r="BH138" s="2695" t="n">
        <v>0</v>
      </c>
      <c r="BI138" s="409" t="n"/>
      <c r="BJ138" s="2593" t="n"/>
      <c r="BK138" s="2694" t="n"/>
      <c r="BL138" s="2592" t="n"/>
      <c r="BM138" s="2592" t="n"/>
      <c r="BN138" s="2592" t="n"/>
      <c r="BO138" s="2592" t="n"/>
      <c r="BP138" s="2592" t="n"/>
      <c r="BQ138" s="2695" t="n"/>
      <c r="BR138" s="409" t="n"/>
      <c r="BS138" s="2593" t="n"/>
      <c r="BT138" s="2694" t="n"/>
      <c r="BU138" s="2592" t="n"/>
      <c r="BV138" s="2592" t="n"/>
      <c r="BW138" s="2592" t="n"/>
      <c r="BX138" s="2592" t="n"/>
      <c r="BY138" s="2695" t="n"/>
      <c r="BZ138" s="409" t="n"/>
      <c r="CA138" s="2555" t="n"/>
      <c r="CB138" s="2591" t="n"/>
      <c r="CC138" s="2592" t="n"/>
      <c r="CD138" s="2592" t="n"/>
      <c r="CE138" s="2592" t="n"/>
      <c r="CF138" s="2592" t="n"/>
      <c r="CG138" s="2695" t="n"/>
      <c r="CH138" s="409" t="n"/>
      <c r="CI138" s="2555" t="n"/>
      <c r="CJ138" s="2591" t="n"/>
      <c r="CK138" s="2592" t="n"/>
      <c r="CL138" s="2592" t="n"/>
      <c r="CM138" s="2592" t="n"/>
      <c r="CN138" s="2592" t="n"/>
      <c r="CO138" s="2695" t="n"/>
      <c r="CP138" s="409" t="n"/>
      <c r="CQ138" s="410" t="n"/>
      <c r="CR138" s="2591" t="n">
        <v>0</v>
      </c>
      <c r="CS138" s="2592" t="n">
        <v>0</v>
      </c>
      <c r="CT138" s="2592" t="n">
        <v>0</v>
      </c>
      <c r="CU138" s="2592" t="n">
        <v>0</v>
      </c>
      <c r="CV138" s="2592" t="n">
        <v>0</v>
      </c>
      <c r="CW138" s="2592" t="n">
        <v>-273.70116</v>
      </c>
      <c r="CX138" s="409">
        <f>IFERROR(CR138/CW138-1, "-")</f>
        <v/>
      </c>
      <c r="CY138" s="400" t="n"/>
      <c r="CZ138" s="2594" t="n">
        <v>0</v>
      </c>
      <c r="DA138" s="2592" t="n">
        <v>0</v>
      </c>
      <c r="DB138" s="2592" t="n"/>
      <c r="DC138" s="2592" t="n"/>
      <c r="DD138" s="2592" t="n">
        <v>-273.70116</v>
      </c>
      <c r="DE138" s="409">
        <f>+CZ138/DD138-1</f>
        <v/>
      </c>
      <c r="DF138" s="409">
        <f>+DA138/DD138-1</f>
        <v/>
      </c>
      <c r="DG138" s="413">
        <f>+DB138/DD138-1</f>
        <v/>
      </c>
      <c r="DH138" s="413">
        <f>+DC138/DD138-1</f>
        <v/>
      </c>
      <c r="DI138" s="2579" t="n"/>
      <c r="DJ138" s="2427">
        <f>SUM(D138,J138,P138,V138,AD138,AL138,AU138,BC138,BK138,BT138,CB138,CJ138)-CR138</f>
        <v/>
      </c>
      <c r="DK138" s="2427">
        <f>SUM(E138,K138,Q138,W138,AE138,AM138,AV138,BD138,BL138,BU138,CC138,CK138)-CS138</f>
        <v/>
      </c>
      <c r="DL138" s="2427">
        <f>SUM(G138,M138,S138,AA138,AI138,AR138,AZ138,BH138,BQ138,BY138,CG138,CO138)-CW138</f>
        <v/>
      </c>
      <c r="DM138" s="2427">
        <f>SUM(D138,J138,P138,V138,AD138,AL138,AU138,BC138,,BN138,BV138,CD138,CL138)-CT138</f>
        <v/>
      </c>
      <c r="DN138" s="2579" t="n"/>
      <c r="DO138" s="2579" t="n"/>
      <c r="DP138" s="2595" t="n">
        <v>-273701160</v>
      </c>
      <c r="DQ138" s="2581">
        <f>-CR138+DP138/10^6</f>
        <v/>
      </c>
      <c r="DR138" s="2427">
        <f>SUM(E138,K138,Q138,W138,AE138,AM138,AV138,BD138,BL138,BU138,CC138,CK138)-CS138</f>
        <v/>
      </c>
      <c r="DS138" s="2427">
        <f>SUM(D138,J138,P138,V138,AD138,AL138,AU138,BC138,,BN138,BV138,CD138,CL138)-CT138</f>
        <v/>
      </c>
      <c r="DT138" s="2582" t="n"/>
      <c r="DU138" s="415" t="n">
        <v>0</v>
      </c>
      <c r="DV138" s="2583">
        <f>DU138-CJ138</f>
        <v/>
      </c>
      <c r="DX138" s="2571">
        <f>(CS138-CZ138)*10^6</f>
        <v/>
      </c>
      <c r="DY138" s="2571">
        <f>(CT138-DC138)*10^6</f>
        <v/>
      </c>
      <c r="DZ138" s="2571">
        <f>(CW138-DD138)*10^6</f>
        <v/>
      </c>
      <c r="EB138" s="2584" t="n"/>
    </row>
    <row customFormat="1" customHeight="1" hidden="1" ht="15.75" outlineLevel="1" r="139" s="416">
      <c r="A139" s="268" t="n"/>
      <c r="B139" s="419" t="inlineStr">
        <is>
          <t>REDEVANCES POUR MARQUE</t>
        </is>
      </c>
      <c r="C139" s="406" t="inlineStr">
        <is>
          <t>Opex133</t>
        </is>
      </c>
      <c r="D139" s="2604" t="n">
        <v>69.38804500000001</v>
      </c>
      <c r="E139" s="2592" t="n">
        <v>85.05581661275539</v>
      </c>
      <c r="F139" s="2592" t="n">
        <v>-15.66777161275539</v>
      </c>
      <c r="G139" s="2592" t="n">
        <v>85.910983</v>
      </c>
      <c r="H139" s="409" t="n">
        <v>-0.1923262593794323</v>
      </c>
      <c r="I139" s="397" t="n"/>
      <c r="J139" s="2604" t="n">
        <v>63.993638</v>
      </c>
      <c r="K139" s="2592" t="n">
        <v>78.4462619024965</v>
      </c>
      <c r="L139" s="2592" t="n">
        <v>-14.45262390249651</v>
      </c>
      <c r="M139" s="2592" t="n">
        <v>81.918823</v>
      </c>
      <c r="N139" s="409" t="n">
        <v>-0.2188164373406586</v>
      </c>
      <c r="O139" s="410" t="n"/>
      <c r="P139" s="2604" t="n">
        <v>68.76865599999999</v>
      </c>
      <c r="Q139" s="2592" t="n">
        <v>85.7143808170644</v>
      </c>
      <c r="R139" s="2592" t="n">
        <v>-16.9457248170644</v>
      </c>
      <c r="S139" s="2592" t="n">
        <v>85.41847799999999</v>
      </c>
      <c r="T139" s="409" t="n">
        <v>-0.1949206119078826</v>
      </c>
      <c r="U139" s="2586" t="n"/>
      <c r="V139" s="2596" t="n">
        <v>66.942577</v>
      </c>
      <c r="W139" s="2592" t="n">
        <v>86.1899051954811</v>
      </c>
      <c r="X139" s="2592" t="n">
        <v>70.7875162065595</v>
      </c>
      <c r="Y139" s="2592" t="n">
        <v>-19.2473281954811</v>
      </c>
      <c r="Z139" s="2592" t="n">
        <v>-3.844939206559502</v>
      </c>
      <c r="AA139" s="2592" t="n">
        <v>75.612206</v>
      </c>
      <c r="AB139" s="409" t="n">
        <v>-0.114659119983882</v>
      </c>
      <c r="AC139" s="410" t="n"/>
      <c r="AD139" s="2596" t="n">
        <v>65.810023</v>
      </c>
      <c r="AE139" s="2592" t="n">
        <v>87.3921213316081</v>
      </c>
      <c r="AF139" s="2592" t="n">
        <v>73.89481717956591</v>
      </c>
      <c r="AG139" s="2592" t="n">
        <v>-21.58209833160809</v>
      </c>
      <c r="AH139" s="2592" t="n">
        <v>-8.084794179565904</v>
      </c>
      <c r="AI139" s="2592" t="n">
        <v>88.93752499999999</v>
      </c>
      <c r="AJ139" s="409" t="n">
        <v>-0.2600421138321535</v>
      </c>
      <c r="AK139" s="410" t="n"/>
      <c r="AL139" s="2596" t="n">
        <v>70.30328</v>
      </c>
      <c r="AM139" s="2592" t="n">
        <v>84.74638331605341</v>
      </c>
      <c r="AN139" s="2592" t="n">
        <v>72.9536686178174</v>
      </c>
      <c r="AO139" s="2592" t="n">
        <v>69.55268633000701</v>
      </c>
      <c r="AP139" s="2592" t="n">
        <v>-14.44310331605341</v>
      </c>
      <c r="AQ139" s="2592" t="n">
        <v>-2.650388617817399</v>
      </c>
      <c r="AR139" s="2592" t="n">
        <v>81.220625</v>
      </c>
      <c r="AS139" s="409" t="n">
        <v>-0.1344159196017021</v>
      </c>
      <c r="AT139" s="2587" t="n"/>
      <c r="AU139" s="2596" t="n">
        <v>75.00434200000001</v>
      </c>
      <c r="AV139" s="2592" t="n">
        <v>88.1656049128898</v>
      </c>
      <c r="AW139" s="2592" t="n">
        <v>72.12315542103741</v>
      </c>
      <c r="AX139" s="2592" t="n">
        <v>-13.1612629128898</v>
      </c>
      <c r="AY139" s="2592" t="n">
        <v>2.881186578962598</v>
      </c>
      <c r="AZ139" s="2592" t="n">
        <v>78.28980199999999</v>
      </c>
      <c r="BA139" s="409" t="n">
        <v>-0.04196536350928548</v>
      </c>
      <c r="BB139" s="410" t="n"/>
      <c r="BC139" s="2596" t="n">
        <v>61.626242</v>
      </c>
      <c r="BD139" s="2592" t="n">
        <v>88.27316115168469</v>
      </c>
      <c r="BE139" s="2592" t="n">
        <v>74.0078029366243</v>
      </c>
      <c r="BF139" s="2592" t="n">
        <v>-26.64691915168469</v>
      </c>
      <c r="BG139" s="2592" t="n">
        <v>-12.3815609366243</v>
      </c>
      <c r="BH139" s="2592" t="n">
        <v>76.284032</v>
      </c>
      <c r="BI139" s="409" t="n">
        <v>-0.1921475519280366</v>
      </c>
      <c r="BJ139" s="2593" t="n"/>
      <c r="BK139" s="2596" t="n"/>
      <c r="BL139" s="2592" t="n"/>
      <c r="BM139" s="2592" t="n"/>
      <c r="BN139" s="2592" t="n"/>
      <c r="BO139" s="2592" t="n"/>
      <c r="BP139" s="2592" t="n"/>
      <c r="BQ139" s="2592" t="n"/>
      <c r="BR139" s="409" t="n"/>
      <c r="BS139" s="2593" t="n"/>
      <c r="BT139" s="2596" t="n"/>
      <c r="BU139" s="2592" t="n"/>
      <c r="BV139" s="2592" t="n"/>
      <c r="BW139" s="2592" t="n"/>
      <c r="BX139" s="2592" t="n"/>
      <c r="BY139" s="2592" t="n"/>
      <c r="BZ139" s="409" t="n"/>
      <c r="CA139" s="2555" t="n"/>
      <c r="CB139" s="2591" t="n"/>
      <c r="CC139" s="2592" t="n"/>
      <c r="CD139" s="2592" t="n"/>
      <c r="CE139" s="2592" t="n"/>
      <c r="CF139" s="2592" t="n"/>
      <c r="CG139" s="2592" t="n"/>
      <c r="CH139" s="409" t="n"/>
      <c r="CI139" s="2555" t="n"/>
      <c r="CJ139" s="2591" t="n"/>
      <c r="CK139" s="2592" t="n"/>
      <c r="CL139" s="2592" t="n"/>
      <c r="CM139" s="2592" t="n"/>
      <c r="CN139" s="2592" t="n"/>
      <c r="CO139" s="2592" t="n"/>
      <c r="CP139" s="409" t="n"/>
      <c r="CQ139" s="410" t="n"/>
      <c r="CR139" s="2591" t="n">
        <v>541.836803</v>
      </c>
      <c r="CS139" s="2592" t="n">
        <v>683.9836352400334</v>
      </c>
      <c r="CT139" s="2592" t="n">
        <v>476.5787807510444</v>
      </c>
      <c r="CU139" s="2592" t="n">
        <v>-142.1468322400334</v>
      </c>
      <c r="CV139" s="2592" t="n">
        <v>65.25802224895563</v>
      </c>
      <c r="CW139" s="2592" t="n">
        <v>577.308442</v>
      </c>
      <c r="CX139" s="409">
        <f>IFERROR(CR139/CW139-1, "-")</f>
        <v/>
      </c>
      <c r="CY139" s="400" t="n"/>
      <c r="CZ139" s="2594" t="n">
        <v>1044.880904282154</v>
      </c>
      <c r="DA139" s="2592" t="n">
        <v>896.0249746495191</v>
      </c>
      <c r="DB139" s="2592" t="n">
        <v>855.856092866907</v>
      </c>
      <c r="DC139" s="2592" t="n"/>
      <c r="DD139" s="2592" t="n">
        <v>937.783987</v>
      </c>
      <c r="DE139" s="409">
        <f>+CZ139/DD139-1</f>
        <v/>
      </c>
      <c r="DF139" s="409">
        <f>+DA139/DD139-1</f>
        <v/>
      </c>
      <c r="DG139" s="413">
        <f>+DB139/DD139-1</f>
        <v/>
      </c>
      <c r="DH139" s="413">
        <f>+DC139/DD139-1</f>
        <v/>
      </c>
      <c r="DI139" s="2579" t="n"/>
      <c r="DJ139" s="2427">
        <f>SUM(D139,J139,P139,V139,AD139,AL139,AU139,BC139,BK139,BT139,CB139,CJ139)-CR139</f>
        <v/>
      </c>
      <c r="DK139" s="2427">
        <f>SUM(E139,K139,Q139,W139,AE139,AM139,AV139,BD139,BL139,BU139,CC139,CK139)-CS139</f>
        <v/>
      </c>
      <c r="DL139" s="2427">
        <f>SUM(G139,M139,S139,AA139,AI139,AR139,AZ139,BH139,BQ139,BY139,CG139,CO139)-CW139</f>
        <v/>
      </c>
      <c r="DM139" s="2427">
        <f>SUM(D139,J139,P139,V139,AD139,AL139,AU139,BC139,,BN139,BV139,CD139,CL139)-CT139</f>
        <v/>
      </c>
      <c r="DN139" s="2579" t="n"/>
      <c r="DO139" s="2579" t="n"/>
      <c r="DP139" s="2613" t="n">
        <v>861645572</v>
      </c>
      <c r="DQ139" s="2581">
        <f>-CR139+DP139/10^6</f>
        <v/>
      </c>
      <c r="DR139" s="2427">
        <f>SUM(E139,K139,Q139,W139,AE139,AM139,AV139,BD139,BL139,BU139,CC139,CK139)-CS139</f>
        <v/>
      </c>
      <c r="DS139" s="2427">
        <f>SUM(D139,J139,P139,V139,AD139,AL139,AU139,BC139,,BN139,BV139,CD139,CL139)-CT139</f>
        <v/>
      </c>
      <c r="DT139" s="2582" t="n"/>
      <c r="DU139" s="415" t="n">
        <v>76.13841499999999</v>
      </c>
      <c r="DV139" s="2583">
        <f>DU139-CJ139</f>
        <v/>
      </c>
      <c r="DX139" s="2571">
        <f>(CS139-CZ139)*10^6</f>
        <v/>
      </c>
      <c r="DY139" s="2571">
        <f>(CT139-DC139)*10^6</f>
        <v/>
      </c>
      <c r="DZ139" s="2571">
        <f>(CW139-DD139)*10^6</f>
        <v/>
      </c>
      <c r="EB139" s="2584" t="n"/>
    </row>
    <row collapsed="1" customHeight="1" ht="15.75" r="140" s="2323">
      <c r="B140" s="553" t="inlineStr">
        <is>
          <t xml:space="preserve">Transport, déplacement, mission </t>
        </is>
      </c>
      <c r="C140" s="373" t="inlineStr">
        <is>
          <t>Opex134</t>
        </is>
      </c>
      <c r="D140" s="2507" t="n">
        <v>22.04905</v>
      </c>
      <c r="E140" s="2434" t="n">
        <v>14.1666666666667</v>
      </c>
      <c r="F140" s="2434" t="n">
        <v>7.882383333333301</v>
      </c>
      <c r="G140" s="2434" t="n">
        <v>58.653272</v>
      </c>
      <c r="H140" s="232" t="n">
        <v>-0.6240780906476965</v>
      </c>
      <c r="I140" s="397" t="n"/>
      <c r="J140" s="2507" t="n">
        <v>32.315336</v>
      </c>
      <c r="K140" s="2434" t="n">
        <v>14.1666666666667</v>
      </c>
      <c r="L140" s="2434" t="n">
        <v>18.1486693333333</v>
      </c>
      <c r="M140" s="2434" t="n">
        <v>8.093025000000001</v>
      </c>
      <c r="N140" s="232" t="n">
        <v>2.992986058982889</v>
      </c>
      <c r="O140" s="397" t="n"/>
      <c r="P140" s="2507" t="n">
        <v>4.969964</v>
      </c>
      <c r="Q140" s="2434" t="n">
        <v>14.1666666666667</v>
      </c>
      <c r="R140" s="2434" t="n">
        <v>-9.196702666666699</v>
      </c>
      <c r="S140" s="2434" t="n">
        <v>-22.950144</v>
      </c>
      <c r="T140" s="232" t="n">
        <v>-1.216554806802084</v>
      </c>
      <c r="U140" s="2586" t="n"/>
      <c r="V140" s="2507" t="n">
        <v>31.733606</v>
      </c>
      <c r="W140" s="2434" t="n">
        <v>14.1666666666667</v>
      </c>
      <c r="X140" s="2434" t="n">
        <v>14.1666666666667</v>
      </c>
      <c r="Y140" s="2434" t="n">
        <v>17.5669393333333</v>
      </c>
      <c r="Z140" s="2434" t="n">
        <v>17.5669393333333</v>
      </c>
      <c r="AA140" s="2434" t="n">
        <v>28.384639</v>
      </c>
      <c r="AB140" s="232" t="n">
        <v>0.1179851891017534</v>
      </c>
      <c r="AC140" s="397" t="n"/>
      <c r="AD140" s="2507" t="n">
        <v>19.573469</v>
      </c>
      <c r="AE140" s="2434" t="n">
        <v>14.1666666666667</v>
      </c>
      <c r="AF140" s="2434" t="n">
        <v>14.1666666666667</v>
      </c>
      <c r="AG140" s="2434" t="n">
        <v>5.4068023333333</v>
      </c>
      <c r="AH140" s="2434" t="n">
        <v>5.4068023333333</v>
      </c>
      <c r="AI140" s="2434" t="n">
        <v>20.639676</v>
      </c>
      <c r="AJ140" s="232" t="n">
        <v>-0.05165812680392856</v>
      </c>
      <c r="AK140" s="397" t="n"/>
      <c r="AL140" s="2507" t="n">
        <v>24.506445</v>
      </c>
      <c r="AM140" s="2434" t="n">
        <v>14.1666666666667</v>
      </c>
      <c r="AN140" s="2434" t="n">
        <v>14.1666666666667</v>
      </c>
      <c r="AO140" s="2434" t="n">
        <v>14.1666666666667</v>
      </c>
      <c r="AP140" s="2434" t="n">
        <v>10.3397783333333</v>
      </c>
      <c r="AQ140" s="2434" t="n">
        <v>10.3397783333333</v>
      </c>
      <c r="AR140" s="2434" t="n">
        <v>18.889825</v>
      </c>
      <c r="AS140" s="232" t="n">
        <v>0.2973357349790164</v>
      </c>
      <c r="AT140" s="2587" t="n"/>
      <c r="AU140" s="2507" t="n">
        <v>0.8288559999999989</v>
      </c>
      <c r="AV140" s="2434" t="n">
        <v>14.1666666666667</v>
      </c>
      <c r="AW140" s="2434" t="n">
        <v>12</v>
      </c>
      <c r="AX140" s="2434" t="n">
        <v>-13.3378106666667</v>
      </c>
      <c r="AY140" s="2434" t="n">
        <v>-11.171144</v>
      </c>
      <c r="AZ140" s="2434" t="n">
        <v>6.557683000000001</v>
      </c>
      <c r="BA140" s="232" t="n">
        <v>-0.8736053572580439</v>
      </c>
      <c r="BB140" s="397" t="n"/>
      <c r="BC140" s="2507" t="n">
        <v>11.943667</v>
      </c>
      <c r="BD140" s="2434" t="n">
        <v>14.16666666666667</v>
      </c>
      <c r="BE140" s="2434" t="n">
        <v>12</v>
      </c>
      <c r="BF140" s="2434" t="n">
        <v>-2.222999666666668</v>
      </c>
      <c r="BG140" s="2434" t="n">
        <v>-0.05633300000000041</v>
      </c>
      <c r="BH140" s="2434" t="n">
        <v>0</v>
      </c>
      <c r="BI140" s="232" t="n"/>
      <c r="BJ140" s="2586" t="n"/>
      <c r="BK140" s="2507" t="n"/>
      <c r="BL140" s="2434" t="n"/>
      <c r="BM140" s="2434" t="n"/>
      <c r="BN140" s="2434" t="n"/>
      <c r="BO140" s="2434" t="n"/>
      <c r="BP140" s="2434" t="n"/>
      <c r="BQ140" s="2434" t="n"/>
      <c r="BR140" s="232" t="n"/>
      <c r="BS140" s="2586" t="n"/>
      <c r="BT140" s="2507" t="n"/>
      <c r="BU140" s="2434" t="n"/>
      <c r="BV140" s="2434" t="n"/>
      <c r="BW140" s="2434" t="n"/>
      <c r="BX140" s="2434" t="n"/>
      <c r="BY140" s="2434" t="n"/>
      <c r="BZ140" s="232" t="n"/>
      <c r="CA140" s="2555" t="n"/>
      <c r="CB140" s="2507" t="n"/>
      <c r="CC140" s="2434" t="n"/>
      <c r="CD140" s="2434" t="n"/>
      <c r="CE140" s="2434" t="n"/>
      <c r="CF140" s="2434" t="n"/>
      <c r="CG140" s="2434" t="n"/>
      <c r="CH140" s="232" t="n"/>
      <c r="CI140" s="2555" t="n"/>
      <c r="CJ140" s="2507" t="n"/>
      <c r="CK140" s="2434" t="n"/>
      <c r="CL140" s="2434" t="n"/>
      <c r="CM140" s="2434" t="n"/>
      <c r="CN140" s="2434" t="n"/>
      <c r="CO140" s="2434" t="n"/>
      <c r="CP140" s="232" t="n"/>
      <c r="CQ140" s="397" t="n"/>
      <c r="CR140" s="2507" t="n">
        <v>147.920393</v>
      </c>
      <c r="CS140" s="2434" t="n">
        <v>113.3333333333336</v>
      </c>
      <c r="CT140" s="2434" t="n">
        <v>136.8080916666667</v>
      </c>
      <c r="CU140" s="2434" t="n">
        <v>34.58705966666645</v>
      </c>
      <c r="CV140" s="2434" t="n">
        <v>11.11230133333331</v>
      </c>
      <c r="CW140" s="2434" t="n">
        <v>118.267976</v>
      </c>
      <c r="CX140" s="232">
        <f>IFERROR(CR140/CW140-1, "-")</f>
        <v/>
      </c>
      <c r="CY140" s="400" t="n"/>
      <c r="CZ140" s="2588" t="n">
        <v>170</v>
      </c>
      <c r="DA140" s="2434" t="n"/>
      <c r="DB140" s="2434" t="n">
        <v>192.808091666667</v>
      </c>
      <c r="DC140" s="2434" t="n"/>
      <c r="DD140" s="2434" t="n"/>
      <c r="DE140" s="232">
        <f>+CZ140/DD140-1</f>
        <v/>
      </c>
      <c r="DF140" s="232">
        <f>+DA140/DD140-1</f>
        <v/>
      </c>
      <c r="DG140" s="402">
        <f>+DB140/DD140-1</f>
        <v/>
      </c>
      <c r="DH140" s="402">
        <f>+DC140/DD140-1</f>
        <v/>
      </c>
      <c r="DI140" s="2579" t="n"/>
      <c r="DJ140" s="2427">
        <f>SUM(D140,J140,P140,V140,AD140,AL140,AU140,BC140,BK140,BT140,CB140,CJ140)-CR140</f>
        <v/>
      </c>
      <c r="DK140" s="2427">
        <f>SUM(E140,K140,Q140,W140,AE140,AM140,AV140,BD140,BL140,BU140,CC140,CK140)-CS140</f>
        <v/>
      </c>
      <c r="DL140" s="2427">
        <f>SUM(G140,M140,S140,AA140,AI140,AR140,AZ140,BH140,BQ140,BY140,CG140,CO140)-CW140</f>
        <v/>
      </c>
      <c r="DM140" s="2427">
        <f>SUM(D140,J140,P140,V140,AD140,AL140,AU140,BC140,,BN140,BV140,CD140,CL140)-CT140</f>
        <v/>
      </c>
      <c r="DN140" s="2579" t="n"/>
      <c r="DO140" s="2579" t="n"/>
      <c r="DP140" s="2589">
        <f>SUM(DP141:DP150)</f>
        <v/>
      </c>
      <c r="DQ140" s="2581">
        <f>-CR140+DP140/10^6</f>
        <v/>
      </c>
      <c r="DR140" s="2427">
        <f>SUM(E140,K140,Q140,W140,AE140,AM140,AV140,BD140,BL140,BU140,CC140,CK140)-CS140</f>
        <v/>
      </c>
      <c r="DS140" s="2427">
        <f>SUM(D140,J140,P140,V140,AD140,AL140,AU140,BC140,,BN140,BV140,CD140,CL140)-CT140</f>
        <v/>
      </c>
      <c r="DT140" s="2582" t="n"/>
      <c r="DU140" s="392" t="n">
        <v>20.62295</v>
      </c>
      <c r="DV140" s="2583">
        <f>DU140-CJ140</f>
        <v/>
      </c>
      <c r="DX140" s="2571">
        <f>(CS140-CZ140)*10^6</f>
        <v/>
      </c>
      <c r="DY140" s="2571">
        <f>(CT140-DC140)*10^6</f>
        <v/>
      </c>
      <c r="DZ140" s="2571">
        <f>(CW140-DD140)*10^6</f>
        <v/>
      </c>
      <c r="EB140" s="2584" t="n"/>
    </row>
    <row customFormat="1" customHeight="1" hidden="1" ht="15.75" outlineLevel="1" r="141" s="416">
      <c r="A141" s="268" t="n"/>
      <c r="B141" s="419" t="inlineStr">
        <is>
          <t>VOYAGES ET DEPLACEMENTS (Missions)</t>
        </is>
      </c>
      <c r="C141" s="406" t="inlineStr">
        <is>
          <t>Opex135</t>
        </is>
      </c>
      <c r="D141" s="2591" t="n"/>
      <c r="E141" s="2592" t="n"/>
      <c r="F141" s="2592" t="n">
        <v>0</v>
      </c>
      <c r="G141" s="2592" t="n"/>
      <c r="H141" s="409" t="n"/>
      <c r="I141" s="397" t="n"/>
      <c r="J141" s="2591" t="n"/>
      <c r="K141" s="2592" t="n"/>
      <c r="L141" s="2592" t="n">
        <v>0</v>
      </c>
      <c r="M141" s="2592" t="n"/>
      <c r="N141" s="409" t="n"/>
      <c r="O141" s="410" t="n"/>
      <c r="P141" s="2591" t="n"/>
      <c r="Q141" s="2592" t="n"/>
      <c r="R141" s="2592" t="n">
        <v>0</v>
      </c>
      <c r="S141" s="2592" t="n"/>
      <c r="T141" s="409" t="n"/>
      <c r="U141" s="2586" t="n"/>
      <c r="V141" s="2591" t="n"/>
      <c r="W141" s="2592" t="n"/>
      <c r="X141" s="2592" t="n"/>
      <c r="Y141" s="2592" t="n">
        <v>0</v>
      </c>
      <c r="Z141" s="2592" t="n">
        <v>0</v>
      </c>
      <c r="AA141" s="2592" t="n"/>
      <c r="AB141" s="409" t="n"/>
      <c r="AC141" s="410" t="n"/>
      <c r="AD141" s="2591" t="n"/>
      <c r="AE141" s="2592" t="n"/>
      <c r="AF141" s="2592" t="n"/>
      <c r="AG141" s="2592" t="n">
        <v>0</v>
      </c>
      <c r="AH141" s="2592" t="n">
        <v>0</v>
      </c>
      <c r="AI141" s="2592" t="n"/>
      <c r="AJ141" s="409" t="n"/>
      <c r="AK141" s="410" t="n"/>
      <c r="AL141" s="2591" t="n"/>
      <c r="AM141" s="2592" t="n"/>
      <c r="AN141" s="2592" t="n"/>
      <c r="AO141" s="2592" t="n"/>
      <c r="AP141" s="2592" t="n">
        <v>0</v>
      </c>
      <c r="AQ141" s="2592" t="n">
        <v>0</v>
      </c>
      <c r="AR141" s="2592" t="n"/>
      <c r="AS141" s="409" t="n"/>
      <c r="AT141" s="2587" t="n"/>
      <c r="AU141" s="2591" t="n"/>
      <c r="AV141" s="2592" t="n"/>
      <c r="AW141" s="2592" t="n"/>
      <c r="AX141" s="2592" t="n">
        <v>0</v>
      </c>
      <c r="AY141" s="2592" t="n">
        <v>0</v>
      </c>
      <c r="AZ141" s="2592" t="n"/>
      <c r="BA141" s="409" t="n"/>
      <c r="BB141" s="410" t="n"/>
      <c r="BC141" s="2591" t="n">
        <v>4.6994</v>
      </c>
      <c r="BD141" s="2592" t="n"/>
      <c r="BE141" s="2592" t="n"/>
      <c r="BF141" s="2592" t="n">
        <v>4.6994</v>
      </c>
      <c r="BG141" s="2592" t="n">
        <v>4.6994</v>
      </c>
      <c r="BH141" s="2592" t="n"/>
      <c r="BI141" s="409" t="n"/>
      <c r="BJ141" s="2593" t="n"/>
      <c r="BK141" s="2591" t="n"/>
      <c r="BL141" s="2592" t="n"/>
      <c r="BM141" s="2592" t="n"/>
      <c r="BN141" s="2592" t="n"/>
      <c r="BO141" s="2592" t="n"/>
      <c r="BP141" s="2592" t="n"/>
      <c r="BQ141" s="2592" t="n"/>
      <c r="BR141" s="409" t="n"/>
      <c r="BS141" s="2593" t="n"/>
      <c r="BT141" s="2591" t="n"/>
      <c r="BU141" s="2592" t="n"/>
      <c r="BV141" s="2592" t="n"/>
      <c r="BW141" s="2592" t="n"/>
      <c r="BX141" s="2592" t="n"/>
      <c r="BY141" s="2592" t="n"/>
      <c r="BZ141" s="409" t="n"/>
      <c r="CA141" s="2555" t="n"/>
      <c r="CB141" s="2591" t="n"/>
      <c r="CC141" s="2592" t="n"/>
      <c r="CD141" s="2592" t="n"/>
      <c r="CE141" s="2592" t="n"/>
      <c r="CF141" s="2592" t="n"/>
      <c r="CG141" s="2592" t="n"/>
      <c r="CH141" s="409" t="n"/>
      <c r="CI141" s="2555" t="n"/>
      <c r="CJ141" s="2591" t="n"/>
      <c r="CK141" s="2592" t="n"/>
      <c r="CL141" s="2592" t="n"/>
      <c r="CM141" s="2592" t="n"/>
      <c r="CN141" s="2592" t="n"/>
      <c r="CO141" s="2592" t="n"/>
      <c r="CP141" s="409" t="n"/>
      <c r="CQ141" s="410" t="n"/>
      <c r="CR141" s="2591" t="n">
        <v>4.6994</v>
      </c>
      <c r="CS141" s="2592" t="n">
        <v>0</v>
      </c>
      <c r="CT141" s="2592" t="n">
        <v>0</v>
      </c>
      <c r="CU141" s="2592" t="n">
        <v>4.6994</v>
      </c>
      <c r="CV141" s="2592" t="n">
        <v>4.6994</v>
      </c>
      <c r="CW141" s="2592" t="n">
        <v>0</v>
      </c>
      <c r="CX141" s="409">
        <f>IFERROR(CR141/CW141-1, "-")</f>
        <v/>
      </c>
      <c r="CY141" s="400" t="n"/>
      <c r="CZ141" s="2594" t="n">
        <v>0</v>
      </c>
      <c r="DA141" s="2592" t="n"/>
      <c r="DB141" s="2592" t="n">
        <v>49.422384</v>
      </c>
      <c r="DC141" s="2592" t="n"/>
      <c r="DD141" s="2592" t="n"/>
      <c r="DE141" s="409">
        <f>+CZ141/DD141-1</f>
        <v/>
      </c>
      <c r="DF141" s="409">
        <f>+DA141/DD141-1</f>
        <v/>
      </c>
      <c r="DG141" s="413">
        <f>+DB141/DD141-1</f>
        <v/>
      </c>
      <c r="DH141" s="413">
        <f>+DC141/DD141-1</f>
        <v/>
      </c>
      <c r="DI141" s="2579" t="n"/>
      <c r="DJ141" s="2427">
        <f>SUM(D141,J141,P141,V141,AD141,AL141,AU141,BC141,BK141,BT141,CB141,CJ141)-CR141</f>
        <v/>
      </c>
      <c r="DK141" s="2427">
        <f>SUM(E141,K141,Q141,W141,AE141,AM141,AV141,BD141,BL141,BU141,CC141,CK141)-CS141</f>
        <v/>
      </c>
      <c r="DL141" s="2427">
        <f>SUM(G141,M141,S141,AA141,AI141,AR141,AZ141,BH141,BQ141,BY141,CG141,CO141)-CW141</f>
        <v/>
      </c>
      <c r="DM141" s="2427">
        <f>SUM(D141,J141,P141,V141,AD141,AL141,AU141,BC141,,BN141,BV141,CD141,CL141)-CT141</f>
        <v/>
      </c>
      <c r="DN141" s="2579" t="n"/>
      <c r="DO141" s="2579" t="n"/>
      <c r="DP141" s="2595" t="n">
        <v>78562298</v>
      </c>
      <c r="DQ141" s="2581">
        <f>-CR141+DP141/10^6</f>
        <v/>
      </c>
      <c r="DR141" s="2427">
        <f>SUM(E141,K141,Q141,W141,AE141,AM141,AV141,BD141,BL141,BU141,CC141,CK141)-CS141</f>
        <v/>
      </c>
      <c r="DS141" s="2427">
        <f>SUM(D141,J141,P141,V141,AD141,AL141,AU141,BC141,,BN141,BV141,CD141,CL141)-CT141</f>
        <v/>
      </c>
      <c r="DT141" s="2582" t="n"/>
      <c r="DU141" s="415" t="n">
        <v>4.983162</v>
      </c>
      <c r="DV141" s="2583">
        <f>DU141-CJ141</f>
        <v/>
      </c>
      <c r="DX141" s="2571">
        <f>(CS141-CZ141)*10^6</f>
        <v/>
      </c>
      <c r="DY141" s="2571">
        <f>(CT141-DC141)*10^6</f>
        <v/>
      </c>
      <c r="DZ141" s="2571">
        <f>(CW141-DD141)*10^6</f>
        <v/>
      </c>
      <c r="EB141" s="2584" t="n"/>
    </row>
    <row customFormat="1" customHeight="1" hidden="1" ht="15.75" outlineLevel="1" r="142" s="416">
      <c r="A142" s="268" t="n"/>
      <c r="B142" s="419" t="inlineStr">
        <is>
          <t>VOYAGES ET DEPLACEMENTS (Formations)</t>
        </is>
      </c>
      <c r="C142" s="406" t="inlineStr">
        <is>
          <t>Opex136</t>
        </is>
      </c>
      <c r="D142" s="2591" t="n"/>
      <c r="E142" s="2592" t="n"/>
      <c r="F142" s="2592" t="n">
        <v>0</v>
      </c>
      <c r="G142" s="2592" t="n"/>
      <c r="H142" s="409" t="n"/>
      <c r="I142" s="397" t="n"/>
      <c r="J142" s="2591" t="n"/>
      <c r="K142" s="2592" t="n"/>
      <c r="L142" s="2592" t="n">
        <v>0</v>
      </c>
      <c r="M142" s="2592" t="n"/>
      <c r="N142" s="409" t="n"/>
      <c r="O142" s="410" t="n"/>
      <c r="P142" s="2591" t="n"/>
      <c r="Q142" s="2592" t="n"/>
      <c r="R142" s="2592" t="n">
        <v>0</v>
      </c>
      <c r="S142" s="2592" t="n"/>
      <c r="T142" s="409" t="n"/>
      <c r="U142" s="2586" t="n"/>
      <c r="V142" s="2591" t="n"/>
      <c r="W142" s="2592" t="n"/>
      <c r="X142" s="2592" t="n"/>
      <c r="Y142" s="2592" t="n">
        <v>0</v>
      </c>
      <c r="Z142" s="2592" t="n">
        <v>0</v>
      </c>
      <c r="AA142" s="2592" t="n"/>
      <c r="AB142" s="409" t="n"/>
      <c r="AC142" s="410" t="n"/>
      <c r="AD142" s="2591" t="n"/>
      <c r="AE142" s="2592" t="n"/>
      <c r="AF142" s="2592" t="n"/>
      <c r="AG142" s="2592" t="n">
        <v>0</v>
      </c>
      <c r="AH142" s="2592" t="n">
        <v>0</v>
      </c>
      <c r="AI142" s="2592" t="n"/>
      <c r="AJ142" s="409" t="n"/>
      <c r="AK142" s="410" t="n"/>
      <c r="AL142" s="2591" t="n"/>
      <c r="AM142" s="2592" t="n"/>
      <c r="AN142" s="2592" t="n"/>
      <c r="AO142" s="2592" t="n"/>
      <c r="AP142" s="2592" t="n">
        <v>0</v>
      </c>
      <c r="AQ142" s="2592" t="n">
        <v>0</v>
      </c>
      <c r="AR142" s="2592" t="n"/>
      <c r="AS142" s="409" t="n"/>
      <c r="AT142" s="2587" t="n"/>
      <c r="AU142" s="2591" t="n"/>
      <c r="AV142" s="2592" t="n"/>
      <c r="AW142" s="2592" t="n"/>
      <c r="AX142" s="2592" t="n">
        <v>0</v>
      </c>
      <c r="AY142" s="2592" t="n">
        <v>0</v>
      </c>
      <c r="AZ142" s="2592" t="n"/>
      <c r="BA142" s="409" t="n"/>
      <c r="BB142" s="410" t="n"/>
      <c r="BC142" s="2591" t="n"/>
      <c r="BD142" s="2592" t="n"/>
      <c r="BE142" s="2592" t="n"/>
      <c r="BF142" s="2592" t="n">
        <v>0</v>
      </c>
      <c r="BG142" s="2592" t="n">
        <v>0</v>
      </c>
      <c r="BH142" s="2592" t="n"/>
      <c r="BI142" s="409" t="n"/>
      <c r="BJ142" s="2593" t="n"/>
      <c r="BK142" s="2591" t="n"/>
      <c r="BL142" s="2592" t="n"/>
      <c r="BM142" s="2592" t="n"/>
      <c r="BN142" s="2592" t="n"/>
      <c r="BO142" s="2592" t="n"/>
      <c r="BP142" s="2592" t="n"/>
      <c r="BQ142" s="2592" t="n"/>
      <c r="BR142" s="409" t="n"/>
      <c r="BS142" s="2593" t="n"/>
      <c r="BT142" s="2591" t="n"/>
      <c r="BU142" s="2592" t="n"/>
      <c r="BV142" s="2592" t="n"/>
      <c r="BW142" s="2592" t="n"/>
      <c r="BX142" s="2592" t="n"/>
      <c r="BY142" s="2592" t="n"/>
      <c r="BZ142" s="409" t="n"/>
      <c r="CA142" s="2555" t="n"/>
      <c r="CB142" s="2591" t="n"/>
      <c r="CC142" s="2592" t="n"/>
      <c r="CD142" s="2592" t="n"/>
      <c r="CE142" s="2592" t="n"/>
      <c r="CF142" s="2592" t="n"/>
      <c r="CG142" s="2592" t="n"/>
      <c r="CH142" s="409" t="n"/>
      <c r="CI142" s="2555" t="n"/>
      <c r="CJ142" s="2591" t="n"/>
      <c r="CK142" s="2592" t="n"/>
      <c r="CL142" s="2592" t="n"/>
      <c r="CM142" s="2592" t="n"/>
      <c r="CN142" s="2592" t="n"/>
      <c r="CO142" s="2592" t="n"/>
      <c r="CP142" s="409" t="n"/>
      <c r="CQ142" s="410" t="n"/>
      <c r="CR142" s="2591" t="n">
        <v>0</v>
      </c>
      <c r="CS142" s="2592" t="n">
        <v>0</v>
      </c>
      <c r="CT142" s="2592" t="n">
        <v>0</v>
      </c>
      <c r="CU142" s="2592" t="n">
        <v>0</v>
      </c>
      <c r="CV142" s="2592" t="n">
        <v>0</v>
      </c>
      <c r="CW142" s="2592" t="n">
        <v>0</v>
      </c>
      <c r="CX142" s="409">
        <f>IFERROR(CR142/CW142-1, "-")</f>
        <v/>
      </c>
      <c r="CY142" s="400" t="n"/>
      <c r="CZ142" s="2594" t="n">
        <v>0</v>
      </c>
      <c r="DA142" s="2592" t="n"/>
      <c r="DB142" s="2592" t="n"/>
      <c r="DC142" s="2592" t="n"/>
      <c r="DD142" s="2592" t="n"/>
      <c r="DE142" s="409" t="n"/>
      <c r="DF142" s="409" t="n"/>
      <c r="DG142" s="413" t="n"/>
      <c r="DH142" s="413" t="n"/>
      <c r="DI142" s="2579" t="n"/>
      <c r="DJ142" s="2427">
        <f>SUM(D142,J142,P142,V142,AD142,AL142,AU142,BC142,BK142,BT142,CB142,CJ142)-CR142</f>
        <v/>
      </c>
      <c r="DK142" s="2427">
        <f>SUM(E142,K142,Q142,W142,AE142,AM142,AV142,BD142,BL142,BU142,CC142,CK142)-CS142</f>
        <v/>
      </c>
      <c r="DL142" s="2427">
        <f>SUM(G142,M142,S142,AA142,AI142,AR142,AZ142,BH142,BQ142,BY142,CG142,CO142)-CW142</f>
        <v/>
      </c>
      <c r="DM142" s="2427">
        <f>SUM(D142,J142,P142,V142,AD142,AL142,AU142,BC142,,BN142,BV142,CD142,CL142)-CT142</f>
        <v/>
      </c>
      <c r="DN142" s="2579" t="n"/>
      <c r="DO142" s="2579" t="n"/>
      <c r="DP142" s="2595" t="n">
        <v>0</v>
      </c>
      <c r="DQ142" s="2581">
        <f>-CR142+DP142/10^6</f>
        <v/>
      </c>
      <c r="DR142" s="2427">
        <f>SUM(E142,K142,Q142,W142,AE142,AM142,AV142,BD142,BL142,BU142,CC142,CK142)-CS142</f>
        <v/>
      </c>
      <c r="DS142" s="2427">
        <f>SUM(D142,J142,P142,V142,AD142,AL142,AU142,BC142,,BN142,BV142,CD142,CL142)-CT142</f>
        <v/>
      </c>
      <c r="DT142" s="2582" t="n"/>
      <c r="DU142" s="415" t="n">
        <v>0</v>
      </c>
      <c r="DV142" s="2583">
        <f>DU142-CJ142</f>
        <v/>
      </c>
      <c r="DX142" s="2571">
        <f>(CS142-CZ142)*10^6</f>
        <v/>
      </c>
      <c r="DY142" s="2571">
        <f>(CT142-DC142)*10^6</f>
        <v/>
      </c>
      <c r="DZ142" s="2571">
        <f>(CW142-DD142)*10^6</f>
        <v/>
      </c>
      <c r="EB142" s="2584" t="n"/>
    </row>
    <row customFormat="1" customHeight="1" hidden="1" ht="15.75" outlineLevel="1" r="143" s="416">
      <c r="A143" s="268" t="n"/>
      <c r="B143" s="419" t="inlineStr">
        <is>
          <t>RECEPTIONS PERSONNEL (Autres)</t>
        </is>
      </c>
      <c r="C143" s="406" t="inlineStr">
        <is>
          <t>Opex137</t>
        </is>
      </c>
      <c r="D143" s="2591" t="n"/>
      <c r="E143" s="2592" t="n">
        <v>0</v>
      </c>
      <c r="F143" s="2592" t="n">
        <v>0</v>
      </c>
      <c r="G143" s="2592" t="n"/>
      <c r="H143" s="409" t="n"/>
      <c r="I143" s="397" t="n"/>
      <c r="J143" s="2591" t="n"/>
      <c r="K143" s="2592" t="n">
        <v>0</v>
      </c>
      <c r="L143" s="2592" t="n">
        <v>0</v>
      </c>
      <c r="M143" s="2592" t="n"/>
      <c r="N143" s="409" t="n"/>
      <c r="O143" s="410" t="n"/>
      <c r="P143" s="2591" t="n"/>
      <c r="Q143" s="2592" t="n">
        <v>0</v>
      </c>
      <c r="R143" s="2592" t="n">
        <v>0</v>
      </c>
      <c r="S143" s="2592" t="n"/>
      <c r="T143" s="409" t="n"/>
      <c r="U143" s="2586" t="n"/>
      <c r="V143" s="2591" t="n"/>
      <c r="W143" s="2592" t="n">
        <v>0</v>
      </c>
      <c r="X143" s="2592" t="n">
        <v>0</v>
      </c>
      <c r="Y143" s="2592" t="n">
        <v>0</v>
      </c>
      <c r="Z143" s="2592" t="n">
        <v>0</v>
      </c>
      <c r="AA143" s="2592" t="n"/>
      <c r="AB143" s="409" t="n"/>
      <c r="AC143" s="410" t="n"/>
      <c r="AD143" s="2591" t="n"/>
      <c r="AE143" s="2592" t="n">
        <v>0</v>
      </c>
      <c r="AF143" s="2592" t="n">
        <v>0</v>
      </c>
      <c r="AG143" s="2592" t="n">
        <v>0</v>
      </c>
      <c r="AH143" s="2592" t="n">
        <v>0</v>
      </c>
      <c r="AI143" s="2592" t="n"/>
      <c r="AJ143" s="409" t="n"/>
      <c r="AK143" s="410" t="n"/>
      <c r="AL143" s="2591" t="n"/>
      <c r="AM143" s="2592" t="n">
        <v>0</v>
      </c>
      <c r="AN143" s="2592" t="n">
        <v>0</v>
      </c>
      <c r="AO143" s="2592" t="n">
        <v>0</v>
      </c>
      <c r="AP143" s="2592" t="n">
        <v>0</v>
      </c>
      <c r="AQ143" s="2592" t="n">
        <v>0</v>
      </c>
      <c r="AR143" s="2592" t="n"/>
      <c r="AS143" s="409" t="n"/>
      <c r="AT143" s="2587" t="n"/>
      <c r="AU143" s="2591" t="n"/>
      <c r="AV143" s="2592" t="n">
        <v>0</v>
      </c>
      <c r="AW143" s="2592" t="n">
        <v>0</v>
      </c>
      <c r="AX143" s="2592" t="n">
        <v>0</v>
      </c>
      <c r="AY143" s="2592" t="n">
        <v>0</v>
      </c>
      <c r="AZ143" s="2592" t="n"/>
      <c r="BA143" s="409" t="n"/>
      <c r="BB143" s="410" t="n"/>
      <c r="BC143" s="2591" t="n"/>
      <c r="BD143" s="2592" t="n">
        <v>0</v>
      </c>
      <c r="BE143" s="2592" t="n">
        <v>0</v>
      </c>
      <c r="BF143" s="2592" t="n">
        <v>0</v>
      </c>
      <c r="BG143" s="2592" t="n">
        <v>0</v>
      </c>
      <c r="BH143" s="2592" t="n"/>
      <c r="BI143" s="409" t="n"/>
      <c r="BJ143" s="2593" t="n"/>
      <c r="BK143" s="2591" t="n"/>
      <c r="BL143" s="2592" t="n"/>
      <c r="BM143" s="2592" t="n"/>
      <c r="BN143" s="2592" t="n"/>
      <c r="BO143" s="2592" t="n"/>
      <c r="BP143" s="2592" t="n"/>
      <c r="BQ143" s="2592" t="n"/>
      <c r="BR143" s="409" t="n"/>
      <c r="BS143" s="2593" t="n"/>
      <c r="BT143" s="2591" t="n"/>
      <c r="BU143" s="2592" t="n"/>
      <c r="BV143" s="2592" t="n"/>
      <c r="BW143" s="2592" t="n"/>
      <c r="BX143" s="2592" t="n"/>
      <c r="BY143" s="2592" t="n"/>
      <c r="BZ143" s="409" t="n"/>
      <c r="CA143" s="2555" t="n"/>
      <c r="CB143" s="2591" t="n"/>
      <c r="CC143" s="2592" t="n"/>
      <c r="CD143" s="2592" t="n"/>
      <c r="CE143" s="2592" t="n"/>
      <c r="CF143" s="2592" t="n"/>
      <c r="CG143" s="2592" t="n"/>
      <c r="CH143" s="409" t="n"/>
      <c r="CI143" s="2555" t="n"/>
      <c r="CJ143" s="2591" t="n"/>
      <c r="CK143" s="2592" t="n"/>
      <c r="CL143" s="2592" t="n"/>
      <c r="CM143" s="2592" t="n"/>
      <c r="CN143" s="2592" t="n"/>
      <c r="CO143" s="2592" t="n"/>
      <c r="CP143" s="409" t="n"/>
      <c r="CQ143" s="410" t="n"/>
      <c r="CR143" s="2591" t="n">
        <v>0</v>
      </c>
      <c r="CS143" s="2592" t="n">
        <v>0</v>
      </c>
      <c r="CT143" s="2592" t="n">
        <v>0</v>
      </c>
      <c r="CU143" s="2592" t="n">
        <v>0</v>
      </c>
      <c r="CV143" s="2592" t="n">
        <v>0</v>
      </c>
      <c r="CW143" s="2592" t="n">
        <v>0</v>
      </c>
      <c r="CX143" s="409">
        <f>IFERROR(CR143/CW143-1, "-")</f>
        <v/>
      </c>
      <c r="CY143" s="400" t="n"/>
      <c r="CZ143" s="2594" t="n">
        <v>0</v>
      </c>
      <c r="DA143" s="2592" t="n">
        <v>0</v>
      </c>
      <c r="DB143" s="2608" t="n">
        <v>0</v>
      </c>
      <c r="DC143" s="2592" t="n"/>
      <c r="DD143" s="2608" t="n">
        <v>0</v>
      </c>
      <c r="DE143" s="409" t="n"/>
      <c r="DF143" s="409">
        <f>+DA143/DD143-1</f>
        <v/>
      </c>
      <c r="DG143" s="413">
        <f>+DB143/DD143-1</f>
        <v/>
      </c>
      <c r="DH143" s="413">
        <f>+DC143/DD143-1</f>
        <v/>
      </c>
      <c r="DI143" s="2579" t="n"/>
      <c r="DJ143" s="2427">
        <f>SUM(D143,J143,P143,V143,AD143,AL143,AU143,BC143,BK143,BT143,CB143,CJ143)-CR143</f>
        <v/>
      </c>
      <c r="DK143" s="2427">
        <f>SUM(E143,K143,Q143,W143,AE143,AM143,AV143,BD143,BL143,BU143,CC143,CK143)-CS143</f>
        <v/>
      </c>
      <c r="DL143" s="2427">
        <f>SUM(G143,M143,S143,AA143,AI143,AR143,AZ143,BH143,BQ143,BY143,CG143,CO143)-CW143</f>
        <v/>
      </c>
      <c r="DM143" s="2427">
        <f>SUM(D143,J143,P143,V143,AD143,AL143,AU143,BC143,,BN143,BV143,CD143,CL143)-CT143</f>
        <v/>
      </c>
      <c r="DN143" s="2579" t="n"/>
      <c r="DO143" s="2579" t="n"/>
      <c r="DP143" s="2595" t="n"/>
      <c r="DQ143" s="2581">
        <f>-CR143+DP143/10^6</f>
        <v/>
      </c>
      <c r="DR143" s="2427">
        <f>SUM(E143,K143,Q143,W143,AE143,AM143,AV143,BD143,BL143,BU143,CC143,CK143)-CS143</f>
        <v/>
      </c>
      <c r="DS143" s="2427">
        <f>SUM(D143,J143,P143,V143,AD143,AL143,AU143,BC143,,BN143,BV143,CD143,CL143)-CT143</f>
        <v/>
      </c>
      <c r="DT143" s="2582" t="n"/>
      <c r="DU143" s="415" t="n"/>
      <c r="DV143" s="2583">
        <f>DU143-CJ143</f>
        <v/>
      </c>
      <c r="DX143" s="2571">
        <f>(CS143-CZ143)*10^6</f>
        <v/>
      </c>
      <c r="DY143" s="2571">
        <f>(CT143-DC143)*10^6</f>
        <v/>
      </c>
      <c r="DZ143" s="2571">
        <f>(CW143-DD143)*10^6</f>
        <v/>
      </c>
      <c r="EB143" s="2584" t="n"/>
    </row>
    <row customFormat="1" customHeight="1" hidden="1" ht="15.75" outlineLevel="1" r="144" s="416">
      <c r="A144" s="268" t="n"/>
      <c r="B144" s="419" t="inlineStr">
        <is>
          <t>MISSIONS &amp; FRAIS D'HOTELS PERSONNEL (Missions)</t>
        </is>
      </c>
      <c r="C144" s="406" t="inlineStr">
        <is>
          <t>Opex138</t>
        </is>
      </c>
      <c r="D144" s="2604" t="n">
        <v>1.859669</v>
      </c>
      <c r="E144" s="2592" t="n">
        <v>8.333166666666671</v>
      </c>
      <c r="F144" s="2592" t="n">
        <v>-6.47349766666667</v>
      </c>
      <c r="G144" s="2592" t="n">
        <v>-1.840768</v>
      </c>
      <c r="H144" s="409" t="n">
        <v>-2.010267996836103</v>
      </c>
      <c r="I144" s="397" t="n"/>
      <c r="J144" s="2604" t="n">
        <v>2.642942</v>
      </c>
      <c r="K144" s="2592" t="n">
        <v>8.333166666666671</v>
      </c>
      <c r="L144" s="2592" t="n">
        <v>-5.690224666666671</v>
      </c>
      <c r="M144" s="2592" t="n">
        <v>-10.259344</v>
      </c>
      <c r="N144" s="409" t="n">
        <v>-1.257613157332477</v>
      </c>
      <c r="O144" s="410" t="n"/>
      <c r="P144" s="2604" t="n">
        <v>-5.004982</v>
      </c>
      <c r="Q144" s="2592" t="n">
        <v>8.333166666666671</v>
      </c>
      <c r="R144" s="2592" t="n">
        <v>-13.33814866666667</v>
      </c>
      <c r="S144" s="2592" t="n">
        <v>-1.733253</v>
      </c>
      <c r="T144" s="409" t="n">
        <v>1.887623445625076</v>
      </c>
      <c r="U144" s="2586" t="n"/>
      <c r="V144" s="2604" t="n">
        <v>9.471079</v>
      </c>
      <c r="W144" s="2592" t="n">
        <v>8.333166666666671</v>
      </c>
      <c r="X144" s="2592" t="n">
        <v>8.333166666666671</v>
      </c>
      <c r="Y144" s="2592" t="n">
        <v>1.137912333333329</v>
      </c>
      <c r="Z144" s="2592" t="n">
        <v>1.137912333333329</v>
      </c>
      <c r="AA144" s="2592" t="n">
        <v>11.239391</v>
      </c>
      <c r="AB144" s="409" t="n">
        <v>-0.157331656136885</v>
      </c>
      <c r="AC144" s="410" t="n"/>
      <c r="AD144" s="2604" t="n">
        <v>0.179440000000001</v>
      </c>
      <c r="AE144" s="2592" t="n">
        <v>8.333166666666671</v>
      </c>
      <c r="AF144" s="2592" t="n">
        <v>8.333166666666671</v>
      </c>
      <c r="AG144" s="2592" t="n">
        <v>-8.153726666666669</v>
      </c>
      <c r="AH144" s="2592" t="n">
        <v>-8.153726666666669</v>
      </c>
      <c r="AI144" s="2592" t="n">
        <v>-0.432561</v>
      </c>
      <c r="AJ144" s="409" t="n">
        <v>-1.414831665360495</v>
      </c>
      <c r="AK144" s="410" t="n"/>
      <c r="AL144" s="2604" t="n">
        <v>0.865059</v>
      </c>
      <c r="AM144" s="2592" t="n">
        <v>8.333166666666671</v>
      </c>
      <c r="AN144" s="2592" t="n">
        <v>8.333166666666671</v>
      </c>
      <c r="AO144" s="2592" t="n">
        <v>8.333166666666671</v>
      </c>
      <c r="AP144" s="2592" t="n">
        <v>-7.46810766666667</v>
      </c>
      <c r="AQ144" s="2592" t="n">
        <v>-7.46810766666667</v>
      </c>
      <c r="AR144" s="2592" t="n">
        <v>1.494961</v>
      </c>
      <c r="AS144" s="409" t="n">
        <v>-0.4213501221771002</v>
      </c>
      <c r="AT144" s="2587" t="n"/>
      <c r="AU144" s="2604" t="n">
        <v>-19.894137</v>
      </c>
      <c r="AV144" s="2592" t="n">
        <v>8.333166666666671</v>
      </c>
      <c r="AW144" s="2592" t="n">
        <v>6.1665</v>
      </c>
      <c r="AX144" s="2592" t="n">
        <v>-28.22730366666667</v>
      </c>
      <c r="AY144" s="2592" t="n">
        <v>-26.060637</v>
      </c>
      <c r="AZ144" s="2592" t="n">
        <v>-4.268492</v>
      </c>
      <c r="BA144" s="409" t="n">
        <v>3.660694456028031</v>
      </c>
      <c r="BB144" s="410" t="n"/>
      <c r="BC144" s="2604" t="n">
        <v>-1.838441000000001</v>
      </c>
      <c r="BD144" s="2592" t="n">
        <v>8.333166666666667</v>
      </c>
      <c r="BE144" s="2592" t="n">
        <v>6.1665</v>
      </c>
      <c r="BF144" s="2592" t="n">
        <v>-10.17160766666667</v>
      </c>
      <c r="BG144" s="2592" t="n">
        <v>-8.004941000000001</v>
      </c>
      <c r="BH144" s="2592" t="n">
        <v>1.817939</v>
      </c>
      <c r="BI144" s="409" t="n">
        <v>-2.011277606124298</v>
      </c>
      <c r="BJ144" s="2593" t="n"/>
      <c r="BK144" s="2604" t="n"/>
      <c r="BL144" s="2592" t="n"/>
      <c r="BM144" s="2592" t="n"/>
      <c r="BN144" s="2592" t="n"/>
      <c r="BO144" s="2592" t="n"/>
      <c r="BP144" s="2592" t="n"/>
      <c r="BQ144" s="2592" t="n"/>
      <c r="BR144" s="409" t="n"/>
      <c r="BS144" s="2593" t="n"/>
      <c r="BT144" s="2604" t="n"/>
      <c r="BU144" s="2592" t="n"/>
      <c r="BV144" s="2592" t="n"/>
      <c r="BW144" s="2592" t="n"/>
      <c r="BX144" s="2592" t="n"/>
      <c r="BY144" s="2592" t="n"/>
      <c r="BZ144" s="409" t="n"/>
      <c r="CA144" s="2555" t="n"/>
      <c r="CB144" s="2604" t="n"/>
      <c r="CC144" s="2592" t="n"/>
      <c r="CD144" s="2592" t="n"/>
      <c r="CE144" s="2592" t="n"/>
      <c r="CF144" s="2592" t="n"/>
      <c r="CG144" s="2592" t="n"/>
      <c r="CH144" s="409" t="n"/>
      <c r="CI144" s="2555" t="n"/>
      <c r="CJ144" s="2612" t="n"/>
      <c r="CK144" s="2592" t="n"/>
      <c r="CL144" s="2592" t="n"/>
      <c r="CM144" s="2592" t="n"/>
      <c r="CN144" s="2592" t="n"/>
      <c r="CO144" s="2592" t="n"/>
      <c r="CP144" s="409" t="n"/>
      <c r="CQ144" s="410" t="n"/>
      <c r="CR144" s="2591" t="n">
        <v>-11.719371</v>
      </c>
      <c r="CS144" s="2592" t="n">
        <v>66.66533333333336</v>
      </c>
      <c r="CT144" s="2592" t="n">
        <v>23.64781466666667</v>
      </c>
      <c r="CU144" s="2592" t="n">
        <v>-78.38470433333336</v>
      </c>
      <c r="CV144" s="2592" t="n">
        <v>-35.36718566666667</v>
      </c>
      <c r="CW144" s="2592" t="n">
        <v>-5.800066000000001</v>
      </c>
      <c r="CX144" s="409">
        <f>IFERROR(CR144/CW144-1, "-")</f>
        <v/>
      </c>
      <c r="CY144" s="400" t="n"/>
      <c r="CZ144" s="2594" t="n">
        <v>99.99800000000003</v>
      </c>
      <c r="DA144" s="2592" t="n">
        <v>57.496129</v>
      </c>
      <c r="DB144" s="2592" t="n">
        <v>50.4803146666667</v>
      </c>
      <c r="DC144" s="2592" t="n"/>
      <c r="DD144" s="2592" t="n">
        <v>5.639298999999887</v>
      </c>
      <c r="DE144" s="409">
        <f>+CZ144/DD144-1</f>
        <v/>
      </c>
      <c r="DF144" s="409">
        <f>+DA144/DD144-1</f>
        <v/>
      </c>
      <c r="DG144" s="413">
        <f>+DB144/DD144-1</f>
        <v/>
      </c>
      <c r="DH144" s="413">
        <f>+DC144/DD144-1</f>
        <v/>
      </c>
      <c r="DI144" s="2579" t="n"/>
      <c r="DJ144" s="2427">
        <f>SUM(D144,J144,P144,V144,AD144,AL144,AU144,BC144,BK144,BT144,CB144,CJ144)-CR144</f>
        <v/>
      </c>
      <c r="DK144" s="2427">
        <f>SUM(E144,K144,Q144,W144,AE144,AM144,AV144,BD144,BL144,BU144,CC144,CK144)-CS144</f>
        <v/>
      </c>
      <c r="DL144" s="2427">
        <f>SUM(G144,M144,S144,AA144,AI144,AR144,AZ144,BH144,BQ144,BY144,CG144,CO144)-CW144</f>
        <v/>
      </c>
      <c r="DM144" s="2427">
        <f>SUM(D144,J144,P144,V144,AD144,AL144,AU144,BC144,,BN144,BV144,CD144,CL144)-CT144</f>
        <v/>
      </c>
      <c r="DN144" s="2579" t="n"/>
      <c r="DO144" s="2579" t="n"/>
      <c r="DP144" s="2613" t="n">
        <v>1064777</v>
      </c>
      <c r="DQ144" s="2581">
        <f>-CR144+DP144/10^6</f>
        <v/>
      </c>
      <c r="DR144" s="2427">
        <f>SUM(E144,K144,Q144,W144,AE144,AM144,AV144,BD144,BL144,BU144,CC144,CK144)-CS144</f>
        <v/>
      </c>
      <c r="DS144" s="2427">
        <f>SUM(D144,J144,P144,V144,AD144,AL144,AU144,BC144,,BN144,BV144,CD144,CL144)-CT144</f>
        <v/>
      </c>
      <c r="DT144" s="2582" t="n"/>
      <c r="DU144" s="415" t="n">
        <v>4.574522</v>
      </c>
      <c r="DV144" s="2583">
        <f>DU144-CJ144</f>
        <v/>
      </c>
      <c r="DX144" s="2571">
        <f>(CS144-CZ144)*10^6</f>
        <v/>
      </c>
      <c r="DY144" s="2571">
        <f>(CT144-DC144)*10^6</f>
        <v/>
      </c>
      <c r="DZ144" s="2571">
        <f>(CW144-DD144)*10^6</f>
        <v/>
      </c>
      <c r="EB144" s="2584" t="n"/>
    </row>
    <row customFormat="1" customHeight="1" hidden="1" ht="15.75" outlineLevel="1" r="145" s="416">
      <c r="A145" s="268" t="n"/>
      <c r="B145" s="419" t="inlineStr">
        <is>
          <t>MISSIONS &amp; FRAIS D'HOTELS PERSONNEL (Formations)</t>
        </is>
      </c>
      <c r="C145" s="406" t="inlineStr">
        <is>
          <t>Opex139</t>
        </is>
      </c>
      <c r="D145" s="2591" t="n">
        <v>0</v>
      </c>
      <c r="E145" s="2592" t="n">
        <v>0.65</v>
      </c>
      <c r="F145" s="2592" t="n">
        <v>-0.65</v>
      </c>
      <c r="G145" s="2592" t="n">
        <v>0</v>
      </c>
      <c r="H145" s="409" t="n"/>
      <c r="I145" s="397" t="n"/>
      <c r="J145" s="2591" t="n">
        <v>0</v>
      </c>
      <c r="K145" s="2592" t="n">
        <v>0.65</v>
      </c>
      <c r="L145" s="2592" t="n">
        <v>-0.65</v>
      </c>
      <c r="M145" s="2592" t="n">
        <v>0</v>
      </c>
      <c r="N145" s="409" t="n"/>
      <c r="O145" s="410" t="n"/>
      <c r="P145" s="2591" t="n">
        <v>0</v>
      </c>
      <c r="Q145" s="2592" t="n">
        <v>0.65</v>
      </c>
      <c r="R145" s="2592" t="n">
        <v>-0.65</v>
      </c>
      <c r="S145" s="2592" t="n">
        <v>0</v>
      </c>
      <c r="T145" s="409" t="n"/>
      <c r="U145" s="2586" t="n"/>
      <c r="V145" s="2591" t="n">
        <v>0</v>
      </c>
      <c r="W145" s="2592" t="n">
        <v>0.65</v>
      </c>
      <c r="X145" s="2592" t="n">
        <v>0.65</v>
      </c>
      <c r="Y145" s="2592" t="n">
        <v>-0.65</v>
      </c>
      <c r="Z145" s="2592" t="n">
        <v>-0.65</v>
      </c>
      <c r="AA145" s="2592" t="n">
        <v>0</v>
      </c>
      <c r="AB145" s="409" t="n"/>
      <c r="AC145" s="410" t="n"/>
      <c r="AD145" s="2591" t="n">
        <v>0</v>
      </c>
      <c r="AE145" s="2592" t="n">
        <v>0.65</v>
      </c>
      <c r="AF145" s="2592" t="n">
        <v>0.65</v>
      </c>
      <c r="AG145" s="2592" t="n">
        <v>-0.65</v>
      </c>
      <c r="AH145" s="2592" t="n">
        <v>-0.65</v>
      </c>
      <c r="AI145" s="2592" t="n">
        <v>0</v>
      </c>
      <c r="AJ145" s="409" t="n"/>
      <c r="AK145" s="410" t="n"/>
      <c r="AL145" s="2591" t="n">
        <v>0</v>
      </c>
      <c r="AM145" s="2592" t="n">
        <v>0.65</v>
      </c>
      <c r="AN145" s="2592" t="n">
        <v>0.65</v>
      </c>
      <c r="AO145" s="2592" t="n">
        <v>0.65</v>
      </c>
      <c r="AP145" s="2592" t="n">
        <v>-0.65</v>
      </c>
      <c r="AQ145" s="2592" t="n">
        <v>-0.65</v>
      </c>
      <c r="AR145" s="2592" t="n">
        <v>0</v>
      </c>
      <c r="AS145" s="409" t="n"/>
      <c r="AT145" s="2587" t="n"/>
      <c r="AU145" s="2591" t="n">
        <v>0</v>
      </c>
      <c r="AV145" s="2592" t="n">
        <v>0.65</v>
      </c>
      <c r="AW145" s="2592" t="n">
        <v>0.65</v>
      </c>
      <c r="AX145" s="2592" t="n">
        <v>-0.65</v>
      </c>
      <c r="AY145" s="2592" t="n">
        <v>-0.65</v>
      </c>
      <c r="AZ145" s="2592" t="n">
        <v>0</v>
      </c>
      <c r="BA145" s="409" t="n"/>
      <c r="BB145" s="410" t="n"/>
      <c r="BC145" s="2591" t="n"/>
      <c r="BD145" s="2592" t="n">
        <v>0.65</v>
      </c>
      <c r="BE145" s="2592" t="n">
        <v>0.65</v>
      </c>
      <c r="BF145" s="2592" t="n">
        <v>-0.65</v>
      </c>
      <c r="BG145" s="2592" t="n">
        <v>-0.65</v>
      </c>
      <c r="BH145" s="2592" t="n">
        <v>0</v>
      </c>
      <c r="BI145" s="409" t="n"/>
      <c r="BJ145" s="2593" t="n"/>
      <c r="BK145" s="2591" t="n"/>
      <c r="BL145" s="2592" t="n"/>
      <c r="BM145" s="2592" t="n"/>
      <c r="BN145" s="2592" t="n"/>
      <c r="BO145" s="2592" t="n"/>
      <c r="BP145" s="2592" t="n"/>
      <c r="BQ145" s="2592" t="n"/>
      <c r="BR145" s="409" t="n"/>
      <c r="BS145" s="2593" t="n"/>
      <c r="BT145" s="2591" t="n"/>
      <c r="BU145" s="2592" t="n"/>
      <c r="BV145" s="2592" t="n"/>
      <c r="BW145" s="2592" t="n"/>
      <c r="BX145" s="2592" t="n"/>
      <c r="BY145" s="2592" t="n"/>
      <c r="BZ145" s="409" t="n"/>
      <c r="CA145" s="2555" t="n"/>
      <c r="CB145" s="2591" t="n"/>
      <c r="CC145" s="2592" t="n"/>
      <c r="CD145" s="2592" t="n"/>
      <c r="CE145" s="2592" t="n"/>
      <c r="CF145" s="2592" t="n"/>
      <c r="CG145" s="2592" t="n"/>
      <c r="CH145" s="409" t="n"/>
      <c r="CI145" s="2555" t="n"/>
      <c r="CJ145" s="2591" t="n"/>
      <c r="CK145" s="2592" t="n"/>
      <c r="CL145" s="2592" t="n"/>
      <c r="CM145" s="2592" t="n"/>
      <c r="CN145" s="2592" t="n"/>
      <c r="CO145" s="2592" t="n"/>
      <c r="CP145" s="409" t="n"/>
      <c r="CQ145" s="410" t="n"/>
      <c r="CR145" s="2591" t="n">
        <v>0</v>
      </c>
      <c r="CS145" s="2592" t="n">
        <v>5.2</v>
      </c>
      <c r="CT145" s="2592" t="n">
        <v>1.3</v>
      </c>
      <c r="CU145" s="2592" t="n">
        <v>-5.2</v>
      </c>
      <c r="CV145" s="2592" t="n">
        <v>-1.3</v>
      </c>
      <c r="CW145" s="2592" t="n">
        <v>0</v>
      </c>
      <c r="CX145" s="409">
        <f>IFERROR(CR145/CW145-1, "-")</f>
        <v/>
      </c>
      <c r="CY145" s="400" t="n"/>
      <c r="CZ145" s="2594" t="n">
        <v>7.800000000000002</v>
      </c>
      <c r="DA145" s="2592" t="n">
        <v>5.85</v>
      </c>
      <c r="DB145" s="2592" t="n">
        <v>4.55</v>
      </c>
      <c r="DC145" s="2592" t="n"/>
      <c r="DD145" s="2592" t="n">
        <v>0</v>
      </c>
      <c r="DE145" s="409" t="n"/>
      <c r="DF145" s="409" t="n"/>
      <c r="DG145" s="413" t="n"/>
      <c r="DH145" s="413" t="n"/>
      <c r="DI145" s="2579" t="n"/>
      <c r="DJ145" s="2427">
        <f>SUM(D145,J145,P145,V145,AD145,AL145,AU145,BC145,BK145,BT145,CB145,CJ145)-CR145</f>
        <v/>
      </c>
      <c r="DK145" s="2427">
        <f>SUM(E145,K145,Q145,W145,AE145,AM145,AV145,BD145,BL145,BU145,CC145,CK145)-CS145</f>
        <v/>
      </c>
      <c r="DL145" s="2427">
        <f>SUM(G145,M145,S145,AA145,AI145,AR145,AZ145,BH145,BQ145,BY145,CG145,CO145)-CW145</f>
        <v/>
      </c>
      <c r="DM145" s="2427">
        <f>SUM(D145,J145,P145,V145,AD145,AL145,AU145,BC145,,BN145,BV145,CD145,CL145)-CT145</f>
        <v/>
      </c>
      <c r="DN145" s="2579" t="n"/>
      <c r="DO145" s="2579" t="n"/>
      <c r="DP145" s="2595" t="n">
        <v>0</v>
      </c>
      <c r="DQ145" s="2581">
        <f>-CR145+DP145/10^6</f>
        <v/>
      </c>
      <c r="DR145" s="2427">
        <f>SUM(E145,K145,Q145,W145,AE145,AM145,AV145,BD145,BL145,BU145,CC145,CK145)-CS145</f>
        <v/>
      </c>
      <c r="DS145" s="2427">
        <f>SUM(D145,J145,P145,V145,AD145,AL145,AU145,BC145,,BN145,BV145,CD145,CL145)-CT145</f>
        <v/>
      </c>
      <c r="DT145" s="2582" t="n"/>
      <c r="DU145" s="415" t="n">
        <v>0</v>
      </c>
      <c r="DV145" s="2583">
        <f>DU145-CJ145</f>
        <v/>
      </c>
      <c r="DX145" s="2571">
        <f>(CS145-CZ145)*10^6</f>
        <v/>
      </c>
      <c r="DY145" s="2571">
        <f>(CT145-DC145)*10^6</f>
        <v/>
      </c>
      <c r="DZ145" s="2571">
        <f>(CW145-DD145)*10^6</f>
        <v/>
      </c>
      <c r="EB145" s="2584" t="n"/>
    </row>
    <row customFormat="1" customHeight="1" hidden="1" ht="15.75" outlineLevel="1" r="146" s="416">
      <c r="A146" s="268" t="n"/>
      <c r="B146" s="419" t="inlineStr">
        <is>
          <t>TRANSPORT VISITEURS</t>
        </is>
      </c>
      <c r="C146" s="406" t="inlineStr">
        <is>
          <t>Opex140</t>
        </is>
      </c>
      <c r="D146" s="2591" t="n">
        <v>0</v>
      </c>
      <c r="E146" s="2592" t="n">
        <v>0.5</v>
      </c>
      <c r="F146" s="2592" t="n">
        <v>-0.5</v>
      </c>
      <c r="G146" s="2592" t="n">
        <v>0</v>
      </c>
      <c r="H146" s="409" t="n"/>
      <c r="I146" s="397" t="n"/>
      <c r="J146" s="2591" t="n">
        <v>0</v>
      </c>
      <c r="K146" s="2592" t="n">
        <v>0.5</v>
      </c>
      <c r="L146" s="2592" t="n">
        <v>-0.5</v>
      </c>
      <c r="M146" s="2592" t="n">
        <v>0</v>
      </c>
      <c r="N146" s="409" t="n"/>
      <c r="O146" s="410" t="n"/>
      <c r="P146" s="2591" t="n">
        <v>0</v>
      </c>
      <c r="Q146" s="2592" t="n">
        <v>0.5</v>
      </c>
      <c r="R146" s="2592" t="n">
        <v>-0.5</v>
      </c>
      <c r="S146" s="2592" t="n">
        <v>0</v>
      </c>
      <c r="T146" s="409" t="n"/>
      <c r="U146" s="2586" t="n"/>
      <c r="V146" s="2591" t="n">
        <v>0</v>
      </c>
      <c r="W146" s="2592" t="n">
        <v>0.5</v>
      </c>
      <c r="X146" s="2592" t="n">
        <v>0.5</v>
      </c>
      <c r="Y146" s="2592" t="n">
        <v>-0.5</v>
      </c>
      <c r="Z146" s="2592" t="n">
        <v>-0.5</v>
      </c>
      <c r="AA146" s="2592" t="n">
        <v>0</v>
      </c>
      <c r="AB146" s="409" t="n"/>
      <c r="AC146" s="410" t="n"/>
      <c r="AD146" s="2591" t="n">
        <v>0</v>
      </c>
      <c r="AE146" s="2592" t="n">
        <v>0.5</v>
      </c>
      <c r="AF146" s="2592" t="n">
        <v>0.5</v>
      </c>
      <c r="AG146" s="2592" t="n">
        <v>-0.5</v>
      </c>
      <c r="AH146" s="2592" t="n">
        <v>-0.5</v>
      </c>
      <c r="AI146" s="2592" t="n">
        <v>0</v>
      </c>
      <c r="AJ146" s="409" t="n"/>
      <c r="AK146" s="410" t="n"/>
      <c r="AL146" s="2591" t="n">
        <v>0</v>
      </c>
      <c r="AM146" s="2592" t="n">
        <v>0.5</v>
      </c>
      <c r="AN146" s="2592" t="n">
        <v>0.5</v>
      </c>
      <c r="AO146" s="2592" t="n">
        <v>0.5</v>
      </c>
      <c r="AP146" s="2592" t="n">
        <v>-0.5</v>
      </c>
      <c r="AQ146" s="2592" t="n">
        <v>-0.5</v>
      </c>
      <c r="AR146" s="2592" t="n">
        <v>0</v>
      </c>
      <c r="AS146" s="409" t="n"/>
      <c r="AT146" s="2587" t="n"/>
      <c r="AU146" s="2591" t="n">
        <v>0</v>
      </c>
      <c r="AV146" s="2592" t="n">
        <v>0.5</v>
      </c>
      <c r="AW146" s="2592" t="n">
        <v>0.5</v>
      </c>
      <c r="AX146" s="2592" t="n">
        <v>-0.5</v>
      </c>
      <c r="AY146" s="2592" t="n">
        <v>-0.5</v>
      </c>
      <c r="AZ146" s="2592" t="n">
        <v>0</v>
      </c>
      <c r="BA146" s="409" t="n"/>
      <c r="BB146" s="410" t="n"/>
      <c r="BC146" s="2591" t="n">
        <v>0</v>
      </c>
      <c r="BD146" s="2592" t="n">
        <v>0.5</v>
      </c>
      <c r="BE146" s="2592" t="n">
        <v>0.5</v>
      </c>
      <c r="BF146" s="2592" t="n">
        <v>-0.5</v>
      </c>
      <c r="BG146" s="2592" t="n">
        <v>-0.5</v>
      </c>
      <c r="BH146" s="2592" t="n">
        <v>0</v>
      </c>
      <c r="BI146" s="409" t="n"/>
      <c r="BJ146" s="2593" t="n"/>
      <c r="BK146" s="2591" t="n"/>
      <c r="BL146" s="2592" t="n"/>
      <c r="BM146" s="2592" t="n"/>
      <c r="BN146" s="2592" t="n"/>
      <c r="BO146" s="2592" t="n"/>
      <c r="BP146" s="2592" t="n"/>
      <c r="BQ146" s="2592" t="n"/>
      <c r="BR146" s="409" t="n"/>
      <c r="BS146" s="2593" t="n"/>
      <c r="BT146" s="2591" t="n"/>
      <c r="BU146" s="2592" t="n"/>
      <c r="BV146" s="2592" t="n"/>
      <c r="BW146" s="2592" t="n"/>
      <c r="BX146" s="2592" t="n"/>
      <c r="BY146" s="2592" t="n"/>
      <c r="BZ146" s="409" t="n"/>
      <c r="CA146" s="2555" t="n"/>
      <c r="CB146" s="2591" t="n"/>
      <c r="CC146" s="2592" t="n"/>
      <c r="CD146" s="2592" t="n"/>
      <c r="CE146" s="2592" t="n"/>
      <c r="CF146" s="2592" t="n"/>
      <c r="CG146" s="2592" t="n"/>
      <c r="CH146" s="409" t="n"/>
      <c r="CI146" s="2555" t="n"/>
      <c r="CJ146" s="2591" t="n"/>
      <c r="CK146" s="2592" t="n"/>
      <c r="CL146" s="2592" t="n"/>
      <c r="CM146" s="2592" t="n"/>
      <c r="CN146" s="2592" t="n"/>
      <c r="CO146" s="2592" t="n"/>
      <c r="CP146" s="409" t="n"/>
      <c r="CQ146" s="410" t="n"/>
      <c r="CR146" s="2591" t="n">
        <v>0</v>
      </c>
      <c r="CS146" s="2592" t="n">
        <v>4</v>
      </c>
      <c r="CT146" s="2592" t="n">
        <v>1</v>
      </c>
      <c r="CU146" s="2592" t="n">
        <v>-4</v>
      </c>
      <c r="CV146" s="2592" t="n">
        <v>-1</v>
      </c>
      <c r="CW146" s="2592" t="n">
        <v>0</v>
      </c>
      <c r="CX146" s="409">
        <f>IFERROR(CR146/CW146-1, "-")</f>
        <v/>
      </c>
      <c r="CY146" s="400" t="n"/>
      <c r="CZ146" s="2594" t="n">
        <v>6</v>
      </c>
      <c r="DA146" s="2592" t="n">
        <v>4.5</v>
      </c>
      <c r="DB146" s="2592" t="n">
        <v>3.5</v>
      </c>
      <c r="DC146" s="2592" t="n"/>
      <c r="DD146" s="2592" t="n">
        <v>0</v>
      </c>
      <c r="DE146" s="409">
        <f>+CZ146/DD146-1</f>
        <v/>
      </c>
      <c r="DF146" s="409">
        <f>+DA146/DD146-1</f>
        <v/>
      </c>
      <c r="DG146" s="413">
        <f>+DB146/DD146-1</f>
        <v/>
      </c>
      <c r="DH146" s="413">
        <f>+DC146/DD146-1</f>
        <v/>
      </c>
      <c r="DI146" s="2579" t="n"/>
      <c r="DJ146" s="2427">
        <f>SUM(D146,J146,P146,V146,AD146,AL146,AU146,BC146,BK146,BT146,CB146,CJ146)-CR146</f>
        <v/>
      </c>
      <c r="DK146" s="2427">
        <f>SUM(E146,K146,Q146,W146,AE146,AM146,AV146,BD146,BL146,BU146,CC146,CK146)-CS146</f>
        <v/>
      </c>
      <c r="DL146" s="2427">
        <f>SUM(G146,M146,S146,AA146,AI146,AR146,AZ146,BH146,BQ146,BY146,CG146,CO146)-CW146</f>
        <v/>
      </c>
      <c r="DM146" s="2427">
        <f>SUM(D146,J146,P146,V146,AD146,AL146,AU146,BC146,,BN146,BV146,CD146,CL146)-CT146</f>
        <v/>
      </c>
      <c r="DN146" s="2579" t="n"/>
      <c r="DO146" s="2579" t="n"/>
      <c r="DP146" s="2595" t="n">
        <v>0</v>
      </c>
      <c r="DQ146" s="2581">
        <f>-CR146+DP146/10^6</f>
        <v/>
      </c>
      <c r="DR146" s="2427">
        <f>SUM(E146,K146,Q146,W146,AE146,AM146,AV146,BD146,BL146,BU146,CC146,CK146)-CS146</f>
        <v/>
      </c>
      <c r="DS146" s="2427">
        <f>SUM(D146,J146,P146,V146,AD146,AL146,AU146,BC146,,BN146,BV146,CD146,CL146)-CT146</f>
        <v/>
      </c>
      <c r="DT146" s="2582" t="n"/>
      <c r="DU146" s="415" t="n">
        <v>0</v>
      </c>
      <c r="DV146" s="2583">
        <f>DU146-CJ146</f>
        <v/>
      </c>
      <c r="DX146" s="2571">
        <f>(CS146-CZ146)*10^6</f>
        <v/>
      </c>
      <c r="DY146" s="2571">
        <f>(CT146-DC146)*10^6</f>
        <v/>
      </c>
      <c r="DZ146" s="2571">
        <f>(CW146-DD146)*10^6</f>
        <v/>
      </c>
      <c r="EB146" s="2584" t="n"/>
    </row>
    <row customFormat="1" customHeight="1" hidden="1" ht="15.75" outlineLevel="1" r="147" s="416">
      <c r="A147" s="268" t="n"/>
      <c r="B147" s="419" t="inlineStr">
        <is>
          <t>RECEPTIONS VISITEURS &amp; PERSONNEL , DIVERS T</t>
        </is>
      </c>
      <c r="C147" s="406" t="inlineStr">
        <is>
          <t>Opex141</t>
        </is>
      </c>
      <c r="D147" s="2591" t="n">
        <v>3.635805</v>
      </c>
      <c r="E147" s="2592" t="n">
        <v>1.76666666666667</v>
      </c>
      <c r="F147" s="2592" t="n">
        <v>1.86913833333333</v>
      </c>
      <c r="G147" s="2592" t="n">
        <v>19.093472</v>
      </c>
      <c r="H147" s="409" t="n">
        <v>-0.8095786350434326</v>
      </c>
      <c r="I147" s="397" t="n"/>
      <c r="J147" s="2591" t="n">
        <v>6.305545</v>
      </c>
      <c r="K147" s="2592" t="n">
        <v>1.76666666666667</v>
      </c>
      <c r="L147" s="2592" t="n">
        <v>4.53887833333333</v>
      </c>
      <c r="M147" s="2592" t="n">
        <v>11.435719</v>
      </c>
      <c r="N147" s="409" t="n">
        <v>-0.4486096589116959</v>
      </c>
      <c r="O147" s="410" t="n"/>
      <c r="P147" s="2591" t="n">
        <v>8.813461999999999</v>
      </c>
      <c r="Q147" s="2592" t="n">
        <v>1.76666666666667</v>
      </c>
      <c r="R147" s="2592" t="n">
        <v>7.046795333333329</v>
      </c>
      <c r="S147" s="2592" t="n">
        <v>3.894805</v>
      </c>
      <c r="T147" s="409" t="n">
        <v>1.262876318583344</v>
      </c>
      <c r="U147" s="2586" t="n"/>
      <c r="V147" s="2591" t="n">
        <v>6.909527</v>
      </c>
      <c r="W147" s="2592" t="n">
        <v>1.76666666666667</v>
      </c>
      <c r="X147" s="2592" t="n">
        <v>1.76666666666667</v>
      </c>
      <c r="Y147" s="2592" t="n">
        <v>5.14286033333333</v>
      </c>
      <c r="Z147" s="2592" t="n">
        <v>5.14286033333333</v>
      </c>
      <c r="AA147" s="2592" t="n">
        <v>2.55246</v>
      </c>
      <c r="AB147" s="409" t="n">
        <v>1.707006965829043</v>
      </c>
      <c r="AC147" s="410" t="n"/>
      <c r="AD147" s="2591" t="n">
        <v>7.872388</v>
      </c>
      <c r="AE147" s="2592" t="n">
        <v>1.76666666666667</v>
      </c>
      <c r="AF147" s="2592" t="n">
        <v>1.76666666666667</v>
      </c>
      <c r="AG147" s="2592" t="n">
        <v>6.10572133333333</v>
      </c>
      <c r="AH147" s="2592" t="n">
        <v>6.10572133333333</v>
      </c>
      <c r="AI147" s="2592" t="n">
        <v>5.942308</v>
      </c>
      <c r="AJ147" s="409" t="n">
        <v>0.3248030899778336</v>
      </c>
      <c r="AK147" s="410" t="n"/>
      <c r="AL147" s="2591" t="n">
        <v>7.425666000000001</v>
      </c>
      <c r="AM147" s="2592" t="n">
        <v>1.76666666666667</v>
      </c>
      <c r="AN147" s="2592" t="n">
        <v>1.76666666666667</v>
      </c>
      <c r="AO147" s="2592" t="n">
        <v>1.76666666666667</v>
      </c>
      <c r="AP147" s="2592" t="n">
        <v>5.65899933333333</v>
      </c>
      <c r="AQ147" s="2592" t="n">
        <v>5.65899933333333</v>
      </c>
      <c r="AR147" s="2592" t="n">
        <v>2.079729</v>
      </c>
      <c r="AS147" s="409" t="n">
        <v>2.570496925320559</v>
      </c>
      <c r="AT147" s="2587" t="n"/>
      <c r="AU147" s="2591" t="n">
        <v>10.748806</v>
      </c>
      <c r="AV147" s="2592" t="n">
        <v>1.76666666666667</v>
      </c>
      <c r="AW147" s="2592" t="n">
        <v>1.76666666666667</v>
      </c>
      <c r="AX147" s="2592" t="n">
        <v>8.982139333333331</v>
      </c>
      <c r="AY147" s="2592" t="n">
        <v>8.982139333333331</v>
      </c>
      <c r="AZ147" s="2592" t="n">
        <v>3.81551</v>
      </c>
      <c r="BA147" s="409" t="n">
        <v>1.817134799803958</v>
      </c>
      <c r="BB147" s="410" t="n"/>
      <c r="BC147" s="2591" t="n">
        <v>5.555923</v>
      </c>
      <c r="BD147" s="2592" t="n">
        <v>1.766666666666667</v>
      </c>
      <c r="BE147" s="2592" t="n">
        <v>1.76666666666667</v>
      </c>
      <c r="BF147" s="2592" t="n">
        <v>3.789256333333333</v>
      </c>
      <c r="BG147" s="2592" t="n">
        <v>3.78925633333333</v>
      </c>
      <c r="BH147" s="2592" t="n">
        <v>12.620309</v>
      </c>
      <c r="BI147" s="409" t="n">
        <v>-0.5597633148285038</v>
      </c>
      <c r="BJ147" s="2593" t="n"/>
      <c r="BK147" s="2591" t="n"/>
      <c r="BL147" s="2592" t="n"/>
      <c r="BM147" s="2592" t="n"/>
      <c r="BN147" s="2592" t="n"/>
      <c r="BO147" s="2592" t="n"/>
      <c r="BP147" s="2592" t="n"/>
      <c r="BQ147" s="2592" t="n"/>
      <c r="BR147" s="409" t="n"/>
      <c r="BS147" s="2593" t="n"/>
      <c r="BT147" s="2591" t="n"/>
      <c r="BU147" s="2592" t="n"/>
      <c r="BV147" s="2592" t="n"/>
      <c r="BW147" s="2592" t="n"/>
      <c r="BX147" s="2592" t="n"/>
      <c r="BY147" s="2592" t="n"/>
      <c r="BZ147" s="409" t="n"/>
      <c r="CA147" s="2555" t="n"/>
      <c r="CB147" s="2591" t="n"/>
      <c r="CC147" s="2592" t="n"/>
      <c r="CD147" s="2592" t="n"/>
      <c r="CE147" s="2592" t="n"/>
      <c r="CF147" s="2592" t="n"/>
      <c r="CG147" s="2592" t="n"/>
      <c r="CH147" s="409" t="n"/>
      <c r="CI147" s="2555" t="n"/>
      <c r="CJ147" s="2612" t="n"/>
      <c r="CK147" s="2592" t="n"/>
      <c r="CL147" s="2592" t="n"/>
      <c r="CM147" s="2592" t="n"/>
      <c r="CN147" s="2592" t="n"/>
      <c r="CO147" s="2592" t="n"/>
      <c r="CP147" s="409" t="n"/>
      <c r="CQ147" s="410" t="n"/>
      <c r="CR147" s="2591" t="n">
        <v>57.267122</v>
      </c>
      <c r="CS147" s="2592" t="n">
        <v>14.13333333333335</v>
      </c>
      <c r="CT147" s="2592" t="n">
        <v>37.07006033333334</v>
      </c>
      <c r="CU147" s="2592" t="n">
        <v>43.13378866666665</v>
      </c>
      <c r="CV147" s="2592" t="n">
        <v>20.19706166666666</v>
      </c>
      <c r="CW147" s="2592" t="n">
        <v>48.814003</v>
      </c>
      <c r="CX147" s="409">
        <f>IFERROR(CR147/CW147-1, "-")</f>
        <v/>
      </c>
      <c r="CY147" s="400" t="n"/>
      <c r="CZ147" s="2594" t="n">
        <v>21.19999999999999</v>
      </c>
      <c r="DA147" s="2592" t="n">
        <v>34.654812</v>
      </c>
      <c r="DB147" s="2592" t="n">
        <v>45.9033936666667</v>
      </c>
      <c r="DC147" s="2592" t="n"/>
      <c r="DD147" s="2592" t="n">
        <v>80.662699</v>
      </c>
      <c r="DE147" s="409">
        <f>+CZ147/DD147-1</f>
        <v/>
      </c>
      <c r="DF147" s="409">
        <f>+DA147/DD147-1</f>
        <v/>
      </c>
      <c r="DG147" s="413">
        <f>+DB147/DD147-1</f>
        <v/>
      </c>
      <c r="DH147" s="413">
        <f>+DC147/DD147-1</f>
        <v/>
      </c>
      <c r="DI147" s="2579" t="n"/>
      <c r="DJ147" s="2427">
        <f>SUM(D147,J147,P147,V147,AD147,AL147,AU147,BC147,BK147,BT147,CB147,CJ147)-CR147</f>
        <v/>
      </c>
      <c r="DK147" s="2427">
        <f>SUM(E147,K147,Q147,W147,AE147,AM147,AV147,BD147,BL147,BU147,CC147,CK147)-CS147</f>
        <v/>
      </c>
      <c r="DL147" s="2427">
        <f>SUM(G147,M147,S147,AA147,AI147,AR147,AZ147,BH147,BQ147,BY147,CG147,CO147)-CW147</f>
        <v/>
      </c>
      <c r="DM147" s="2427">
        <f>SUM(D147,J147,P147,V147,AD147,AL147,AU147,BC147,,BN147,BV147,CD147,CL147)-CT147</f>
        <v/>
      </c>
      <c r="DN147" s="2579" t="n"/>
      <c r="DO147" s="2579" t="n"/>
      <c r="DP147" s="2595" t="n">
        <v>74576824</v>
      </c>
      <c r="DQ147" s="2581">
        <f>-CR147+DP147/10^6</f>
        <v/>
      </c>
      <c r="DR147" s="2427">
        <f>SUM(E147,K147,Q147,W147,AE147,AM147,AV147,BD147,BL147,BU147,CC147,CK147)-CS147</f>
        <v/>
      </c>
      <c r="DS147" s="2427">
        <f>SUM(D147,J147,P147,V147,AD147,AL147,AU147,BC147,,BN147,BV147,CD147,CL147)-CT147</f>
        <v/>
      </c>
      <c r="DT147" s="2582" t="n"/>
      <c r="DU147" s="415" t="n">
        <v>6.085875</v>
      </c>
      <c r="DV147" s="2583">
        <f>DU147-CJ147</f>
        <v/>
      </c>
      <c r="DX147" s="2571">
        <f>(CS147-CZ147)*10^6</f>
        <v/>
      </c>
      <c r="DY147" s="2571">
        <f>(CT147-DC147)*10^6</f>
        <v/>
      </c>
      <c r="DZ147" s="2571">
        <f>(CW147-DD147)*10^6</f>
        <v/>
      </c>
      <c r="EB147" s="2584" t="n"/>
    </row>
    <row customFormat="1" customHeight="1" hidden="1" ht="15.75" outlineLevel="1" r="148" s="416">
      <c r="A148" s="268" t="n"/>
      <c r="B148" s="419" t="inlineStr">
        <is>
          <t>MISSIONS &amp; FRAIS D'HOTELS VISI</t>
        </is>
      </c>
      <c r="C148" s="406" t="inlineStr">
        <is>
          <t>Opex142</t>
        </is>
      </c>
      <c r="D148" s="2591" t="n">
        <v>1.167822</v>
      </c>
      <c r="E148" s="2695" t="n">
        <v>0.573333333333333</v>
      </c>
      <c r="F148" s="2592" t="n">
        <v>0.5944886666666669</v>
      </c>
      <c r="G148" s="2592" t="n">
        <v>1.167822</v>
      </c>
      <c r="H148" s="409" t="n">
        <v>0</v>
      </c>
      <c r="I148" s="397" t="n"/>
      <c r="J148" s="2591" t="n">
        <v>1.167822</v>
      </c>
      <c r="K148" s="2695" t="n">
        <v>0.573333333333333</v>
      </c>
      <c r="L148" s="2592" t="n">
        <v>0.5944886666666669</v>
      </c>
      <c r="M148" s="2592" t="n">
        <v>1.167823</v>
      </c>
      <c r="N148" s="409" t="n">
        <v>-8.562941474776764e-07</v>
      </c>
      <c r="O148" s="410" t="n"/>
      <c r="P148" s="2591" t="n">
        <v>1.167823</v>
      </c>
      <c r="Q148" s="2695" t="n">
        <v>0.573333333333333</v>
      </c>
      <c r="R148" s="2592" t="n">
        <v>0.594489666666667</v>
      </c>
      <c r="S148" s="2592" t="n">
        <v>1.167822</v>
      </c>
      <c r="T148" s="409" t="n">
        <v>8.562948807799842e-07</v>
      </c>
      <c r="U148" s="2586" t="n"/>
      <c r="V148" s="2591" t="n">
        <v>1.167822</v>
      </c>
      <c r="W148" s="2695" t="n">
        <v>0.573333333333333</v>
      </c>
      <c r="X148" s="2695" t="n">
        <v>0.573333333333333</v>
      </c>
      <c r="Y148" s="2592" t="n">
        <v>0.5944886666666669</v>
      </c>
      <c r="Z148" s="2592" t="n">
        <v>0.5944886666666669</v>
      </c>
      <c r="AA148" s="2592" t="n">
        <v>1.167822</v>
      </c>
      <c r="AB148" s="409" t="n">
        <v>0</v>
      </c>
      <c r="AC148" s="410" t="n"/>
      <c r="AD148" s="2591" t="n">
        <v>1.167822</v>
      </c>
      <c r="AE148" s="2695" t="n">
        <v>0.573333333333333</v>
      </c>
      <c r="AF148" s="2695" t="n">
        <v>0.573333333333333</v>
      </c>
      <c r="AG148" s="2592" t="n">
        <v>0.5944886666666669</v>
      </c>
      <c r="AH148" s="2592" t="n">
        <v>0.5944886666666669</v>
      </c>
      <c r="AI148" s="2592" t="n">
        <v>1.167822</v>
      </c>
      <c r="AJ148" s="409" t="n">
        <v>0</v>
      </c>
      <c r="AK148" s="410" t="n"/>
      <c r="AL148" s="2591" t="n">
        <v>1.167822</v>
      </c>
      <c r="AM148" s="2695" t="n">
        <v>0.573333333333333</v>
      </c>
      <c r="AN148" s="2695" t="n">
        <v>0.573333333333333</v>
      </c>
      <c r="AO148" s="2695" t="n">
        <v>0.573333333333333</v>
      </c>
      <c r="AP148" s="2592" t="n">
        <v>0.5944886666666669</v>
      </c>
      <c r="AQ148" s="2592" t="n">
        <v>0.5944886666666669</v>
      </c>
      <c r="AR148" s="2592" t="n">
        <v>1.167822</v>
      </c>
      <c r="AS148" s="409" t="n">
        <v>0</v>
      </c>
      <c r="AT148" s="2587" t="n"/>
      <c r="AU148" s="2591" t="n">
        <v>1.167822</v>
      </c>
      <c r="AV148" s="2695" t="n">
        <v>0.573333333333333</v>
      </c>
      <c r="AW148" s="2695" t="n">
        <v>0.573333333333333</v>
      </c>
      <c r="AX148" s="2592" t="n">
        <v>0.5944886666666669</v>
      </c>
      <c r="AY148" s="2592" t="n">
        <v>0.5944886666666669</v>
      </c>
      <c r="AZ148" s="2592" t="n">
        <v>1.167822</v>
      </c>
      <c r="BA148" s="409" t="n">
        <v>0</v>
      </c>
      <c r="BB148" s="410" t="n"/>
      <c r="BC148" s="2591" t="n">
        <v>1.349741</v>
      </c>
      <c r="BD148" s="2695" t="n">
        <v>0.5733333333333334</v>
      </c>
      <c r="BE148" s="2695" t="n">
        <v>0.573333333333333</v>
      </c>
      <c r="BF148" s="2592" t="n">
        <v>0.7764076666666667</v>
      </c>
      <c r="BG148" s="2592" t="n">
        <v>0.7764076666666671</v>
      </c>
      <c r="BH148" s="2592" t="n">
        <v>1.167822</v>
      </c>
      <c r="BI148" s="409" t="n">
        <v>0.1557763083757628</v>
      </c>
      <c r="BJ148" s="2593" t="n"/>
      <c r="BK148" s="2591" t="n"/>
      <c r="BL148" s="2695" t="n"/>
      <c r="BM148" s="2695" t="n"/>
      <c r="BN148" s="2695" t="n"/>
      <c r="BO148" s="2592" t="n"/>
      <c r="BP148" s="2592" t="n"/>
      <c r="BQ148" s="2592" t="n"/>
      <c r="BR148" s="409" t="n"/>
      <c r="BS148" s="2593" t="n"/>
      <c r="BT148" s="2591" t="n"/>
      <c r="BU148" s="2695" t="n"/>
      <c r="BV148" s="2695" t="n"/>
      <c r="BW148" s="2592" t="n"/>
      <c r="BX148" s="2592" t="n"/>
      <c r="BY148" s="2592" t="n"/>
      <c r="BZ148" s="409" t="n"/>
      <c r="CA148" s="2555" t="n"/>
      <c r="CB148" s="2591" t="n"/>
      <c r="CC148" s="2695" t="n"/>
      <c r="CD148" s="2695" t="n"/>
      <c r="CE148" s="2592" t="n"/>
      <c r="CF148" s="2592" t="n"/>
      <c r="CG148" s="2592" t="n"/>
      <c r="CH148" s="409" t="n"/>
      <c r="CI148" s="2555" t="n"/>
      <c r="CJ148" s="2612" t="n"/>
      <c r="CK148" s="2695" t="n"/>
      <c r="CL148" s="2695" t="n"/>
      <c r="CM148" s="2592" t="n"/>
      <c r="CN148" s="2592" t="n"/>
      <c r="CO148" s="2592" t="n"/>
      <c r="CP148" s="409" t="n"/>
      <c r="CQ148" s="410" t="n"/>
      <c r="CR148" s="2591" t="n">
        <v>9.524495999999999</v>
      </c>
      <c r="CS148" s="2592" t="n">
        <v>4.586666666666665</v>
      </c>
      <c r="CT148" s="2592" t="n">
        <v>6.985777666666666</v>
      </c>
      <c r="CU148" s="2592" t="n">
        <v>4.937829333333334</v>
      </c>
      <c r="CV148" s="2592" t="n">
        <v>2.538718333333334</v>
      </c>
      <c r="CW148" s="2592" t="n">
        <v>8.174754999999999</v>
      </c>
      <c r="CX148" s="409">
        <f>IFERROR(CR148/CW148-1, "-")</f>
        <v/>
      </c>
      <c r="CY148" s="400" t="n"/>
      <c r="CZ148" s="2696" t="n">
        <v>6.88</v>
      </c>
      <c r="DA148" s="2695" t="n">
        <v>8.663467000000001</v>
      </c>
      <c r="DB148" s="2695" t="n">
        <v>9.85244433333334</v>
      </c>
      <c r="DC148" s="2695" t="n"/>
      <c r="DD148" s="2695" t="n">
        <v>15.213866</v>
      </c>
      <c r="DE148" s="409">
        <f>+CZ148/DD148-1</f>
        <v/>
      </c>
      <c r="DF148" s="409">
        <f>+DA148/DD148-1</f>
        <v/>
      </c>
      <c r="DG148" s="413">
        <f>+DB148/DD148-1</f>
        <v/>
      </c>
      <c r="DH148" s="413">
        <f>+DC148/DD148-1</f>
        <v/>
      </c>
      <c r="DI148" s="2579" t="n"/>
      <c r="DJ148" s="2427">
        <f>SUM(D148,J148,P148,V148,AD148,AL148,AU148,BC148,BK148,BT148,CB148,CJ148)-CR148</f>
        <v/>
      </c>
      <c r="DK148" s="2427">
        <f>SUM(E148,K148,Q148,W148,AE148,AM148,AV148,BD148,BL148,BU148,CC148,CK148)-CS148</f>
        <v/>
      </c>
      <c r="DL148" s="2427">
        <f>SUM(G148,M148,S148,AA148,AI148,AR148,AZ148,BH148,BQ148,BY148,CG148,CO148)-CW148</f>
        <v/>
      </c>
      <c r="DM148" s="2427">
        <f>SUM(D148,J148,P148,V148,AD148,AL148,AU148,BC148,,BN148,BV148,CD148,CL148)-CT148</f>
        <v/>
      </c>
      <c r="DN148" s="2579" t="n"/>
      <c r="DO148" s="2579" t="n"/>
      <c r="DP148" s="2595" t="n">
        <v>12846044</v>
      </c>
      <c r="DQ148" s="2581">
        <f>-CR148+DP148/10^6</f>
        <v/>
      </c>
      <c r="DR148" s="2427">
        <f>SUM(E148,K148,Q148,W148,AE148,AM148,AV148,BD148,BL148,BU148,CC148,CK148)-CS148</f>
        <v/>
      </c>
      <c r="DS148" s="2427">
        <f>SUM(D148,J148,P148,V148,AD148,AL148,AU148,BC148,,BN148,BV148,CD148,CL148)-CT148</f>
        <v/>
      </c>
      <c r="DT148" s="2582" t="n"/>
      <c r="DU148" s="415" t="n">
        <v>2.367822</v>
      </c>
      <c r="DV148" s="2583">
        <f>DU148-CJ148</f>
        <v/>
      </c>
      <c r="DX148" s="2571">
        <f>(CS148-CZ148)*10^6</f>
        <v/>
      </c>
      <c r="DY148" s="2571">
        <f>(CT148-DC148)*10^6</f>
        <v/>
      </c>
      <c r="DZ148" s="2571">
        <f>(CW148-DD148)*10^6</f>
        <v/>
      </c>
      <c r="EB148" s="2584" t="n"/>
    </row>
    <row customFormat="1" customHeight="1" hidden="1" ht="15.75" outlineLevel="1" r="149" s="416">
      <c r="A149" s="268" t="n"/>
      <c r="B149" s="419" t="inlineStr">
        <is>
          <t>TRANSPORTS DE PLIS</t>
        </is>
      </c>
      <c r="C149" s="406" t="inlineStr">
        <is>
          <t>Opex143</t>
        </is>
      </c>
      <c r="D149" s="2591" t="n">
        <v>2.495612</v>
      </c>
      <c r="E149" s="2695" t="n">
        <v>2.3435</v>
      </c>
      <c r="F149" s="2592" t="n">
        <v>0.1521119999999998</v>
      </c>
      <c r="G149" s="2592" t="n">
        <v>3.528829</v>
      </c>
      <c r="H149" s="409" t="n">
        <v>-0.292793161697549</v>
      </c>
      <c r="I149" s="397" t="n"/>
      <c r="J149" s="2591" t="n">
        <v>2.340506</v>
      </c>
      <c r="K149" s="2695" t="n">
        <v>2.3435</v>
      </c>
      <c r="L149" s="2592" t="n">
        <v>-0.002994000000000163</v>
      </c>
      <c r="M149" s="2592" t="n">
        <v>2.052124</v>
      </c>
      <c r="N149" s="409" t="n">
        <v>0.1405285450586806</v>
      </c>
      <c r="O149" s="410" t="n"/>
      <c r="P149" s="2591" t="n">
        <v>2.408397</v>
      </c>
      <c r="Q149" s="2695" t="n">
        <v>2.3435</v>
      </c>
      <c r="R149" s="2592" t="n">
        <v>0.06489699999999976</v>
      </c>
      <c r="S149" s="2592" t="n">
        <v>2.543709</v>
      </c>
      <c r="T149" s="409" t="n">
        <v>-0.05319476402371492</v>
      </c>
      <c r="U149" s="2586" t="n"/>
      <c r="V149" s="2591" t="n">
        <v>1.961749</v>
      </c>
      <c r="W149" s="2695" t="n">
        <v>2.3435</v>
      </c>
      <c r="X149" s="2695" t="n">
        <v>2.3435</v>
      </c>
      <c r="Y149" s="2592" t="n">
        <v>-0.3817510000000002</v>
      </c>
      <c r="Z149" s="2592" t="n">
        <v>-0.3817510000000002</v>
      </c>
      <c r="AA149" s="2592" t="n">
        <v>2.688957</v>
      </c>
      <c r="AB149" s="409" t="n">
        <v>-0.2704424057357555</v>
      </c>
      <c r="AC149" s="410" t="n"/>
      <c r="AD149" s="2591" t="n">
        <v>3.488791</v>
      </c>
      <c r="AE149" s="2695" t="n">
        <v>2.3435</v>
      </c>
      <c r="AF149" s="2695" t="n">
        <v>2.3435</v>
      </c>
      <c r="AG149" s="2592" t="n">
        <v>1.145291</v>
      </c>
      <c r="AH149" s="2592" t="n">
        <v>1.145291</v>
      </c>
      <c r="AI149" s="2592" t="n">
        <v>2.899475</v>
      </c>
      <c r="AJ149" s="409" t="n">
        <v>0.2032492089085092</v>
      </c>
      <c r="AK149" s="410" t="n"/>
      <c r="AL149" s="2591" t="n">
        <v>2.947886</v>
      </c>
      <c r="AM149" s="2695" t="n">
        <v>2.3435</v>
      </c>
      <c r="AN149" s="2695" t="n">
        <v>2.3435</v>
      </c>
      <c r="AO149" s="2695" t="n">
        <v>2.3435</v>
      </c>
      <c r="AP149" s="2592" t="n">
        <v>0.6043859999999999</v>
      </c>
      <c r="AQ149" s="2592" t="n">
        <v>0.6043859999999999</v>
      </c>
      <c r="AR149" s="2592" t="n">
        <v>2.280313</v>
      </c>
      <c r="AS149" s="409" t="n">
        <v>0.2927549858286997</v>
      </c>
      <c r="AT149" s="2587" t="n"/>
      <c r="AU149" s="2591" t="n">
        <v>1.446503</v>
      </c>
      <c r="AV149" s="2695" t="n">
        <v>2.3435</v>
      </c>
      <c r="AW149" s="2695" t="n">
        <v>2.3435</v>
      </c>
      <c r="AX149" s="2592" t="n">
        <v>-0.896997</v>
      </c>
      <c r="AY149" s="2592" t="n">
        <v>-0.896997</v>
      </c>
      <c r="AZ149" s="2592" t="n">
        <v>2.587343</v>
      </c>
      <c r="BA149" s="409" t="n">
        <v>-0.4409311019064731</v>
      </c>
      <c r="BB149" s="410" t="n"/>
      <c r="BC149" s="2591" t="n">
        <v>2.177044</v>
      </c>
      <c r="BD149" s="2695" t="n">
        <v>2.3435</v>
      </c>
      <c r="BE149" s="2695" t="n">
        <v>2.3435</v>
      </c>
      <c r="BF149" s="2592" t="n">
        <v>-0.1664559999999993</v>
      </c>
      <c r="BG149" s="2592" t="n">
        <v>-0.1664559999999997</v>
      </c>
      <c r="BH149" s="2592" t="n">
        <v>-0.375814</v>
      </c>
      <c r="BI149" s="409" t="n">
        <v>-6.79287626325789</v>
      </c>
      <c r="BJ149" s="2593" t="n"/>
      <c r="BK149" s="2591" t="n"/>
      <c r="BL149" s="2695" t="n"/>
      <c r="BM149" s="2695" t="n"/>
      <c r="BN149" s="2695" t="n"/>
      <c r="BO149" s="2592" t="n"/>
      <c r="BP149" s="2592" t="n"/>
      <c r="BQ149" s="2592" t="n"/>
      <c r="BR149" s="409" t="n"/>
      <c r="BS149" s="2593" t="n"/>
      <c r="BT149" s="2591" t="n"/>
      <c r="BU149" s="2695" t="n"/>
      <c r="BV149" s="2695" t="n"/>
      <c r="BW149" s="2592" t="n"/>
      <c r="BX149" s="2592" t="n"/>
      <c r="BY149" s="2592" t="n"/>
      <c r="BZ149" s="409" t="n"/>
      <c r="CA149" s="2555" t="n"/>
      <c r="CB149" s="2591" t="n"/>
      <c r="CC149" s="2695" t="n"/>
      <c r="CD149" s="2695" t="n"/>
      <c r="CE149" s="2592" t="n"/>
      <c r="CF149" s="2592" t="n"/>
      <c r="CG149" s="2592" t="n"/>
      <c r="CH149" s="409" t="n"/>
      <c r="CI149" s="2555" t="n"/>
      <c r="CJ149" s="2591" t="n"/>
      <c r="CK149" s="2695" t="n"/>
      <c r="CL149" s="2695" t="n"/>
      <c r="CM149" s="2592" t="n"/>
      <c r="CN149" s="2592" t="n"/>
      <c r="CO149" s="2592" t="n"/>
      <c r="CP149" s="409" t="n"/>
      <c r="CQ149" s="410" t="n"/>
      <c r="CR149" s="2591" t="n">
        <v>19.266488</v>
      </c>
      <c r="CS149" s="2592" t="n">
        <v>18.748</v>
      </c>
      <c r="CT149" s="2592" t="n">
        <v>17.382055</v>
      </c>
      <c r="CU149" s="2592" t="n">
        <v>0.5184880000000014</v>
      </c>
      <c r="CV149" s="2592" t="n">
        <v>1.884433000000001</v>
      </c>
      <c r="CW149" s="2592" t="n">
        <v>18.58075</v>
      </c>
      <c r="CX149" s="409">
        <f>IFERROR(CR149/CW149-1, "-")</f>
        <v/>
      </c>
      <c r="CY149" s="400" t="n"/>
      <c r="CZ149" s="2696" t="n">
        <v>28.12199999999999</v>
      </c>
      <c r="DA149" s="2695" t="n">
        <v>28.336015</v>
      </c>
      <c r="DB149" s="2695" t="n">
        <v>29.099555</v>
      </c>
      <c r="DC149" s="2695" t="n"/>
      <c r="DD149" s="2695" t="n">
        <v>28.534758</v>
      </c>
      <c r="DE149" s="409">
        <f>+CZ149/DD149-1</f>
        <v/>
      </c>
      <c r="DF149" s="409">
        <f>+DA149/DD149-1</f>
        <v/>
      </c>
      <c r="DG149" s="413">
        <f>+DB149/DD149-1</f>
        <v/>
      </c>
      <c r="DH149" s="413">
        <f>+DC149/DD149-1</f>
        <v/>
      </c>
      <c r="DI149" s="2579" t="n"/>
      <c r="DJ149" s="2427">
        <f>SUM(D149,J149,P149,V149,AD149,AL149,AU149,BC149,BK149,BT149,CB149,CJ149)-CR149</f>
        <v/>
      </c>
      <c r="DK149" s="2427">
        <f>SUM(E149,K149,Q149,W149,AE149,AM149,AV149,BD149,BL149,BU149,CC149,CK149)-CS149</f>
        <v/>
      </c>
      <c r="DL149" s="2427">
        <f>SUM(G149,M149,S149,AA149,AI149,AR149,AZ149,BH149,BQ149,BY149,CG149,CO149)-CW149</f>
        <v/>
      </c>
      <c r="DM149" s="2427">
        <f>SUM(D149,J149,P149,V149,AD149,AL149,AU149,BC149,,BN149,BV149,CD149,CL149)-CT149</f>
        <v/>
      </c>
      <c r="DN149" s="2579" t="n"/>
      <c r="DO149" s="2579" t="n"/>
      <c r="DP149" s="2595">
        <f>#VALUE!</f>
        <v/>
      </c>
      <c r="DQ149" s="2581">
        <f>-CR149+DP149/10^6</f>
        <v/>
      </c>
      <c r="DR149" s="2427">
        <f>SUM(E149,K149,Q149,W149,AE149,AM149,AV149,BD149,BL149,BU149,CC149,CK149)-CS149</f>
        <v/>
      </c>
      <c r="DS149" s="2427">
        <f>SUM(D149,J149,P149,V149,AD149,AL149,AU149,BC149,,BN149,BV149,CD149,CL149)-CT149</f>
        <v/>
      </c>
      <c r="DT149" s="2582" t="n"/>
      <c r="DU149" s="415" t="n">
        <v>2.611569</v>
      </c>
      <c r="DV149" s="2583">
        <f>DU149-CJ149</f>
        <v/>
      </c>
      <c r="DX149" s="2571">
        <f>(CS149-CZ149)*10^6</f>
        <v/>
      </c>
      <c r="DY149" s="2571">
        <f>(CT149-DC149)*10^6</f>
        <v/>
      </c>
      <c r="DZ149" s="2571">
        <f>(CW149-DD149)*10^6</f>
        <v/>
      </c>
      <c r="EB149" s="2584" t="n"/>
    </row>
    <row customFormat="1" customHeight="1" hidden="1" ht="15.75" outlineLevel="1" r="150" s="416">
      <c r="A150" s="268" t="n"/>
      <c r="B150" s="419" t="inlineStr">
        <is>
          <t>FRAIS D'AFFRANCHISSEMENT</t>
        </is>
      </c>
      <c r="C150" s="406" t="inlineStr">
        <is>
          <t>Opex144</t>
        </is>
      </c>
      <c r="D150" s="2591" t="n">
        <v>0</v>
      </c>
      <c r="E150" s="2592" t="n"/>
      <c r="F150" s="2592" t="n">
        <v>0</v>
      </c>
      <c r="G150" s="2592" t="n">
        <v>0</v>
      </c>
      <c r="H150" s="409" t="n"/>
      <c r="I150" s="397" t="n"/>
      <c r="J150" s="2591" t="n">
        <v>0</v>
      </c>
      <c r="K150" s="2592" t="n"/>
      <c r="L150" s="2592" t="n">
        <v>0</v>
      </c>
      <c r="M150" s="2592" t="n">
        <v>0</v>
      </c>
      <c r="N150" s="409" t="n"/>
      <c r="O150" s="410" t="n"/>
      <c r="P150" s="2591" t="n">
        <v>0</v>
      </c>
      <c r="Q150" s="2592" t="n"/>
      <c r="R150" s="2592" t="n">
        <v>0</v>
      </c>
      <c r="S150" s="2592" t="n">
        <v>0</v>
      </c>
      <c r="T150" s="409" t="n"/>
      <c r="U150" s="2586" t="n"/>
      <c r="V150" s="2591" t="n">
        <v>0</v>
      </c>
      <c r="W150" s="2592" t="n"/>
      <c r="X150" s="2592" t="n"/>
      <c r="Y150" s="2592" t="n">
        <v>0</v>
      </c>
      <c r="Z150" s="2592" t="n">
        <v>0</v>
      </c>
      <c r="AA150" s="2592" t="n">
        <v>0</v>
      </c>
      <c r="AB150" s="409" t="n"/>
      <c r="AC150" s="410" t="n"/>
      <c r="AD150" s="2591" t="n">
        <v>0</v>
      </c>
      <c r="AE150" s="2592" t="n"/>
      <c r="AF150" s="2592" t="n"/>
      <c r="AG150" s="2592" t="n">
        <v>0</v>
      </c>
      <c r="AH150" s="2592" t="n">
        <v>0</v>
      </c>
      <c r="AI150" s="2592" t="n">
        <v>0</v>
      </c>
      <c r="AJ150" s="409" t="n"/>
      <c r="AK150" s="410" t="n"/>
      <c r="AL150" s="2591" t="n">
        <v>0</v>
      </c>
      <c r="AM150" s="2592" t="n"/>
      <c r="AN150" s="2592" t="n"/>
      <c r="AO150" s="2592" t="n"/>
      <c r="AP150" s="2592" t="n">
        <v>0</v>
      </c>
      <c r="AQ150" s="2592" t="n">
        <v>0</v>
      </c>
      <c r="AR150" s="2592" t="n">
        <v>0</v>
      </c>
      <c r="AS150" s="409" t="n"/>
      <c r="AT150" s="2587" t="n"/>
      <c r="AU150" s="2591" t="n">
        <v>0</v>
      </c>
      <c r="AV150" s="2592" t="n"/>
      <c r="AW150" s="2592" t="n"/>
      <c r="AX150" s="2592" t="n">
        <v>0</v>
      </c>
      <c r="AY150" s="2592" t="n">
        <v>0</v>
      </c>
      <c r="AZ150" s="2592" t="n">
        <v>0</v>
      </c>
      <c r="BA150" s="409" t="n"/>
      <c r="BB150" s="410" t="n"/>
      <c r="BC150" s="2591" t="n">
        <v>0</v>
      </c>
      <c r="BD150" s="2592" t="n"/>
      <c r="BE150" s="2592" t="n"/>
      <c r="BF150" s="2592" t="n">
        <v>0</v>
      </c>
      <c r="BG150" s="2592" t="n">
        <v>0</v>
      </c>
      <c r="BH150" s="2592" t="n">
        <v>0</v>
      </c>
      <c r="BI150" s="409" t="n"/>
      <c r="BJ150" s="2593" t="n"/>
      <c r="BK150" s="2591" t="n"/>
      <c r="BL150" s="2592" t="n"/>
      <c r="BM150" s="2592" t="n"/>
      <c r="BN150" s="2592" t="n"/>
      <c r="BO150" s="2592" t="n"/>
      <c r="BP150" s="2592" t="n"/>
      <c r="BQ150" s="2592" t="n"/>
      <c r="BR150" s="409" t="n"/>
      <c r="BS150" s="2593" t="n"/>
      <c r="BT150" s="2591" t="n"/>
      <c r="BU150" s="2592" t="n"/>
      <c r="BV150" s="2592" t="n"/>
      <c r="BW150" s="2592" t="n"/>
      <c r="BX150" s="2592" t="n"/>
      <c r="BY150" s="2592" t="n"/>
      <c r="BZ150" s="409" t="n"/>
      <c r="CA150" s="2555" t="n"/>
      <c r="CB150" s="2591" t="n"/>
      <c r="CC150" s="2592" t="n"/>
      <c r="CD150" s="2592" t="n"/>
      <c r="CE150" s="2592" t="n"/>
      <c r="CF150" s="2592" t="n"/>
      <c r="CG150" s="2592" t="n"/>
      <c r="CH150" s="409" t="n"/>
      <c r="CI150" s="2555" t="n"/>
      <c r="CJ150" s="2591" t="n"/>
      <c r="CK150" s="2592" t="n"/>
      <c r="CL150" s="2592" t="n"/>
      <c r="CM150" s="2592" t="n"/>
      <c r="CN150" s="2592" t="n"/>
      <c r="CO150" s="2592" t="n"/>
      <c r="CP150" s="409" t="n"/>
      <c r="CQ150" s="410" t="n"/>
      <c r="CR150" s="2591" t="n">
        <v>0</v>
      </c>
      <c r="CS150" s="2592" t="n">
        <v>0</v>
      </c>
      <c r="CT150" s="2592" t="n">
        <v>0</v>
      </c>
      <c r="CU150" s="2592" t="n">
        <v>0</v>
      </c>
      <c r="CV150" s="2592" t="n">
        <v>0</v>
      </c>
      <c r="CW150" s="2592" t="n">
        <v>0</v>
      </c>
      <c r="CX150" s="409">
        <f>IFERROR(CR150/CW150-1, "-")</f>
        <v/>
      </c>
      <c r="CY150" s="400" t="n"/>
      <c r="CZ150" s="2594" t="n">
        <v>0</v>
      </c>
      <c r="DA150" s="2592" t="n">
        <v>0</v>
      </c>
      <c r="DB150" s="2592" t="n"/>
      <c r="DC150" s="2592" t="n"/>
      <c r="DD150" s="2592" t="n">
        <v>0</v>
      </c>
      <c r="DE150" s="409" t="n"/>
      <c r="DF150" s="409" t="n"/>
      <c r="DG150" s="413" t="n"/>
      <c r="DH150" s="413" t="n"/>
      <c r="DI150" s="2579" t="n"/>
      <c r="DJ150" s="2427">
        <f>SUM(D150,J150,P150,V150,AD150,AL150,AU150,BC150,BK150,BT150,CB150,CJ150)-CR150</f>
        <v/>
      </c>
      <c r="DK150" s="2427">
        <f>SUM(E150,K150,Q150,W150,AE150,AM150,AV150,BD150,BL150,BU150,CC150,CK150)-CS150</f>
        <v/>
      </c>
      <c r="DL150" s="2427">
        <f>SUM(G150,M150,S150,AA150,AI150,AR150,AZ150,BH150,BQ150,BY150,CG150,CO150)-CW150</f>
        <v/>
      </c>
      <c r="DM150" s="2427">
        <f>SUM(D150,J150,P150,V150,AD150,AL150,AU150,BC150,,BN150,BV150,CD150,CL150)-CT150</f>
        <v/>
      </c>
      <c r="DN150" s="2579" t="n"/>
      <c r="DO150" s="2579" t="n"/>
      <c r="DP150" s="2595" t="n">
        <v>0</v>
      </c>
      <c r="DQ150" s="2581">
        <f>-CR150+DP150/10^6</f>
        <v/>
      </c>
      <c r="DR150" s="2427">
        <f>SUM(E150,K150,Q150,W150,AE150,AM150,AV150,BD150,BL150,BU150,CC150,CK150)-CS150</f>
        <v/>
      </c>
      <c r="DS150" s="2427">
        <f>SUM(D150,J150,P150,V150,AD150,AL150,AU150,BC150,,BN150,BV150,CD150,CL150)-CT150</f>
        <v/>
      </c>
      <c r="DT150" s="2582" t="n"/>
      <c r="DU150" s="415" t="n">
        <v>0</v>
      </c>
      <c r="DV150" s="2583">
        <f>DU150-CJ150</f>
        <v/>
      </c>
      <c r="DX150" s="2571">
        <f>(CS150-CZ150)*10^6</f>
        <v/>
      </c>
      <c r="DY150" s="2571">
        <f>(CT150-DC150)*10^6</f>
        <v/>
      </c>
      <c r="DZ150" s="2571">
        <f>(CW150-DD150)*10^6</f>
        <v/>
      </c>
      <c r="EB150" s="2584" t="n"/>
    </row>
    <row collapsed="1" customHeight="1" ht="15.75" r="151" s="2323">
      <c r="B151" s="553" t="inlineStr">
        <is>
          <t>Frais postaux, bancaires et assurances</t>
        </is>
      </c>
      <c r="C151" s="373" t="inlineStr">
        <is>
          <t>Opex145</t>
        </is>
      </c>
      <c r="D151" s="2507" t="n">
        <v>23.958928</v>
      </c>
      <c r="E151" s="2434" t="n">
        <v>6.28885883333333</v>
      </c>
      <c r="F151" s="2434" t="n">
        <v>17.67006916666667</v>
      </c>
      <c r="G151" s="2434" t="n">
        <v>16.63061</v>
      </c>
      <c r="H151" s="232" t="n">
        <v>0.4406523873748467</v>
      </c>
      <c r="I151" s="397" t="n"/>
      <c r="J151" s="2507" t="n">
        <v>18.326696</v>
      </c>
      <c r="K151" s="2434" t="n">
        <v>6.28885883333333</v>
      </c>
      <c r="L151" s="2434" t="n">
        <v>12.03783716666667</v>
      </c>
      <c r="M151" s="2434" t="n">
        <v>16.221516</v>
      </c>
      <c r="N151" s="232" t="n">
        <v>0.129777019607785</v>
      </c>
      <c r="O151" s="397" t="n"/>
      <c r="P151" s="2507" t="n">
        <v>11.291641</v>
      </c>
      <c r="Q151" s="2434" t="n">
        <v>18.6004588333333</v>
      </c>
      <c r="R151" s="2434" t="n">
        <v>-7.308817833333299</v>
      </c>
      <c r="S151" s="2434" t="n">
        <v>62.321383</v>
      </c>
      <c r="T151" s="232" t="n">
        <v>-0.8188159431571023</v>
      </c>
      <c r="U151" s="2586" t="n"/>
      <c r="V151" s="2507" t="n">
        <v>73.52618699999999</v>
      </c>
      <c r="W151" s="2434" t="n">
        <v>47.3004588333333</v>
      </c>
      <c r="X151" s="2434" t="n">
        <v>27.3004588333333</v>
      </c>
      <c r="Y151" s="2434" t="n">
        <v>26.22572816666669</v>
      </c>
      <c r="Z151" s="2434" t="n">
        <v>46.2257281666667</v>
      </c>
      <c r="AA151" s="2434" t="n">
        <v>8.185775999999999</v>
      </c>
      <c r="AB151" s="232" t="n">
        <v>7.982188982449557</v>
      </c>
      <c r="AC151" s="397" t="n"/>
      <c r="AD151" s="2507" t="n">
        <v>42.321855</v>
      </c>
      <c r="AE151" s="2434" t="n">
        <v>6.28885883333333</v>
      </c>
      <c r="AF151" s="2434" t="n">
        <v>6.28885883333333</v>
      </c>
      <c r="AG151" s="2434" t="n">
        <v>36.03299616666667</v>
      </c>
      <c r="AH151" s="2434" t="n">
        <v>36.03299616666667</v>
      </c>
      <c r="AI151" s="2434" t="n">
        <v>58.217553</v>
      </c>
      <c r="AJ151" s="232" t="n">
        <v>-0.2730396105793041</v>
      </c>
      <c r="AK151" s="397" t="n"/>
      <c r="AL151" s="2507" t="n">
        <v>35.9482789999933</v>
      </c>
      <c r="AM151" s="2434" t="n">
        <v>6.28885883333333</v>
      </c>
      <c r="AN151" s="2434" t="n">
        <v>6.28885883333333</v>
      </c>
      <c r="AO151" s="2434" t="n">
        <v>6.28885883333333</v>
      </c>
      <c r="AP151" s="2434" t="n">
        <v>29.65942016665997</v>
      </c>
      <c r="AQ151" s="2434" t="n">
        <v>29.65942016665997</v>
      </c>
      <c r="AR151" s="2434" t="n">
        <v>63.203593</v>
      </c>
      <c r="AS151" s="232" t="n">
        <v>-0.4312304523574585</v>
      </c>
      <c r="AT151" s="2587" t="n"/>
      <c r="AU151" s="2507" t="n">
        <v>74.597515</v>
      </c>
      <c r="AV151" s="2434" t="n">
        <v>47.3004588333333</v>
      </c>
      <c r="AW151" s="2434" t="n">
        <v>27.3004588333333</v>
      </c>
      <c r="AX151" s="2434" t="n">
        <v>27.2970561666667</v>
      </c>
      <c r="AY151" s="2434" t="n">
        <v>47.2970561666667</v>
      </c>
      <c r="AZ151" s="2434" t="n">
        <v>31.055658</v>
      </c>
      <c r="BA151" s="232" t="n">
        <v>1.402058748843769</v>
      </c>
      <c r="BB151" s="397" t="n"/>
      <c r="BC151" s="2507" t="n">
        <v>30.038498</v>
      </c>
      <c r="BD151" s="2434" t="n">
        <v>18.46455283333334</v>
      </c>
      <c r="BE151" s="2434" t="n">
        <v>18.4645528333333</v>
      </c>
      <c r="BF151" s="2434" t="n">
        <v>11.57394516666666</v>
      </c>
      <c r="BG151" s="2434" t="n">
        <v>11.5739451666667</v>
      </c>
      <c r="BH151" s="2434" t="n">
        <v>0</v>
      </c>
      <c r="BI151" s="232" t="n"/>
      <c r="BJ151" s="2586" t="n"/>
      <c r="BK151" s="2507" t="n"/>
      <c r="BL151" s="2434" t="n"/>
      <c r="BM151" s="2434" t="n"/>
      <c r="BN151" s="2434" t="n"/>
      <c r="BO151" s="2434" t="n"/>
      <c r="BP151" s="2434" t="n"/>
      <c r="BQ151" s="2434" t="n"/>
      <c r="BR151" s="232" t="n"/>
      <c r="BS151" s="2586" t="n"/>
      <c r="BT151" s="2507" t="n"/>
      <c r="BU151" s="2434" t="n"/>
      <c r="BV151" s="2434" t="n"/>
      <c r="BW151" s="2434" t="n"/>
      <c r="BX151" s="2434" t="n"/>
      <c r="BY151" s="2434" t="n"/>
      <c r="BZ151" s="232" t="n"/>
      <c r="CA151" s="2555" t="n"/>
      <c r="CB151" s="2507" t="n"/>
      <c r="CC151" s="2434" t="n"/>
      <c r="CD151" s="2434" t="n"/>
      <c r="CE151" s="2434" t="n"/>
      <c r="CF151" s="2434" t="n"/>
      <c r="CG151" s="2434" t="n"/>
      <c r="CH151" s="232" t="n"/>
      <c r="CI151" s="2555" t="n"/>
      <c r="CJ151" s="2507" t="n"/>
      <c r="CK151" s="2434" t="n"/>
      <c r="CL151" s="2434" t="n"/>
      <c r="CM151" s="2434" t="n"/>
      <c r="CN151" s="2434" t="n"/>
      <c r="CO151" s="2434" t="n"/>
      <c r="CP151" s="232" t="n"/>
      <c r="CQ151" s="397" t="n"/>
      <c r="CR151" s="2507" t="n">
        <v>310.0095989999933</v>
      </c>
      <c r="CS151" s="2434" t="n">
        <v>156.8213646666666</v>
      </c>
      <c r="CT151" s="2434" t="n">
        <v>203.0146246666666</v>
      </c>
      <c r="CU151" s="2434" t="n">
        <v>153.1882343333267</v>
      </c>
      <c r="CV151" s="2434" t="n">
        <v>106.9949743333267</v>
      </c>
      <c r="CW151" s="2434" t="n">
        <v>255.836089</v>
      </c>
      <c r="CX151" s="232">
        <f>IFERROR(CR151/CW151-1, "-")</f>
        <v/>
      </c>
      <c r="CY151" s="400" t="n"/>
      <c r="CZ151" s="2588" t="n">
        <v>264</v>
      </c>
      <c r="DA151" s="2434" t="n"/>
      <c r="DB151" s="2434" t="n">
        <v>286.657812833333</v>
      </c>
      <c r="DC151" s="2434" t="n"/>
      <c r="DD151" s="2434" t="n"/>
      <c r="DE151" s="232">
        <f>+CZ151/DD151-1</f>
        <v/>
      </c>
      <c r="DF151" s="232">
        <f>+DA151/DD151-1</f>
        <v/>
      </c>
      <c r="DG151" s="402">
        <f>+DB151/DD151-1</f>
        <v/>
      </c>
      <c r="DH151" s="402">
        <f>+DC151/DD151-1</f>
        <v/>
      </c>
      <c r="DI151" s="2579" t="n"/>
      <c r="DJ151" s="2427">
        <f>SUM(D151,J151,P151,V151,AD151,AL151,AU151,BC151,BK151,BT151,CB151,CJ151)-CR151</f>
        <v/>
      </c>
      <c r="DK151" s="2427">
        <f>SUM(E151,K151,Q151,W151,AE151,AM151,AV151,BD151,BL151,BU151,CC151,CK151)-CS151</f>
        <v/>
      </c>
      <c r="DL151" s="2427">
        <f>SUM(G151,M151,S151,AA151,AI151,AR151,AZ151,BH151,BQ151,BY151,CG151,CO151)-CW151</f>
        <v/>
      </c>
      <c r="DM151" s="2427">
        <f>SUM(D151,J151,P151,V151,AD151,AL151,AU151,BC151,,BN151,BV151,CD151,CL151)-CT151</f>
        <v/>
      </c>
      <c r="DN151" s="2579" t="n"/>
      <c r="DO151" s="2579" t="n"/>
      <c r="DP151" s="2589">
        <f>SUM(DP152:DP160)</f>
        <v/>
      </c>
      <c r="DQ151" s="2581">
        <f>-CR151+DP151/10^6</f>
        <v/>
      </c>
      <c r="DR151" s="2427">
        <f>SUM(E151,K151,Q151,W151,AE151,AM151,AV151,BD151,BL151,BU151,CC151,CK151)-CS151</f>
        <v/>
      </c>
      <c r="DS151" s="2427">
        <f>SUM(D151,J151,P151,V151,AD151,AL151,AU151,BC151,,BN151,BV151,CD151,CL151)-CT151</f>
        <v/>
      </c>
      <c r="DT151" s="2582" t="n"/>
      <c r="DU151" s="392" t="n">
        <v>80.647586</v>
      </c>
      <c r="DV151" s="2583">
        <f>DU151-CJ151</f>
        <v/>
      </c>
      <c r="DX151" s="2571">
        <f>(CS151-CZ151)*10^6</f>
        <v/>
      </c>
      <c r="DY151" s="2571">
        <f>(CT151-DC151)*10^6</f>
        <v/>
      </c>
      <c r="DZ151" s="2571">
        <f>(CW151-DD151)*10^6</f>
        <v/>
      </c>
      <c r="EB151" s="2584" t="n"/>
    </row>
    <row customFormat="1" customHeight="1" hidden="1" ht="15.75" outlineLevel="1" r="152" s="416">
      <c r="A152" s="268" t="n"/>
      <c r="B152" s="419" t="inlineStr">
        <is>
          <t>ASSURANCE MULTIRISQUES</t>
        </is>
      </c>
      <c r="C152" s="406" t="inlineStr">
        <is>
          <t>Opex146</t>
        </is>
      </c>
      <c r="D152" s="2591" t="n">
        <v>5.720064</v>
      </c>
      <c r="E152" s="2592" t="n">
        <v>6.25</v>
      </c>
      <c r="F152" s="2592" t="n">
        <v>-0.5299360000000002</v>
      </c>
      <c r="G152" s="2592" t="n">
        <v>6.532449</v>
      </c>
      <c r="H152" s="409" t="n">
        <v>-0.1243614760712254</v>
      </c>
      <c r="I152" s="397" t="n"/>
      <c r="J152" s="2591" t="n">
        <v>5.720063</v>
      </c>
      <c r="K152" s="2592" t="n">
        <v>6.25</v>
      </c>
      <c r="L152" s="2592" t="n">
        <v>-0.5299370000000003</v>
      </c>
      <c r="M152" s="2592" t="n">
        <v>5.789133</v>
      </c>
      <c r="N152" s="409" t="n">
        <v>-0.01193097481090866</v>
      </c>
      <c r="O152" s="410" t="n"/>
      <c r="P152" s="2591" t="n">
        <v>5.720063</v>
      </c>
      <c r="Q152" s="2592" t="n">
        <v>6.25</v>
      </c>
      <c r="R152" s="2592" t="n">
        <v>-0.5299370000000003</v>
      </c>
      <c r="S152" s="2592" t="n">
        <v>5.098436</v>
      </c>
      <c r="T152" s="409" t="n">
        <v>0.1219250374036271</v>
      </c>
      <c r="U152" s="2586" t="n"/>
      <c r="V152" s="2591" t="n">
        <v>5.720064</v>
      </c>
      <c r="W152" s="2592" t="n">
        <v>6.25</v>
      </c>
      <c r="X152" s="2592" t="n">
        <v>6.25</v>
      </c>
      <c r="Y152" s="2592" t="n">
        <v>-0.5299360000000002</v>
      </c>
      <c r="Z152" s="2592" t="n">
        <v>-0.5299360000000002</v>
      </c>
      <c r="AA152" s="2592" t="n">
        <v>5.789134</v>
      </c>
      <c r="AB152" s="409" t="n">
        <v>-0.011930972749983</v>
      </c>
      <c r="AC152" s="410" t="n"/>
      <c r="AD152" s="2591" t="n">
        <v>5.720063</v>
      </c>
      <c r="AE152" s="2592" t="n">
        <v>6.25</v>
      </c>
      <c r="AF152" s="2592" t="n">
        <v>6.25</v>
      </c>
      <c r="AG152" s="2592" t="n">
        <v>-0.5299370000000003</v>
      </c>
      <c r="AH152" s="2592" t="n">
        <v>-0.5299370000000003</v>
      </c>
      <c r="AI152" s="2592" t="n">
        <v>5.789132</v>
      </c>
      <c r="AJ152" s="409" t="n">
        <v>-0.01193080413436776</v>
      </c>
      <c r="AK152" s="410" t="n"/>
      <c r="AL152" s="2591" t="n">
        <v>5.720063</v>
      </c>
      <c r="AM152" s="2592" t="n">
        <v>6.25</v>
      </c>
      <c r="AN152" s="2592" t="n">
        <v>6.25</v>
      </c>
      <c r="AO152" s="2592" t="n">
        <v>6.25</v>
      </c>
      <c r="AP152" s="2592" t="n">
        <v>-0.5299370000000003</v>
      </c>
      <c r="AQ152" s="2592" t="n">
        <v>-0.5299370000000003</v>
      </c>
      <c r="AR152" s="2592" t="n">
        <v>5.789133</v>
      </c>
      <c r="AS152" s="409" t="n">
        <v>-0.01193097481090866</v>
      </c>
      <c r="AT152" s="2587" t="n"/>
      <c r="AU152" s="2591" t="n">
        <v>10.334808</v>
      </c>
      <c r="AV152" s="2592" t="n">
        <v>6.25</v>
      </c>
      <c r="AW152" s="2592" t="n">
        <v>6.25</v>
      </c>
      <c r="AX152" s="2592" t="n">
        <v>4.084808000000001</v>
      </c>
      <c r="AY152" s="2592" t="n">
        <v>4.084808000000001</v>
      </c>
      <c r="AZ152" s="2592" t="n">
        <v>5.789134</v>
      </c>
      <c r="BA152" s="409" t="n">
        <v>0.785207943018766</v>
      </c>
      <c r="BB152" s="410" t="n"/>
      <c r="BC152" s="2591" t="n">
        <v>8.027435000000001</v>
      </c>
      <c r="BD152" s="2592" t="n">
        <v>6.25</v>
      </c>
      <c r="BE152" s="2592" t="n">
        <v>6.25</v>
      </c>
      <c r="BF152" s="2592" t="n">
        <v>1.777435000000001</v>
      </c>
      <c r="BG152" s="2592" t="n">
        <v>1.777435000000001</v>
      </c>
      <c r="BH152" s="2592" t="n">
        <v>3.677108</v>
      </c>
      <c r="BI152" s="409" t="n">
        <v>1.183083825658643</v>
      </c>
      <c r="BJ152" s="2593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2593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2555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2555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1" t="n">
        <v>52.68262300000001</v>
      </c>
      <c r="CS152" s="2592" t="n">
        <v>50</v>
      </c>
      <c r="CT152" s="2592" t="n">
        <v>41.100317</v>
      </c>
      <c r="CU152" s="2592" t="n">
        <v>2.682623000000007</v>
      </c>
      <c r="CV152" s="2592" t="n">
        <v>11.582306</v>
      </c>
      <c r="CW152" s="2592" t="n">
        <v>40.57655099999999</v>
      </c>
      <c r="CX152" s="409">
        <f>IFERROR(CR152/CW152-1, "-")</f>
        <v/>
      </c>
      <c r="CY152" s="400" t="n"/>
      <c r="CZ152" s="2594" t="n">
        <v>75</v>
      </c>
      <c r="DA152" s="2592" t="n">
        <v>73.41019</v>
      </c>
      <c r="DB152" s="2592" t="n">
        <v>72.350317</v>
      </c>
      <c r="DC152" s="2592" t="n"/>
      <c r="DD152" s="2592" t="n">
        <v>67.410192</v>
      </c>
      <c r="DE152" s="409">
        <f>+CZ152/DD152-1</f>
        <v/>
      </c>
      <c r="DF152" s="409">
        <f>+DA152/DD152-1</f>
        <v/>
      </c>
      <c r="DG152" s="413">
        <f>+DB152/DD152-1</f>
        <v/>
      </c>
      <c r="DH152" s="413">
        <f>+DC152/DD152-1</f>
        <v/>
      </c>
      <c r="DI152" s="2579" t="n"/>
      <c r="DJ152" s="2427">
        <f>SUM(D152,J152,P152,V152,AD152,AL152,AU152,BC152,BK152,BT152,CB152,CJ152)-CR152</f>
        <v/>
      </c>
      <c r="DK152" s="2427">
        <f>SUM(E152,K152,Q152,W152,AE152,AM152,AV152,BD152,BL152,BU152,CC152,CK152)-CS152</f>
        <v/>
      </c>
      <c r="DL152" s="2427">
        <f>SUM(G152,M152,S152,AA152,AI152,AR152,AZ152,BH152,BQ152,BY152,CG152,CO152)-CW152</f>
        <v/>
      </c>
      <c r="DM152" s="2427">
        <f>SUM(D152,J152,P152,V152,AD152,AL152,AU152,BC152,,BN152,BV152,CD152,CL152)-CT152</f>
        <v/>
      </c>
      <c r="DN152" s="2579" t="n"/>
      <c r="DO152" s="2579" t="n"/>
      <c r="DP152" s="2595" t="n">
        <v>61621059</v>
      </c>
      <c r="DQ152" s="2581">
        <f>-CR152+DP152/10^6</f>
        <v/>
      </c>
      <c r="DR152" s="2427">
        <f>SUM(E152,K152,Q152,W152,AE152,AM152,AV152,BD152,BL152,BU152,CC152,CK152)-CS152</f>
        <v/>
      </c>
      <c r="DS152" s="2427">
        <f>SUM(D152,J152,P152,V152,AD152,AL152,AU152,BC152,,BN152,BV152,CD152,CL152)-CT152</f>
        <v/>
      </c>
      <c r="DT152" s="2582" t="n"/>
      <c r="DU152" s="415" t="n">
        <v>5.789133</v>
      </c>
      <c r="DV152" s="2583">
        <f>DU152-CJ152</f>
        <v/>
      </c>
      <c r="DX152" s="2571">
        <f>(CS152-CZ152)*10^6</f>
        <v/>
      </c>
      <c r="DY152" s="2571">
        <f>(CT152-DC152)*10^6</f>
        <v/>
      </c>
      <c r="DZ152" s="2571">
        <f>(CW152-DD152)*10^6</f>
        <v/>
      </c>
      <c r="EB152" s="2584" t="n"/>
    </row>
    <row customFormat="1" customHeight="1" hidden="1" ht="15.75" outlineLevel="1" r="153" s="416">
      <c r="A153" s="268" t="n"/>
      <c r="B153" s="419" t="inlineStr">
        <is>
          <t>ASSURANCE RISQUES D'EXPLOITATI</t>
        </is>
      </c>
      <c r="C153" s="406" t="inlineStr">
        <is>
          <t>Opex147</t>
        </is>
      </c>
      <c r="D153" s="2591" t="n">
        <v>0</v>
      </c>
      <c r="E153" s="2592" t="n">
        <v>0.25</v>
      </c>
      <c r="F153" s="2592" t="n">
        <v>-0.25</v>
      </c>
      <c r="G153" s="2592" t="n">
        <v>0</v>
      </c>
      <c r="H153" s="409" t="n"/>
      <c r="I153" s="397" t="n"/>
      <c r="J153" s="2591" t="n">
        <v>0</v>
      </c>
      <c r="K153" s="2592" t="n">
        <v>0.25</v>
      </c>
      <c r="L153" s="2592" t="n">
        <v>-0.25</v>
      </c>
      <c r="M153" s="2592" t="n">
        <v>0</v>
      </c>
      <c r="N153" s="409" t="n"/>
      <c r="O153" s="410" t="n"/>
      <c r="P153" s="2591" t="n">
        <v>0</v>
      </c>
      <c r="Q153" s="2592" t="n">
        <v>0.25</v>
      </c>
      <c r="R153" s="2592" t="n">
        <v>-0.25</v>
      </c>
      <c r="S153" s="2592" t="n">
        <v>0</v>
      </c>
      <c r="T153" s="409" t="n"/>
      <c r="U153" s="2586" t="n"/>
      <c r="V153" s="2591" t="n">
        <v>0</v>
      </c>
      <c r="W153" s="2592" t="n">
        <v>0.25</v>
      </c>
      <c r="X153" s="2592" t="n">
        <v>0.25</v>
      </c>
      <c r="Y153" s="2592" t="n">
        <v>-0.25</v>
      </c>
      <c r="Z153" s="2592" t="n">
        <v>-0.25</v>
      </c>
      <c r="AA153" s="2592" t="n">
        <v>0</v>
      </c>
      <c r="AB153" s="409" t="n"/>
      <c r="AC153" s="410" t="n"/>
      <c r="AD153" s="2591" t="n">
        <v>0</v>
      </c>
      <c r="AE153" s="2592" t="n">
        <v>0.25</v>
      </c>
      <c r="AF153" s="2592" t="n">
        <v>0.25</v>
      </c>
      <c r="AG153" s="2592" t="n">
        <v>-0.25</v>
      </c>
      <c r="AH153" s="2592" t="n">
        <v>-0.25</v>
      </c>
      <c r="AI153" s="2592" t="n">
        <v>0</v>
      </c>
      <c r="AJ153" s="409" t="n"/>
      <c r="AK153" s="410" t="n"/>
      <c r="AL153" s="2591" t="n">
        <v>0</v>
      </c>
      <c r="AM153" s="2592" t="n">
        <v>0.25</v>
      </c>
      <c r="AN153" s="2592" t="n">
        <v>0.25</v>
      </c>
      <c r="AO153" s="2592" t="n">
        <v>0.25</v>
      </c>
      <c r="AP153" s="2592" t="n">
        <v>-0.25</v>
      </c>
      <c r="AQ153" s="2592" t="n">
        <v>-0.25</v>
      </c>
      <c r="AR153" s="2592" t="n">
        <v>0</v>
      </c>
      <c r="AS153" s="409" t="n"/>
      <c r="AT153" s="2587" t="n"/>
      <c r="AU153" s="2591" t="n">
        <v>0</v>
      </c>
      <c r="AV153" s="2592" t="n">
        <v>0.25</v>
      </c>
      <c r="AW153" s="2592" t="n">
        <v>0.25</v>
      </c>
      <c r="AX153" s="2592" t="n">
        <v>-0.25</v>
      </c>
      <c r="AY153" s="2592" t="n">
        <v>-0.25</v>
      </c>
      <c r="AZ153" s="2592" t="n">
        <v>0</v>
      </c>
      <c r="BA153" s="409" t="n"/>
      <c r="BB153" s="410" t="n"/>
      <c r="BC153" s="2591" t="n">
        <v>0</v>
      </c>
      <c r="BD153" s="2592" t="n">
        <v>0.25</v>
      </c>
      <c r="BE153" s="2592" t="n">
        <v>0.25</v>
      </c>
      <c r="BF153" s="2592" t="n">
        <v>-0.25</v>
      </c>
      <c r="BG153" s="2592" t="n">
        <v>-0.25</v>
      </c>
      <c r="BH153" s="2592" t="n">
        <v>0</v>
      </c>
      <c r="BI153" s="409" t="n"/>
      <c r="BJ153" s="2593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2593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2555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2555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1" t="n">
        <v>0</v>
      </c>
      <c r="CS153" s="2592" t="n">
        <v>2</v>
      </c>
      <c r="CT153" s="2592" t="n">
        <v>0.5</v>
      </c>
      <c r="CU153" s="2592" t="n">
        <v>-2</v>
      </c>
      <c r="CV153" s="2592" t="n">
        <v>-0.5</v>
      </c>
      <c r="CW153" s="2592" t="n">
        <v>0</v>
      </c>
      <c r="CX153" s="409">
        <f>IFERROR(CR153/CW153-1, "-")</f>
        <v/>
      </c>
      <c r="CY153" s="400" t="n"/>
      <c r="CZ153" s="2594" t="n">
        <v>3</v>
      </c>
      <c r="DA153" s="2592" t="n">
        <v>2.25</v>
      </c>
      <c r="DB153" s="2592" t="n">
        <v>1.75</v>
      </c>
      <c r="DC153" s="2592" t="n"/>
      <c r="DD153" s="2592" t="n">
        <v>0</v>
      </c>
      <c r="DE153" s="409" t="n"/>
      <c r="DF153" s="409" t="n"/>
      <c r="DG153" s="413" t="n"/>
      <c r="DH153" s="413" t="n"/>
      <c r="DI153" s="2579" t="n"/>
      <c r="DJ153" s="2427">
        <f>SUM(D153,J153,P153,V153,AD153,AL153,AU153,BC153,BK153,BT153,CB153,CJ153)-CR153</f>
        <v/>
      </c>
      <c r="DK153" s="2427">
        <f>SUM(E153,K153,Q153,W153,AE153,AM153,AV153,BD153,BL153,BU153,CC153,CK153)-CS153</f>
        <v/>
      </c>
      <c r="DL153" s="2427">
        <f>SUM(G153,M153,S153,AA153,AI153,AR153,AZ153,BH153,BQ153,BY153,CG153,CO153)-CW153</f>
        <v/>
      </c>
      <c r="DM153" s="2427">
        <f>SUM(D153,J153,P153,V153,AD153,AL153,AU153,BC153,,BN153,BV153,CD153,CL153)-CT153</f>
        <v/>
      </c>
      <c r="DN153" s="2579" t="n"/>
      <c r="DO153" s="2579" t="n"/>
      <c r="DP153" s="2595" t="n">
        <v>0</v>
      </c>
      <c r="DQ153" s="2581">
        <f>-CR153+DP153/10^6</f>
        <v/>
      </c>
      <c r="DR153" s="2427">
        <f>SUM(E153,K153,Q153,W153,AE153,AM153,AV153,BD153,BL153,BU153,CC153,CK153)-CS153</f>
        <v/>
      </c>
      <c r="DS153" s="2427">
        <f>SUM(D153,J153,P153,V153,AD153,AL153,AU153,BC153,,BN153,BV153,CD153,CL153)-CT153</f>
        <v/>
      </c>
      <c r="DT153" s="2582" t="n"/>
      <c r="DU153" s="415" t="n">
        <v>0</v>
      </c>
      <c r="DV153" s="2583">
        <f>DU153-CJ153</f>
        <v/>
      </c>
      <c r="DX153" s="2571">
        <f>(CS153-CZ153)*10^6</f>
        <v/>
      </c>
      <c r="DY153" s="2571">
        <f>(CT153-DC153)*10^6</f>
        <v/>
      </c>
      <c r="DZ153" s="2571">
        <f>(CW153-DD153)*10^6</f>
        <v/>
      </c>
      <c r="EB153" s="2584" t="n"/>
    </row>
    <row customFormat="1" customHeight="1" hidden="1" ht="15.75" outlineLevel="1" r="154" s="416">
      <c r="A154" s="268" t="n"/>
      <c r="B154" s="419" t="inlineStr">
        <is>
          <t>ASSURANCE TRANSPORT SUR ACHATS</t>
        </is>
      </c>
      <c r="C154" s="406" t="inlineStr">
        <is>
          <t>Opex148</t>
        </is>
      </c>
      <c r="D154" s="2591" t="n">
        <v>0</v>
      </c>
      <c r="E154" s="2592" t="n">
        <v>0</v>
      </c>
      <c r="F154" s="2592" t="n">
        <v>0</v>
      </c>
      <c r="G154" s="2592" t="n">
        <v>0</v>
      </c>
      <c r="H154" s="409" t="n"/>
      <c r="I154" s="397" t="n"/>
      <c r="J154" s="2591" t="n">
        <v>0</v>
      </c>
      <c r="K154" s="2592" t="n">
        <v>0</v>
      </c>
      <c r="L154" s="2592" t="n">
        <v>0</v>
      </c>
      <c r="M154" s="2592" t="n">
        <v>0</v>
      </c>
      <c r="N154" s="409" t="n"/>
      <c r="O154" s="410" t="n"/>
      <c r="P154" s="2591" t="n">
        <v>0</v>
      </c>
      <c r="Q154" s="2592" t="n">
        <v>0</v>
      </c>
      <c r="R154" s="2592" t="n">
        <v>0</v>
      </c>
      <c r="S154" s="2592" t="n">
        <v>0</v>
      </c>
      <c r="T154" s="409" t="n"/>
      <c r="U154" s="2586" t="n"/>
      <c r="V154" s="2591" t="n">
        <v>0</v>
      </c>
      <c r="W154" s="2592" t="n">
        <v>0</v>
      </c>
      <c r="X154" s="2592" t="n">
        <v>0</v>
      </c>
      <c r="Y154" s="2592" t="n">
        <v>0</v>
      </c>
      <c r="Z154" s="2592" t="n">
        <v>0</v>
      </c>
      <c r="AA154" s="2592" t="n">
        <v>0</v>
      </c>
      <c r="AB154" s="409" t="n"/>
      <c r="AC154" s="410" t="n"/>
      <c r="AD154" s="2591" t="n">
        <v>0</v>
      </c>
      <c r="AE154" s="2592" t="n">
        <v>0</v>
      </c>
      <c r="AF154" s="2592" t="n">
        <v>0</v>
      </c>
      <c r="AG154" s="2592" t="n">
        <v>0</v>
      </c>
      <c r="AH154" s="2592" t="n">
        <v>0</v>
      </c>
      <c r="AI154" s="2592" t="n">
        <v>0</v>
      </c>
      <c r="AJ154" s="409" t="n"/>
      <c r="AK154" s="410" t="n"/>
      <c r="AL154" s="2591" t="n">
        <v>0</v>
      </c>
      <c r="AM154" s="2592" t="n">
        <v>0</v>
      </c>
      <c r="AN154" s="2592" t="n">
        <v>0</v>
      </c>
      <c r="AO154" s="2592" t="n">
        <v>0</v>
      </c>
      <c r="AP154" s="2592" t="n">
        <v>0</v>
      </c>
      <c r="AQ154" s="2592" t="n">
        <v>0</v>
      </c>
      <c r="AR154" s="2592" t="n">
        <v>0</v>
      </c>
      <c r="AS154" s="409" t="n"/>
      <c r="AT154" s="2587" t="n"/>
      <c r="AU154" s="2591" t="n">
        <v>0</v>
      </c>
      <c r="AV154" s="2592" t="n">
        <v>0</v>
      </c>
      <c r="AW154" s="2592" t="n">
        <v>0</v>
      </c>
      <c r="AX154" s="2592" t="n">
        <v>0</v>
      </c>
      <c r="AY154" s="2592" t="n">
        <v>0</v>
      </c>
      <c r="AZ154" s="2592" t="n">
        <v>0</v>
      </c>
      <c r="BA154" s="409" t="n"/>
      <c r="BB154" s="410" t="n"/>
      <c r="BC154" s="2591" t="n">
        <v>0</v>
      </c>
      <c r="BD154" s="2592" t="n">
        <v>0</v>
      </c>
      <c r="BE154" s="2592" t="n">
        <v>0</v>
      </c>
      <c r="BF154" s="2592" t="n">
        <v>0</v>
      </c>
      <c r="BG154" s="2592" t="n">
        <v>0</v>
      </c>
      <c r="BH154" s="2592" t="n">
        <v>0</v>
      </c>
      <c r="BI154" s="409" t="n"/>
      <c r="BJ154" s="2593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2593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2555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2555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1" t="n">
        <v>0</v>
      </c>
      <c r="CS154" s="2592" t="n">
        <v>0</v>
      </c>
      <c r="CT154" s="2592" t="n">
        <v>0</v>
      </c>
      <c r="CU154" s="2592" t="n">
        <v>0</v>
      </c>
      <c r="CV154" s="2592" t="n">
        <v>0</v>
      </c>
      <c r="CW154" s="2592" t="n">
        <v>0</v>
      </c>
      <c r="CX154" s="409">
        <f>IFERROR(CR154/CW154-1, "-")</f>
        <v/>
      </c>
      <c r="CY154" s="400" t="n"/>
      <c r="CZ154" s="2594" t="n">
        <v>0</v>
      </c>
      <c r="DA154" s="2592" t="n">
        <v>0</v>
      </c>
      <c r="DB154" s="2592" t="n">
        <v>0</v>
      </c>
      <c r="DC154" s="2592" t="n"/>
      <c r="DD154" s="2592" t="n">
        <v>0</v>
      </c>
      <c r="DE154" s="409" t="n"/>
      <c r="DF154" s="409" t="n"/>
      <c r="DG154" s="413" t="n"/>
      <c r="DH154" s="413" t="n"/>
      <c r="DI154" s="2579" t="n"/>
      <c r="DJ154" s="2427">
        <f>SUM(D154,J154,P154,V154,AD154,AL154,AU154,BC154,BK154,BT154,CB154,CJ154)-CR154</f>
        <v/>
      </c>
      <c r="DK154" s="2427">
        <f>SUM(E154,K154,Q154,W154,AE154,AM154,AV154,BD154,BL154,BU154,CC154,CK154)-CS154</f>
        <v/>
      </c>
      <c r="DL154" s="2427">
        <f>SUM(G154,M154,S154,AA154,AI154,AR154,AZ154,BH154,BQ154,BY154,CG154,CO154)-CW154</f>
        <v/>
      </c>
      <c r="DM154" s="2427">
        <f>SUM(D154,J154,P154,V154,AD154,AL154,AU154,BC154,,BN154,BV154,CD154,CL154)-CT154</f>
        <v/>
      </c>
      <c r="DN154" s="2579" t="n"/>
      <c r="DO154" s="2579" t="n"/>
      <c r="DP154" s="2595" t="n">
        <v>0</v>
      </c>
      <c r="DQ154" s="2581">
        <f>-CR154+DP154/10^6</f>
        <v/>
      </c>
      <c r="DR154" s="2427">
        <f>SUM(E154,K154,Q154,W154,AE154,AM154,AV154,BD154,BL154,BU154,CC154,CK154)-CS154</f>
        <v/>
      </c>
      <c r="DS154" s="2427">
        <f>SUM(D154,J154,P154,V154,AD154,AL154,AU154,BC154,,BN154,BV154,CD154,CL154)-CT154</f>
        <v/>
      </c>
      <c r="DT154" s="2582" t="n"/>
      <c r="DU154" s="415" t="n">
        <v>0</v>
      </c>
      <c r="DV154" s="2583">
        <f>DU154-CJ154</f>
        <v/>
      </c>
      <c r="DX154" s="2571">
        <f>(CS154-CZ154)*10^6</f>
        <v/>
      </c>
      <c r="DY154" s="2571">
        <f>(CT154-DC154)*10^6</f>
        <v/>
      </c>
      <c r="DZ154" s="2571">
        <f>(CW154-DD154)*10^6</f>
        <v/>
      </c>
      <c r="EB154" s="2584" t="n"/>
    </row>
    <row customFormat="1" customHeight="1" hidden="1" ht="15.75" outlineLevel="1" r="155" s="416">
      <c r="A155" s="268" t="n"/>
      <c r="B155" s="419" t="inlineStr">
        <is>
          <t>AUTRES PRIMES D'ASSURANCE</t>
        </is>
      </c>
      <c r="C155" s="406" t="inlineStr">
        <is>
          <t>Opex149</t>
        </is>
      </c>
      <c r="D155" s="2591" t="n">
        <v>0</v>
      </c>
      <c r="E155" s="2592" t="n">
        <v>0</v>
      </c>
      <c r="F155" s="2592" t="n">
        <v>0</v>
      </c>
      <c r="G155" s="2592" t="n">
        <v>0</v>
      </c>
      <c r="H155" s="409" t="n"/>
      <c r="I155" s="397" t="n"/>
      <c r="J155" s="2591" t="n">
        <v>0</v>
      </c>
      <c r="K155" s="2592" t="n">
        <v>0</v>
      </c>
      <c r="L155" s="2592" t="n">
        <v>0</v>
      </c>
      <c r="M155" s="2592" t="n">
        <v>0</v>
      </c>
      <c r="N155" s="409" t="n"/>
      <c r="O155" s="410" t="n"/>
      <c r="P155" s="2591" t="n">
        <v>0</v>
      </c>
      <c r="Q155" s="2592" t="n">
        <v>0</v>
      </c>
      <c r="R155" s="2592" t="n">
        <v>0</v>
      </c>
      <c r="S155" s="2592" t="n">
        <v>0</v>
      </c>
      <c r="T155" s="409" t="n"/>
      <c r="U155" s="2586" t="n"/>
      <c r="V155" s="2591" t="n">
        <v>0</v>
      </c>
      <c r="W155" s="2592" t="n">
        <v>0</v>
      </c>
      <c r="X155" s="2592" t="n">
        <v>0</v>
      </c>
      <c r="Y155" s="2592" t="n">
        <v>0</v>
      </c>
      <c r="Z155" s="2592" t="n">
        <v>0</v>
      </c>
      <c r="AA155" s="2592" t="n">
        <v>0</v>
      </c>
      <c r="AB155" s="409" t="n"/>
      <c r="AC155" s="410" t="n"/>
      <c r="AD155" s="2591" t="n">
        <v>0</v>
      </c>
      <c r="AE155" s="2592" t="n">
        <v>0</v>
      </c>
      <c r="AF155" s="2592" t="n">
        <v>0</v>
      </c>
      <c r="AG155" s="2592" t="n">
        <v>0</v>
      </c>
      <c r="AH155" s="2592" t="n">
        <v>0</v>
      </c>
      <c r="AI155" s="2592" t="n">
        <v>0</v>
      </c>
      <c r="AJ155" s="409" t="n"/>
      <c r="AK155" s="410" t="n"/>
      <c r="AL155" s="2591" t="n">
        <v>0</v>
      </c>
      <c r="AM155" s="2592" t="n">
        <v>0</v>
      </c>
      <c r="AN155" s="2592" t="n">
        <v>0</v>
      </c>
      <c r="AO155" s="2592" t="n">
        <v>0</v>
      </c>
      <c r="AP155" s="2592" t="n">
        <v>0</v>
      </c>
      <c r="AQ155" s="2592" t="n">
        <v>0</v>
      </c>
      <c r="AR155" s="2592" t="n">
        <v>0</v>
      </c>
      <c r="AS155" s="409" t="n"/>
      <c r="AT155" s="2587" t="n"/>
      <c r="AU155" s="2591" t="n">
        <v>0</v>
      </c>
      <c r="AV155" s="2592" t="n">
        <v>0</v>
      </c>
      <c r="AW155" s="2592" t="n">
        <v>0</v>
      </c>
      <c r="AX155" s="2592" t="n">
        <v>0</v>
      </c>
      <c r="AY155" s="2592" t="n">
        <v>0</v>
      </c>
      <c r="AZ155" s="2592" t="n">
        <v>0</v>
      </c>
      <c r="BA155" s="409" t="n"/>
      <c r="BB155" s="410" t="n"/>
      <c r="BC155" s="2591" t="n">
        <v>0</v>
      </c>
      <c r="BD155" s="2592" t="n">
        <v>0</v>
      </c>
      <c r="BE155" s="2592" t="n">
        <v>0</v>
      </c>
      <c r="BF155" s="2592" t="n">
        <v>0</v>
      </c>
      <c r="BG155" s="2592" t="n">
        <v>0</v>
      </c>
      <c r="BH155" s="2592" t="n">
        <v>0</v>
      </c>
      <c r="BI155" s="409" t="n"/>
      <c r="BJ155" s="2593" t="n"/>
      <c r="BK155" s="2591" t="n"/>
      <c r="BL155" s="2592" t="n"/>
      <c r="BM155" s="2592" t="n"/>
      <c r="BN155" s="2592" t="n"/>
      <c r="BO155" s="2592" t="n"/>
      <c r="BP155" s="2592" t="n"/>
      <c r="BQ155" s="2592" t="n"/>
      <c r="BR155" s="409" t="n"/>
      <c r="BS155" s="2593" t="n"/>
      <c r="BT155" s="2591" t="n"/>
      <c r="BU155" s="2592" t="n"/>
      <c r="BV155" s="2592" t="n"/>
      <c r="BW155" s="2592" t="n"/>
      <c r="BX155" s="2592" t="n"/>
      <c r="BY155" s="2592" t="n"/>
      <c r="BZ155" s="409" t="n"/>
      <c r="CA155" s="2555" t="n"/>
      <c r="CB155" s="2591" t="n"/>
      <c r="CC155" s="2592" t="n"/>
      <c r="CD155" s="2592" t="n"/>
      <c r="CE155" s="2592" t="n"/>
      <c r="CF155" s="2592" t="n"/>
      <c r="CG155" s="2592" t="n"/>
      <c r="CH155" s="409" t="n"/>
      <c r="CI155" s="2555" t="n"/>
      <c r="CJ155" s="2591" t="n"/>
      <c r="CK155" s="2592" t="n"/>
      <c r="CL155" s="2592" t="n"/>
      <c r="CM155" s="2592" t="n"/>
      <c r="CN155" s="2592" t="n"/>
      <c r="CO155" s="2592" t="n"/>
      <c r="CP155" s="409" t="n"/>
      <c r="CQ155" s="410" t="n"/>
      <c r="CR155" s="2591" t="n">
        <v>0</v>
      </c>
      <c r="CS155" s="2592" t="n">
        <v>0</v>
      </c>
      <c r="CT155" s="2592" t="n">
        <v>0</v>
      </c>
      <c r="CU155" s="2592" t="n">
        <v>0</v>
      </c>
      <c r="CV155" s="2592" t="n">
        <v>0</v>
      </c>
      <c r="CW155" s="2592" t="n">
        <v>0</v>
      </c>
      <c r="CX155" s="409">
        <f>IFERROR(CR155/CW155-1, "-")</f>
        <v/>
      </c>
      <c r="CY155" s="400" t="n"/>
      <c r="CZ155" s="2594" t="n">
        <v>0</v>
      </c>
      <c r="DA155" s="2592" t="n">
        <v>0</v>
      </c>
      <c r="DB155" s="2592" t="n">
        <v>0</v>
      </c>
      <c r="DC155" s="2592" t="n"/>
      <c r="DD155" s="2592" t="n">
        <v>0</v>
      </c>
      <c r="DE155" s="409" t="n"/>
      <c r="DF155" s="409" t="n"/>
      <c r="DG155" s="413" t="n"/>
      <c r="DH155" s="413" t="n"/>
      <c r="DI155" s="2579" t="n"/>
      <c r="DJ155" s="2427">
        <f>SUM(D155,J155,P155,V155,AD155,AL155,AU155,BC155,BK155,BT155,CB155,CJ155)-CR155</f>
        <v/>
      </c>
      <c r="DK155" s="2427">
        <f>SUM(E155,K155,Q155,W155,AE155,AM155,AV155,BD155,BL155,BU155,CC155,CK155)-CS155</f>
        <v/>
      </c>
      <c r="DL155" s="2427">
        <f>SUM(G155,M155,S155,AA155,AI155,AR155,AZ155,BH155,BQ155,BY155,CG155,CO155)-CW155</f>
        <v/>
      </c>
      <c r="DM155" s="2427">
        <f>SUM(D155,J155,P155,V155,AD155,AL155,AU155,BC155,,BN155,BV155,CD155,CL155)-CT155</f>
        <v/>
      </c>
      <c r="DN155" s="2579" t="n"/>
      <c r="DO155" s="2579" t="n"/>
      <c r="DP155" s="2595" t="n">
        <v>0</v>
      </c>
      <c r="DQ155" s="2581">
        <f>-CR155+DP155/10^6</f>
        <v/>
      </c>
      <c r="DR155" s="2427">
        <f>SUM(E155,K155,Q155,W155,AE155,AM155,AV155,BD155,BL155,BU155,CC155,CK155)-CS155</f>
        <v/>
      </c>
      <c r="DS155" s="2427">
        <f>SUM(D155,J155,P155,V155,AD155,AL155,AU155,BC155,,BN155,BV155,CD155,CL155)-CT155</f>
        <v/>
      </c>
      <c r="DT155" s="2582" t="n"/>
      <c r="DU155" s="415" t="n">
        <v>0</v>
      </c>
      <c r="DV155" s="2583">
        <f>DU155-CJ155</f>
        <v/>
      </c>
      <c r="DX155" s="2571">
        <f>(CS155-CZ155)*10^6</f>
        <v/>
      </c>
      <c r="DY155" s="2571">
        <f>(CT155-DC155)*10^6</f>
        <v/>
      </c>
      <c r="DZ155" s="2571">
        <f>(CW155-DD155)*10^6</f>
        <v/>
      </c>
      <c r="EB155" s="2584" t="n"/>
    </row>
    <row customFormat="1" customHeight="1" hidden="1" ht="15.75" outlineLevel="1" r="156" s="416">
      <c r="A156" s="268" t="n"/>
      <c r="B156" s="419" t="inlineStr">
        <is>
          <t>FRAIS SUR EFFETS</t>
        </is>
      </c>
      <c r="C156" s="406" t="inlineStr">
        <is>
          <t>Opex150</t>
        </is>
      </c>
      <c r="D156" s="2591" t="n">
        <v>0</v>
      </c>
      <c r="E156" s="2592" t="n">
        <v>-8.33333333333333</v>
      </c>
      <c r="F156" s="2592" t="n">
        <v>8.33333333333333</v>
      </c>
      <c r="G156" s="2592" t="n">
        <v>0</v>
      </c>
      <c r="H156" s="409" t="n"/>
      <c r="I156" s="397" t="n"/>
      <c r="J156" s="2591" t="n">
        <v>0</v>
      </c>
      <c r="K156" s="2592" t="n">
        <v>-8.33333333333333</v>
      </c>
      <c r="L156" s="2592" t="n">
        <v>8.33333333333333</v>
      </c>
      <c r="M156" s="2592" t="n">
        <v>0</v>
      </c>
      <c r="N156" s="409" t="n"/>
      <c r="O156" s="410" t="n"/>
      <c r="P156" s="2591" t="n">
        <v>0</v>
      </c>
      <c r="Q156" s="2592" t="n">
        <v>-8.33333333333333</v>
      </c>
      <c r="R156" s="2592" t="n">
        <v>8.33333333333333</v>
      </c>
      <c r="S156" s="2592" t="n">
        <v>0</v>
      </c>
      <c r="T156" s="409" t="n"/>
      <c r="U156" s="2586" t="n"/>
      <c r="V156" s="2591" t="n">
        <v>0</v>
      </c>
      <c r="W156" s="2592" t="n">
        <v>-8.33333333333333</v>
      </c>
      <c r="X156" s="2592" t="n">
        <v>-8.33333333333333</v>
      </c>
      <c r="Y156" s="2592" t="n">
        <v>8.33333333333333</v>
      </c>
      <c r="Z156" s="2592" t="n">
        <v>8.33333333333333</v>
      </c>
      <c r="AA156" s="2592" t="n">
        <v>0</v>
      </c>
      <c r="AB156" s="409" t="n"/>
      <c r="AC156" s="410" t="n"/>
      <c r="AD156" s="2591" t="n">
        <v>0</v>
      </c>
      <c r="AE156" s="2592" t="n">
        <v>-8.33333333333333</v>
      </c>
      <c r="AF156" s="2592" t="n">
        <v>-8.33333333333333</v>
      </c>
      <c r="AG156" s="2592" t="n">
        <v>8.33333333333333</v>
      </c>
      <c r="AH156" s="2592" t="n">
        <v>8.33333333333333</v>
      </c>
      <c r="AI156" s="2592" t="n">
        <v>0</v>
      </c>
      <c r="AJ156" s="409" t="n"/>
      <c r="AK156" s="410" t="n"/>
      <c r="AL156" s="2591" t="n">
        <v>0</v>
      </c>
      <c r="AM156" s="2592" t="n">
        <v>-8.33333333333333</v>
      </c>
      <c r="AN156" s="2592" t="n">
        <v>-8.33333333333333</v>
      </c>
      <c r="AO156" s="2592" t="n">
        <v>-8.33333333333333</v>
      </c>
      <c r="AP156" s="2592" t="n">
        <v>8.33333333333333</v>
      </c>
      <c r="AQ156" s="2592" t="n">
        <v>8.33333333333333</v>
      </c>
      <c r="AR156" s="2592" t="n">
        <v>0</v>
      </c>
      <c r="AS156" s="409" t="n"/>
      <c r="AT156" s="2587" t="n"/>
      <c r="AU156" s="2591" t="n">
        <v>0</v>
      </c>
      <c r="AV156" s="2592" t="n">
        <v>-8.33333333333333</v>
      </c>
      <c r="AW156" s="2592" t="n">
        <v>-8.33333333333333</v>
      </c>
      <c r="AX156" s="2592" t="n">
        <v>8.33333333333333</v>
      </c>
      <c r="AY156" s="2592" t="n">
        <v>8.33333333333333</v>
      </c>
      <c r="AZ156" s="2592" t="n">
        <v>0</v>
      </c>
      <c r="BA156" s="409" t="n"/>
      <c r="BB156" s="410" t="n"/>
      <c r="BC156" s="2591" t="n">
        <v>0</v>
      </c>
      <c r="BD156" s="2592" t="n">
        <v>-8.333333333333334</v>
      </c>
      <c r="BE156" s="2592" t="n">
        <v>-8.33333333333333</v>
      </c>
      <c r="BF156" s="2592" t="n">
        <v>8.333333333333334</v>
      </c>
      <c r="BG156" s="2592" t="n">
        <v>8.33333333333333</v>
      </c>
      <c r="BH156" s="2592" t="n">
        <v>0</v>
      </c>
      <c r="BI156" s="409" t="n"/>
      <c r="BJ156" s="2593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2593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2555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2555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1" t="n">
        <v>0</v>
      </c>
      <c r="CS156" s="2592" t="n">
        <v>-66.66666666666664</v>
      </c>
      <c r="CT156" s="2592" t="n">
        <v>-16.66666666666666</v>
      </c>
      <c r="CU156" s="2592" t="n">
        <v>66.66666666666664</v>
      </c>
      <c r="CV156" s="2592" t="n">
        <v>16.66666666666666</v>
      </c>
      <c r="CW156" s="2592" t="n">
        <v>0</v>
      </c>
      <c r="CX156" s="409">
        <f>IFERROR(CR156/CW156-1, "-")</f>
        <v/>
      </c>
      <c r="CY156" s="400" t="n"/>
      <c r="CZ156" s="2594" t="n">
        <v>-99.99999999999999</v>
      </c>
      <c r="DA156" s="2592" t="n">
        <v>-75</v>
      </c>
      <c r="DB156" s="2592" t="n">
        <v>-58.3333333333333</v>
      </c>
      <c r="DC156" s="2592" t="n"/>
      <c r="DD156" s="2592" t="n">
        <v>0</v>
      </c>
      <c r="DE156" s="409" t="n"/>
      <c r="DF156" s="409" t="n"/>
      <c r="DG156" s="413" t="n"/>
      <c r="DH156" s="413" t="n"/>
      <c r="DI156" s="2579" t="n"/>
      <c r="DJ156" s="2427">
        <f>SUM(D156,J156,P156,V156,AD156,AL156,AU156,BC156,BK156,BT156,CB156,CJ156)-CR156</f>
        <v/>
      </c>
      <c r="DK156" s="2427">
        <f>SUM(E156,K156,Q156,W156,AE156,AM156,AV156,BD156,BL156,BU156,CC156,CK156)-CS156</f>
        <v/>
      </c>
      <c r="DL156" s="2427">
        <f>SUM(G156,M156,S156,AA156,AI156,AR156,AZ156,BH156,BQ156,BY156,CG156,CO156)-CW156</f>
        <v/>
      </c>
      <c r="DM156" s="2427">
        <f>SUM(D156,J156,P156,V156,AD156,AL156,AU156,BC156,,BN156,BV156,CD156,CL156)-CT156</f>
        <v/>
      </c>
      <c r="DN156" s="2579" t="n"/>
      <c r="DO156" s="2579" t="n"/>
      <c r="DP156" s="2595" t="n">
        <v>0</v>
      </c>
      <c r="DQ156" s="2581">
        <f>-CR156+DP156/10^6</f>
        <v/>
      </c>
      <c r="DR156" s="2427">
        <f>SUM(E156,K156,Q156,W156,AE156,AM156,AV156,BD156,BL156,BU156,CC156,CK156)-CS156</f>
        <v/>
      </c>
      <c r="DS156" s="2427">
        <f>SUM(D156,J156,P156,V156,AD156,AL156,AU156,BC156,,BN156,BV156,CD156,CL156)-CT156</f>
        <v/>
      </c>
      <c r="DT156" s="2582" t="n"/>
      <c r="DU156" s="415" t="n">
        <v>0</v>
      </c>
      <c r="DV156" s="2583">
        <f>DU156-CJ156</f>
        <v/>
      </c>
      <c r="DX156" s="2571">
        <f>(CS156-CZ156)*10^6</f>
        <v/>
      </c>
      <c r="DY156" s="2571">
        <f>(CT156-DC156)*10^6</f>
        <v/>
      </c>
      <c r="DZ156" s="2571">
        <f>(CW156-DD156)*10^6</f>
        <v/>
      </c>
      <c r="EB156" s="2584" t="n"/>
    </row>
    <row customFormat="1" customHeight="1" hidden="1" ht="15.75" outlineLevel="1" r="157" s="416">
      <c r="A157" s="268" t="n"/>
      <c r="B157" s="419" t="inlineStr">
        <is>
          <t>FRAIS D'EMISSION D'EMPRUNTS</t>
        </is>
      </c>
      <c r="C157" s="406" t="inlineStr">
        <is>
          <t>Opex151</t>
        </is>
      </c>
      <c r="D157" s="2591" t="n"/>
      <c r="E157" s="2592" t="n"/>
      <c r="F157" s="2592" t="n">
        <v>0</v>
      </c>
      <c r="G157" s="2592" t="n"/>
      <c r="H157" s="409" t="n"/>
      <c r="I157" s="397" t="n"/>
      <c r="J157" s="2591" t="n"/>
      <c r="K157" s="2592" t="n"/>
      <c r="L157" s="2592" t="n">
        <v>0</v>
      </c>
      <c r="M157" s="2592" t="n"/>
      <c r="N157" s="409" t="n"/>
      <c r="O157" s="410" t="n"/>
      <c r="P157" s="2591" t="n"/>
      <c r="Q157" s="2592" t="n"/>
      <c r="R157" s="2592" t="n">
        <v>0</v>
      </c>
      <c r="S157" s="2592" t="n"/>
      <c r="T157" s="409" t="n"/>
      <c r="U157" s="2586" t="n"/>
      <c r="V157" s="2591" t="n"/>
      <c r="W157" s="2592" t="n"/>
      <c r="X157" s="2592" t="n"/>
      <c r="Y157" s="2592" t="n">
        <v>0</v>
      </c>
      <c r="Z157" s="2592" t="n">
        <v>0</v>
      </c>
      <c r="AA157" s="2592" t="n"/>
      <c r="AB157" s="409" t="n"/>
      <c r="AC157" s="410" t="n"/>
      <c r="AD157" s="2591" t="n"/>
      <c r="AE157" s="2592" t="n"/>
      <c r="AF157" s="2592" t="n"/>
      <c r="AG157" s="2592" t="n">
        <v>0</v>
      </c>
      <c r="AH157" s="2592" t="n">
        <v>0</v>
      </c>
      <c r="AI157" s="2592" t="n"/>
      <c r="AJ157" s="409" t="n"/>
      <c r="AK157" s="410" t="n"/>
      <c r="AL157" s="2591" t="n"/>
      <c r="AM157" s="2592" t="n"/>
      <c r="AN157" s="2592" t="n"/>
      <c r="AO157" s="2592" t="n"/>
      <c r="AP157" s="2592" t="n">
        <v>0</v>
      </c>
      <c r="AQ157" s="2592" t="n">
        <v>0</v>
      </c>
      <c r="AR157" s="2592" t="n"/>
      <c r="AS157" s="409" t="n"/>
      <c r="AT157" s="2587" t="n"/>
      <c r="AU157" s="2591" t="n"/>
      <c r="AV157" s="2592" t="n"/>
      <c r="AW157" s="2592" t="n"/>
      <c r="AX157" s="2592" t="n">
        <v>0</v>
      </c>
      <c r="AY157" s="2592" t="n">
        <v>0</v>
      </c>
      <c r="AZ157" s="2592" t="n"/>
      <c r="BA157" s="409" t="n"/>
      <c r="BB157" s="410" t="n"/>
      <c r="BC157" s="2591" t="n">
        <v>0</v>
      </c>
      <c r="BD157" s="2592" t="n"/>
      <c r="BE157" s="2592" t="n"/>
      <c r="BF157" s="2592" t="n">
        <v>0</v>
      </c>
      <c r="BG157" s="2592" t="n">
        <v>0</v>
      </c>
      <c r="BH157" s="2592" t="n"/>
      <c r="BI157" s="409" t="n"/>
      <c r="BJ157" s="2593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2593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2555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2555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1" t="n">
        <v>0</v>
      </c>
      <c r="CS157" s="2592" t="n">
        <v>0</v>
      </c>
      <c r="CT157" s="2592" t="n">
        <v>0</v>
      </c>
      <c r="CU157" s="2592" t="n">
        <v>0</v>
      </c>
      <c r="CV157" s="2592" t="n">
        <v>0</v>
      </c>
      <c r="CW157" s="2592" t="n">
        <v>0</v>
      </c>
      <c r="CX157" s="409">
        <f>IFERROR(CR157/CW157-1, "-")</f>
        <v/>
      </c>
      <c r="CY157" s="400" t="n"/>
      <c r="CZ157" s="2594" t="n">
        <v>0</v>
      </c>
      <c r="DA157" s="2592" t="n"/>
      <c r="DB157" s="2592" t="n"/>
      <c r="DC157" s="2592" t="n"/>
      <c r="DD157" s="2592" t="n"/>
      <c r="DE157" s="409" t="n"/>
      <c r="DF157" s="409" t="n"/>
      <c r="DG157" s="413" t="n"/>
      <c r="DH157" s="413" t="n"/>
      <c r="DI157" s="2579" t="n"/>
      <c r="DJ157" s="2427">
        <f>SUM(D157,J157,P157,V157,AD157,AL157,AU157,BC157,BK157,BT157,CB157,CJ157)-CR157</f>
        <v/>
      </c>
      <c r="DK157" s="2427">
        <f>SUM(E157,K157,Q157,W157,AE157,AM157,AV157,BD157,BL157,BU157,CC157,CK157)-CS157</f>
        <v/>
      </c>
      <c r="DL157" s="2427">
        <f>SUM(G157,M157,S157,AA157,AI157,AR157,AZ157,BH157,BQ157,BY157,CG157,CO157)-CW157</f>
        <v/>
      </c>
      <c r="DM157" s="2427">
        <f>SUM(D157,J157,P157,V157,AD157,AL157,AU157,BC157,,BN157,BV157,CD157,CL157)-CT157</f>
        <v/>
      </c>
      <c r="DN157" s="2579" t="n"/>
      <c r="DO157" s="2579" t="n"/>
      <c r="DP157" s="2595" t="n">
        <v>0</v>
      </c>
      <c r="DQ157" s="2581">
        <f>-CR157+DP157/10^6</f>
        <v/>
      </c>
      <c r="DR157" s="2427">
        <f>SUM(E157,K157,Q157,W157,AE157,AM157,AV157,BD157,BL157,BU157,CC157,CK157)-CS157</f>
        <v/>
      </c>
      <c r="DS157" s="2427">
        <f>SUM(D157,J157,P157,V157,AD157,AL157,AU157,BC157,,BN157,BV157,CD157,CL157)-CT157</f>
        <v/>
      </c>
      <c r="DT157" s="2582" t="n"/>
      <c r="DU157" s="415" t="n">
        <v>0</v>
      </c>
      <c r="DV157" s="2583">
        <f>DU157-CJ157</f>
        <v/>
      </c>
      <c r="DX157" s="2571">
        <f>(CS157-CZ157)*10^6</f>
        <v/>
      </c>
      <c r="DY157" s="2571">
        <f>(CT157-DC157)*10^6</f>
        <v/>
      </c>
      <c r="DZ157" s="2571">
        <f>(CW157-DD157)*10^6</f>
        <v/>
      </c>
      <c r="EB157" s="2584" t="n"/>
    </row>
    <row customFormat="1" customHeight="1" hidden="1" ht="15.75" outlineLevel="1" r="158" s="416">
      <c r="A158" s="268" t="n"/>
      <c r="B158" s="419" t="inlineStr">
        <is>
          <t>AUTRES FRAIS BANCAIRES</t>
        </is>
      </c>
      <c r="C158" s="406" t="inlineStr">
        <is>
          <t>Opex152</t>
        </is>
      </c>
      <c r="D158" s="2614" t="n">
        <v>10.951374</v>
      </c>
      <c r="E158" s="2592" t="n">
        <v>6</v>
      </c>
      <c r="F158" s="2592" t="n">
        <v>4.951373999999999</v>
      </c>
      <c r="G158" s="2592" t="n">
        <v>2.272022</v>
      </c>
      <c r="H158" s="409" t="n">
        <v>3.820100333535502</v>
      </c>
      <c r="I158" s="397" t="n"/>
      <c r="J158" s="2614" t="n">
        <v>5.706892</v>
      </c>
      <c r="K158" s="2592" t="n">
        <v>6</v>
      </c>
      <c r="L158" s="2592" t="n">
        <v>-0.2931080000000001</v>
      </c>
      <c r="M158" s="2592" t="n">
        <v>2.872682</v>
      </c>
      <c r="N158" s="409" t="n">
        <v>0.9866076370444063</v>
      </c>
      <c r="O158" s="410" t="n"/>
      <c r="P158" s="2614" t="n">
        <v>4.172532</v>
      </c>
      <c r="Q158" s="2592" t="n">
        <v>6</v>
      </c>
      <c r="R158" s="2592" t="n">
        <v>-1.827468</v>
      </c>
      <c r="S158" s="2592" t="n">
        <v>43.194737</v>
      </c>
      <c r="T158" s="409" t="n">
        <v>-0.903401842682825</v>
      </c>
      <c r="U158" s="2586" t="n"/>
      <c r="V158" s="2614" t="n">
        <v>18.453123</v>
      </c>
      <c r="W158" s="2592" t="n">
        <v>6</v>
      </c>
      <c r="X158" s="2592" t="n">
        <v>6</v>
      </c>
      <c r="Y158" s="2592" t="n">
        <v>12.453123</v>
      </c>
      <c r="Z158" s="2592" t="n">
        <v>12.453123</v>
      </c>
      <c r="AA158" s="2592" t="n">
        <v>-17.461539</v>
      </c>
      <c r="AB158" s="409" t="n">
        <v>-2.056786747147545</v>
      </c>
      <c r="AC158" s="410" t="n"/>
      <c r="AD158" s="2614" t="n">
        <v>25.285182</v>
      </c>
      <c r="AE158" s="2592" t="n">
        <v>6</v>
      </c>
      <c r="AF158" s="2592" t="n">
        <v>6</v>
      </c>
      <c r="AG158" s="2592" t="n">
        <v>19.285182</v>
      </c>
      <c r="AH158" s="2592" t="n">
        <v>19.285182</v>
      </c>
      <c r="AI158" s="2592" t="n">
        <v>12.855524</v>
      </c>
      <c r="AJ158" s="409" t="n">
        <v>0.9668729178211637</v>
      </c>
      <c r="AK158" s="410" t="n"/>
      <c r="AL158" s="2614" t="n">
        <v>23.9284399999933</v>
      </c>
      <c r="AM158" s="2592" t="n">
        <v>6</v>
      </c>
      <c r="AN158" s="2592" t="n">
        <v>6</v>
      </c>
      <c r="AO158" s="2592" t="n">
        <v>6</v>
      </c>
      <c r="AP158" s="2592" t="n">
        <v>17.9284399999933</v>
      </c>
      <c r="AQ158" s="2592" t="n">
        <v>17.9284399999933</v>
      </c>
      <c r="AR158" s="2592" t="n">
        <v>37.818864</v>
      </c>
      <c r="AS158" s="409" t="n">
        <v>-0.3672882400700005</v>
      </c>
      <c r="AT158" s="2587" t="n"/>
      <c r="AU158" s="2614" t="n">
        <v>30.990337</v>
      </c>
      <c r="AV158" s="2592" t="n">
        <v>6</v>
      </c>
      <c r="AW158" s="2592" t="n">
        <v>6</v>
      </c>
      <c r="AX158" s="2592" t="n">
        <v>24.990337</v>
      </c>
      <c r="AY158" s="2592" t="n">
        <v>24.990337</v>
      </c>
      <c r="AZ158" s="2592" t="n">
        <v>12.007473</v>
      </c>
      <c r="BA158" s="409" t="n">
        <v>1.580920814895857</v>
      </c>
      <c r="BB158" s="410" t="n"/>
      <c r="BC158" s="2614" t="n">
        <v>15.481821</v>
      </c>
      <c r="BD158" s="2592" t="n">
        <v>6</v>
      </c>
      <c r="BE158" s="2592" t="n">
        <v>6</v>
      </c>
      <c r="BF158" s="2592" t="n">
        <v>9.481821</v>
      </c>
      <c r="BG158" s="2592" t="n">
        <v>9.481821</v>
      </c>
      <c r="BH158" s="2592" t="n">
        <v>2.624174</v>
      </c>
      <c r="BI158" s="409" t="n">
        <v>4.899693008161806</v>
      </c>
      <c r="BJ158" s="2593" t="n"/>
      <c r="BK158" s="2614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2593" t="n"/>
      <c r="BT158" s="2614" t="n"/>
      <c r="BU158" s="2592" t="n"/>
      <c r="BV158" s="2592" t="n"/>
      <c r="BW158" s="2592" t="n"/>
      <c r="BX158" s="2592" t="n"/>
      <c r="BY158" s="2592" t="n"/>
      <c r="BZ158" s="409" t="n"/>
      <c r="CA158" s="2555" t="n"/>
      <c r="CB158" s="2614" t="n"/>
      <c r="CC158" s="2592" t="n"/>
      <c r="CD158" s="2592" t="n"/>
      <c r="CE158" s="2592" t="n"/>
      <c r="CF158" s="2592" t="n"/>
      <c r="CG158" s="2592" t="n"/>
      <c r="CH158" s="409" t="n"/>
      <c r="CI158" s="2555" t="n"/>
      <c r="CJ158" s="2614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1" t="n">
        <v>134.9697009999933</v>
      </c>
      <c r="CS158" s="2592" t="n">
        <v>48</v>
      </c>
      <c r="CT158" s="2592" t="n">
        <v>76.569103</v>
      </c>
      <c r="CU158" s="2592" t="n">
        <v>86.96970099999331</v>
      </c>
      <c r="CV158" s="2592" t="n">
        <v>58.40059799999331</v>
      </c>
      <c r="CW158" s="2592" t="n">
        <v>93.559763</v>
      </c>
      <c r="CX158" s="409">
        <f>IFERROR(CR158/CW158-1, "-")</f>
        <v/>
      </c>
      <c r="CY158" s="400" t="n"/>
      <c r="CZ158" s="2594" t="n">
        <v>72</v>
      </c>
      <c r="DA158" s="2592" t="n">
        <v>74.830798</v>
      </c>
      <c r="DB158" s="2592" t="n">
        <v>106.569103</v>
      </c>
      <c r="DC158" s="2592" t="n"/>
      <c r="DD158" s="2592" t="n">
        <v>166.780758</v>
      </c>
      <c r="DE158" s="409">
        <f>+CZ158/DD158-1</f>
        <v/>
      </c>
      <c r="DF158" s="409">
        <f>+DA158/DD158-1</f>
        <v/>
      </c>
      <c r="DG158" s="413">
        <f>+DB158/DD158-1</f>
        <v/>
      </c>
      <c r="DH158" s="413">
        <f>+DC158/DD158-1</f>
        <v/>
      </c>
      <c r="DI158" s="2579" t="n"/>
      <c r="DJ158" s="2427">
        <f>SUM(D158,J158,P158,V158,AD158,AL158,AU158,BC158,BK158,BT158,CB158,CJ158)-CR158</f>
        <v/>
      </c>
      <c r="DK158" s="2427">
        <f>SUM(E158,K158,Q158,W158,AE158,AM158,AV158,BD158,BL158,BU158,CC158,CK158)-CS158</f>
        <v/>
      </c>
      <c r="DL158" s="2427">
        <f>SUM(G158,M158,S158,AA158,AI158,AR158,AZ158,BH158,BQ158,BY158,CG158,CO158)-CW158</f>
        <v/>
      </c>
      <c r="DM158" s="2427">
        <f>SUM(D158,J158,P158,V158,AD158,AL158,AU158,BC158,,BN158,BV158,CD158,CL158)-CT158</f>
        <v/>
      </c>
      <c r="DN158" s="2579" t="n"/>
      <c r="DO158" s="2579" t="n"/>
      <c r="DP158" s="2618">
        <f>#VALUE!</f>
        <v/>
      </c>
      <c r="DQ158" s="2581">
        <f>-CR158+DP158/10^6</f>
        <v/>
      </c>
      <c r="DR158" s="2427">
        <f>SUM(E158,K158,Q158,W158,AE158,AM158,AV158,BD158,BL158,BU158,CC158,CK158)-CS158</f>
        <v/>
      </c>
      <c r="DS158" s="2427">
        <f>SUM(D158,J158,P158,V158,AD158,AL158,AU158,BC158,,BN158,BV158,CD158,CL158)-CT158</f>
        <v/>
      </c>
      <c r="DT158" s="2697" t="n">
        <v>-29.353233</v>
      </c>
      <c r="DU158" s="415" t="n">
        <v>56.609742</v>
      </c>
      <c r="DV158" s="2583">
        <f>DU158-CJ158</f>
        <v/>
      </c>
      <c r="DX158" s="2571">
        <f>(CS158-CZ158)*10^6</f>
        <v/>
      </c>
      <c r="DY158" s="2571">
        <f>(CT158-DC158)*10^6</f>
        <v/>
      </c>
      <c r="DZ158" s="2571">
        <f>(CW158-DD158)*10^6</f>
        <v/>
      </c>
      <c r="EB158" s="2584" t="n"/>
    </row>
    <row customFormat="1" customHeight="1" hidden="1" ht="15.75" outlineLevel="1" r="159" s="416">
      <c r="A159" s="268" t="n"/>
      <c r="B159" s="419" t="inlineStr">
        <is>
          <t>FRAIS DE VIREMENT</t>
        </is>
      </c>
      <c r="C159" s="406" t="inlineStr">
        <is>
          <t>Opex153</t>
        </is>
      </c>
      <c r="D159" s="2604" t="n">
        <v>7.26249</v>
      </c>
      <c r="E159" s="2592" t="n">
        <v>1.94269216666667</v>
      </c>
      <c r="F159" s="2592" t="n">
        <v>5.31979783333333</v>
      </c>
      <c r="G159" s="2592" t="n">
        <v>7.811139</v>
      </c>
      <c r="H159" s="409" t="n">
        <v>-0.07023930824941149</v>
      </c>
      <c r="I159" s="397" t="n"/>
      <c r="J159" s="2604" t="n">
        <v>6.874741</v>
      </c>
      <c r="K159" s="2592" t="n">
        <v>1.94269216666667</v>
      </c>
      <c r="L159" s="2592" t="n">
        <v>4.93204883333333</v>
      </c>
      <c r="M159" s="2592" t="n">
        <v>7.379701</v>
      </c>
      <c r="N159" s="409" t="n">
        <v>-0.06842553648176253</v>
      </c>
      <c r="O159" s="410" t="n"/>
      <c r="P159" s="2604" t="n">
        <v>1.399046</v>
      </c>
      <c r="Q159" s="2592" t="n">
        <v>14.2542921666667</v>
      </c>
      <c r="R159" s="2592" t="n">
        <v>-12.8552461666667</v>
      </c>
      <c r="S159" s="2592" t="n">
        <v>14.02821</v>
      </c>
      <c r="T159" s="409" t="n">
        <v>-0.9002691006193948</v>
      </c>
      <c r="U159" s="2586" t="n"/>
      <c r="V159" s="2604" t="n">
        <v>49.303</v>
      </c>
      <c r="W159" s="2592" t="n">
        <v>42.9542921666667</v>
      </c>
      <c r="X159" s="2592" t="n">
        <v>22.9542921666667</v>
      </c>
      <c r="Y159" s="2592" t="n">
        <v>6.3487078333333</v>
      </c>
      <c r="Z159" s="2592" t="n">
        <v>26.3487078333333</v>
      </c>
      <c r="AA159" s="2592" t="n">
        <v>19.828181</v>
      </c>
      <c r="AB159" s="409" t="n">
        <v>1.486511495936011</v>
      </c>
      <c r="AC159" s="410" t="n"/>
      <c r="AD159" s="2604" t="n">
        <v>11.291383</v>
      </c>
      <c r="AE159" s="2592" t="n">
        <v>1.94269216666667</v>
      </c>
      <c r="AF159" s="2592" t="n">
        <v>1.94269216666667</v>
      </c>
      <c r="AG159" s="2592" t="n">
        <v>9.348690833333329</v>
      </c>
      <c r="AH159" s="2592" t="n">
        <v>9.348690833333329</v>
      </c>
      <c r="AI159" s="2592" t="n">
        <v>39.557897</v>
      </c>
      <c r="AJ159" s="409" t="n">
        <v>-0.7145605844516962</v>
      </c>
      <c r="AK159" s="410" t="n"/>
      <c r="AL159" s="2604" t="n">
        <v>6.299776</v>
      </c>
      <c r="AM159" s="2592" t="n">
        <v>1.94269216666667</v>
      </c>
      <c r="AN159" s="2592" t="n">
        <v>1.94269216666667</v>
      </c>
      <c r="AO159" s="2592" t="n">
        <v>1.94269216666667</v>
      </c>
      <c r="AP159" s="2592" t="n">
        <v>4.357083833333331</v>
      </c>
      <c r="AQ159" s="2592" t="n">
        <v>4.357083833333331</v>
      </c>
      <c r="AR159" s="2592" t="n">
        <v>19.515596</v>
      </c>
      <c r="AS159" s="409" t="n">
        <v>-0.6771927436907383</v>
      </c>
      <c r="AT159" s="2587" t="n"/>
      <c r="AU159" s="2604" t="n">
        <v>33.22237</v>
      </c>
      <c r="AV159" s="2592" t="n">
        <v>42.9542921666667</v>
      </c>
      <c r="AW159" s="2592" t="n">
        <v>22.9542921666667</v>
      </c>
      <c r="AX159" s="2592" t="n">
        <v>-9.731922166666699</v>
      </c>
      <c r="AY159" s="2592" t="n">
        <v>10.2680778333333</v>
      </c>
      <c r="AZ159" s="2592" t="n">
        <v>13.214051</v>
      </c>
      <c r="BA159" s="409" t="n">
        <v>1.51416995439173</v>
      </c>
      <c r="BB159" s="410" t="n"/>
      <c r="BC159" s="2604" t="n">
        <v>6.519242</v>
      </c>
      <c r="BD159" s="2592" t="n">
        <v>14.11838616666667</v>
      </c>
      <c r="BE159" s="2592" t="n">
        <v>14.1183861666667</v>
      </c>
      <c r="BF159" s="2592" t="n">
        <v>-7.599144166666671</v>
      </c>
      <c r="BG159" s="2592" t="n">
        <v>-7.599144166666699</v>
      </c>
      <c r="BH159" s="2592" t="n">
        <v>2.719195</v>
      </c>
      <c r="BI159" s="409" t="n">
        <v>1.397489698237897</v>
      </c>
      <c r="BJ159" s="2593" t="n"/>
      <c r="BK159" s="2604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2593" t="n"/>
      <c r="BT159" s="2604" t="n"/>
      <c r="BU159" s="2592" t="n"/>
      <c r="BV159" s="2592" t="n"/>
      <c r="BW159" s="2592" t="n"/>
      <c r="BX159" s="2592" t="n"/>
      <c r="BY159" s="2592" t="n"/>
      <c r="BZ159" s="409" t="n"/>
      <c r="CA159" s="2555" t="n"/>
      <c r="CB159" s="2604" t="n"/>
      <c r="CC159" s="2592" t="n"/>
      <c r="CD159" s="2592" t="n"/>
      <c r="CE159" s="2592" t="n"/>
      <c r="CF159" s="2592" t="n"/>
      <c r="CG159" s="2592" t="n"/>
      <c r="CH159" s="409" t="n"/>
      <c r="CI159" s="2555" t="n"/>
      <c r="CJ159" s="2604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1" t="n">
        <v>122.172048</v>
      </c>
      <c r="CS159" s="2592" t="n">
        <v>122.0520313333334</v>
      </c>
      <c r="CT159" s="2592" t="n">
        <v>101.0276443333334</v>
      </c>
      <c r="CU159" s="2592" t="n">
        <v>0.1200166666665581</v>
      </c>
      <c r="CV159" s="2592" t="n">
        <v>21.14440366666663</v>
      </c>
      <c r="CW159" s="2592" t="n">
        <v>121.334775</v>
      </c>
      <c r="CX159" s="409">
        <f>IFERROR(CR159/CW159-1, "-")</f>
        <v/>
      </c>
      <c r="CY159" s="400" t="n"/>
      <c r="CZ159" s="2594" t="n">
        <v>211.846</v>
      </c>
      <c r="DA159" s="2592" t="n">
        <v>107.2426005</v>
      </c>
      <c r="DB159" s="2592" t="n">
        <v>142.939999166667</v>
      </c>
      <c r="DC159" s="2592" t="n"/>
      <c r="DD159" s="2592" t="n">
        <v>224.6404</v>
      </c>
      <c r="DE159" s="409">
        <f>+CZ159/DD159-1</f>
        <v/>
      </c>
      <c r="DF159" s="409">
        <f>+DA159/DD159-1</f>
        <v/>
      </c>
      <c r="DG159" s="413">
        <f>+DB159/DD159-1</f>
        <v/>
      </c>
      <c r="DH159" s="413">
        <f>+DC159/DD159-1</f>
        <v/>
      </c>
      <c r="DI159" s="2579" t="n"/>
      <c r="DJ159" s="2427">
        <f>SUM(D159,J159,P159,V159,AD159,AL159,AU159,BC159,BK159,BT159,CB159,CJ159)-CR159</f>
        <v/>
      </c>
      <c r="DK159" s="2427">
        <f>SUM(E159,K159,Q159,W159,AE159,AM159,AV159,BD159,BL159,BU159,CC159,CK159)-CS159</f>
        <v/>
      </c>
      <c r="DL159" s="2427">
        <f>SUM(G159,M159,S159,AA159,AI159,AR159,AZ159,BH159,BQ159,BY159,CG159,CO159)-CW159</f>
        <v/>
      </c>
      <c r="DM159" s="2427">
        <f>SUM(D159,J159,P159,V159,AD159,AL159,AU159,BC159,,BN159,BV159,CD159,CL159)-CT159</f>
        <v/>
      </c>
      <c r="DN159" s="2579" t="n"/>
      <c r="DO159" s="2579" t="n"/>
      <c r="DP159" s="2613" t="n">
        <v>199826146</v>
      </c>
      <c r="DQ159" s="2581">
        <f>-CR159+DP159/10^6</f>
        <v/>
      </c>
      <c r="DR159" s="2427">
        <f>SUM(E159,K159,Q159,W159,AE159,AM159,AV159,BD159,BL159,BU159,CC159,CK159)-CS159</f>
        <v/>
      </c>
      <c r="DS159" s="2427">
        <f>SUM(D159,J159,P159,V159,AD159,AL159,AU159,BC159,,BN159,BV159,CD159,CL159)-CT159</f>
        <v/>
      </c>
      <c r="DT159" s="2582" t="n"/>
      <c r="DU159" s="415" t="n">
        <v>18.233711</v>
      </c>
      <c r="DV159" s="2583">
        <f>DU159-CJ159</f>
        <v/>
      </c>
      <c r="DX159" s="2571">
        <f>(CS159-CZ159)*10^6</f>
        <v/>
      </c>
      <c r="DY159" s="2571">
        <f>(CT159-DC159)*10^6</f>
        <v/>
      </c>
      <c r="DZ159" s="2571">
        <f>(CW159-DD159)*10^6</f>
        <v/>
      </c>
      <c r="EB159" s="2584" t="n"/>
    </row>
    <row customFormat="1" customHeight="1" hidden="1" ht="15.75" outlineLevel="1" r="160" s="416">
      <c r="A160" s="268" t="n"/>
      <c r="B160" s="419" t="inlineStr">
        <is>
          <t>FRAIS D'ARRETES DE COMPTES</t>
        </is>
      </c>
      <c r="C160" s="406" t="inlineStr">
        <is>
          <t>Opex154</t>
        </is>
      </c>
      <c r="D160" s="2591" t="n">
        <v>0.025</v>
      </c>
      <c r="E160" s="2592" t="n">
        <v>0.1795</v>
      </c>
      <c r="F160" s="2592" t="n">
        <v>-0.1545</v>
      </c>
      <c r="G160" s="2592" t="n">
        <v>0.015</v>
      </c>
      <c r="H160" s="409" t="n">
        <v>0.6666666666666667</v>
      </c>
      <c r="I160" s="397" t="n"/>
      <c r="J160" s="2591" t="n">
        <v>0.025</v>
      </c>
      <c r="K160" s="2592" t="n">
        <v>0.1795</v>
      </c>
      <c r="L160" s="2592" t="n">
        <v>-0.1545</v>
      </c>
      <c r="M160" s="2592" t="n">
        <v>0.18</v>
      </c>
      <c r="N160" s="409" t="n">
        <v>-0.8611111111111112</v>
      </c>
      <c r="O160" s="410" t="n"/>
      <c r="P160" s="2591" t="n">
        <v>0</v>
      </c>
      <c r="Q160" s="2592" t="n">
        <v>0.1795</v>
      </c>
      <c r="R160" s="2592" t="n">
        <v>-0.1795</v>
      </c>
      <c r="S160" s="2592" t="n">
        <v>0</v>
      </c>
      <c r="T160" s="409" t="n"/>
      <c r="U160" s="2586" t="n"/>
      <c r="V160" s="2591" t="n">
        <v>0.05</v>
      </c>
      <c r="W160" s="2592" t="n">
        <v>0.1795</v>
      </c>
      <c r="X160" s="2592" t="n">
        <v>0.1795</v>
      </c>
      <c r="Y160" s="2592" t="n">
        <v>-0.1295</v>
      </c>
      <c r="Z160" s="2592" t="n">
        <v>-0.1295</v>
      </c>
      <c r="AA160" s="2592" t="n">
        <v>0.03</v>
      </c>
      <c r="AB160" s="409" t="n">
        <v>0.6666666666666667</v>
      </c>
      <c r="AC160" s="410" t="n"/>
      <c r="AD160" s="2591" t="n">
        <v>0.025227</v>
      </c>
      <c r="AE160" s="2592" t="n">
        <v>0.1795</v>
      </c>
      <c r="AF160" s="2592" t="n">
        <v>0.1795</v>
      </c>
      <c r="AG160" s="2592" t="n">
        <v>-0.154273</v>
      </c>
      <c r="AH160" s="2592" t="n">
        <v>-0.154273</v>
      </c>
      <c r="AI160" s="2592" t="n">
        <v>0.015</v>
      </c>
      <c r="AJ160" s="409" t="n">
        <v>0.6818</v>
      </c>
      <c r="AK160" s="410" t="n"/>
      <c r="AL160" s="2591" t="n">
        <v>0</v>
      </c>
      <c r="AM160" s="2592" t="n">
        <v>0.1795</v>
      </c>
      <c r="AN160" s="2592" t="n">
        <v>0.1795</v>
      </c>
      <c r="AO160" s="2592" t="n">
        <v>0.1795</v>
      </c>
      <c r="AP160" s="2592" t="n">
        <v>-0.1795</v>
      </c>
      <c r="AQ160" s="2592" t="n">
        <v>-0.1795</v>
      </c>
      <c r="AR160" s="2592" t="n">
        <v>0.08</v>
      </c>
      <c r="AS160" s="409" t="n">
        <v>-1</v>
      </c>
      <c r="AT160" s="2587" t="n"/>
      <c r="AU160" s="2591" t="n">
        <v>0.05</v>
      </c>
      <c r="AV160" s="2592" t="n">
        <v>0.1795</v>
      </c>
      <c r="AW160" s="2592" t="n">
        <v>0.1795</v>
      </c>
      <c r="AX160" s="2592" t="n">
        <v>-0.1295</v>
      </c>
      <c r="AY160" s="2592" t="n">
        <v>-0.1295</v>
      </c>
      <c r="AZ160" s="2592" t="n">
        <v>0.045</v>
      </c>
      <c r="BA160" s="409" t="n">
        <v>0.1111111111111112</v>
      </c>
      <c r="BB160" s="410" t="n"/>
      <c r="BC160" s="2591" t="n">
        <v>0.01</v>
      </c>
      <c r="BD160" s="2592" t="n">
        <v>0.1795</v>
      </c>
      <c r="BE160" s="2592" t="n">
        <v>0.1795</v>
      </c>
      <c r="BF160" s="2592" t="n">
        <v>-0.1695</v>
      </c>
      <c r="BG160" s="2592" t="n">
        <v>-0.1695</v>
      </c>
      <c r="BH160" s="2592" t="n">
        <v>0.04</v>
      </c>
      <c r="BI160" s="409" t="n">
        <v>-0.75</v>
      </c>
      <c r="BJ160" s="2593" t="n"/>
      <c r="BK160" s="2591" t="n"/>
      <c r="BL160" s="2592" t="n"/>
      <c r="BM160" s="2592" t="n"/>
      <c r="BN160" s="2592" t="n"/>
      <c r="BO160" s="2592" t="n"/>
      <c r="BP160" s="2592" t="n"/>
      <c r="BQ160" s="2592" t="n"/>
      <c r="BR160" s="409" t="n"/>
      <c r="BS160" s="2593" t="n"/>
      <c r="BT160" s="2591" t="n"/>
      <c r="BU160" s="2592" t="n"/>
      <c r="BV160" s="2592" t="n"/>
      <c r="BW160" s="2592" t="n"/>
      <c r="BX160" s="2592" t="n"/>
      <c r="BY160" s="2592" t="n"/>
      <c r="BZ160" s="409" t="n"/>
      <c r="CA160" s="2555" t="n"/>
      <c r="CB160" s="2591" t="n"/>
      <c r="CC160" s="2592" t="n"/>
      <c r="CD160" s="2592" t="n"/>
      <c r="CE160" s="2592" t="n"/>
      <c r="CF160" s="2592" t="n"/>
      <c r="CG160" s="2592" t="n"/>
      <c r="CH160" s="409" t="n"/>
      <c r="CI160" s="2555" t="n"/>
      <c r="CJ160" s="2591" t="n"/>
      <c r="CK160" s="2592" t="n"/>
      <c r="CL160" s="2592" t="n"/>
      <c r="CM160" s="2592" t="n"/>
      <c r="CN160" s="2592" t="n"/>
      <c r="CO160" s="2592" t="n"/>
      <c r="CP160" s="409" t="n"/>
      <c r="CQ160" s="410" t="n"/>
      <c r="CR160" s="2591" t="n">
        <v>0.185227</v>
      </c>
      <c r="CS160" s="2592" t="n">
        <v>1.436</v>
      </c>
      <c r="CT160" s="2592" t="n">
        <v>0.484227</v>
      </c>
      <c r="CU160" s="2592" t="n">
        <v>-1.250773</v>
      </c>
      <c r="CV160" s="2592" t="n">
        <v>-0.2989999999999999</v>
      </c>
      <c r="CW160" s="2592" t="n">
        <v>0.365</v>
      </c>
      <c r="CX160" s="409">
        <f>IFERROR(CR160/CW160-1, "-")</f>
        <v/>
      </c>
      <c r="CY160" s="400" t="n"/>
      <c r="CZ160" s="2594" t="n">
        <v>2.154</v>
      </c>
      <c r="DA160" s="2592" t="n">
        <v>21.6655</v>
      </c>
      <c r="DB160" s="2592" t="n">
        <v>21.381727</v>
      </c>
      <c r="DC160" s="2592" t="n"/>
      <c r="DD160" s="2592" t="n">
        <v>0.495</v>
      </c>
      <c r="DE160" s="409">
        <f>+CZ160/DD160-1</f>
        <v/>
      </c>
      <c r="DF160" s="409">
        <f>+DA160/DD160-1</f>
        <v/>
      </c>
      <c r="DG160" s="413">
        <f>+DB160/DD160-1</f>
        <v/>
      </c>
      <c r="DH160" s="413">
        <f>+DC160/DD160-1</f>
        <v/>
      </c>
      <c r="DI160" s="2579" t="n"/>
      <c r="DJ160" s="2427">
        <f>SUM(D160,J160,P160,V160,AD160,AL160,AU160,BC160,BK160,BT160,CB160,CJ160)-CR160</f>
        <v/>
      </c>
      <c r="DK160" s="2427">
        <f>SUM(E160,K160,Q160,W160,AE160,AM160,AV160,BD160,BL160,BU160,CC160,CK160)-CS160</f>
        <v/>
      </c>
      <c r="DL160" s="2427">
        <f>SUM(G160,M160,S160,AA160,AI160,AR160,AZ160,BH160,BQ160,BY160,CG160,CO160)-CW160</f>
        <v/>
      </c>
      <c r="DM160" s="2427">
        <f>SUM(D160,J160,P160,V160,AD160,AL160,AU160,BC160,,BN160,BV160,CD160,CL160)-CT160</f>
        <v/>
      </c>
      <c r="DN160" s="2579" t="n"/>
      <c r="DO160" s="2579" t="n"/>
      <c r="DP160" s="2595" t="n">
        <v>480000</v>
      </c>
      <c r="DQ160" s="2581">
        <f>-CR160+DP160/10^6</f>
        <v/>
      </c>
      <c r="DR160" s="2427">
        <f>SUM(E160,K160,Q160,W160,AE160,AM160,AV160,BD160,BL160,BU160,CC160,CK160)-CS160</f>
        <v/>
      </c>
      <c r="DS160" s="2427">
        <f>SUM(D160,J160,P160,V160,AD160,AL160,AU160,BC160,,BN160,BV160,CD160,CL160)-CT160</f>
        <v/>
      </c>
      <c r="DT160" s="2582" t="n"/>
      <c r="DU160" s="415" t="n">
        <v>0.015</v>
      </c>
      <c r="DV160" s="2583">
        <f>DU160-CJ160</f>
        <v/>
      </c>
      <c r="DX160" s="2571">
        <f>(CS160-CZ160)*10^6</f>
        <v/>
      </c>
      <c r="DY160" s="2571">
        <f>(CT160-DC160)*10^6</f>
        <v/>
      </c>
      <c r="DZ160" s="2571">
        <f>(CW160-DD160)*10^6</f>
        <v/>
      </c>
      <c r="EB160" s="2584" t="n"/>
    </row>
    <row collapsed="1" customHeight="1" ht="15.75" r="161" s="2323">
      <c r="B161" s="553" t="inlineStr">
        <is>
          <t>Achats de mat. et fournitures consom.</t>
        </is>
      </c>
      <c r="C161" s="373" t="inlineStr">
        <is>
          <t>Opex155</t>
        </is>
      </c>
      <c r="D161" s="2507" t="n">
        <v>29.111114</v>
      </c>
      <c r="E161" s="2434" t="n">
        <v>20</v>
      </c>
      <c r="F161" s="2434" t="n">
        <v>9.111114000000001</v>
      </c>
      <c r="G161" s="2434" t="n">
        <v>17.398668</v>
      </c>
      <c r="H161" s="232" t="n">
        <v>0.6731806135963971</v>
      </c>
      <c r="I161" s="397" t="n"/>
      <c r="J161" s="2507" t="n">
        <v>29.736661</v>
      </c>
      <c r="K161" s="2434" t="n">
        <v>20</v>
      </c>
      <c r="L161" s="2434" t="n">
        <v>9.736661000000002</v>
      </c>
      <c r="M161" s="2434" t="n">
        <v>18.255813</v>
      </c>
      <c r="N161" s="232" t="n">
        <v>0.6288872481329646</v>
      </c>
      <c r="O161" s="397" t="n"/>
      <c r="P161" s="2507" t="n">
        <v>27.415341</v>
      </c>
      <c r="Q161" s="2434" t="n">
        <v>20</v>
      </c>
      <c r="R161" s="2434" t="n">
        <v>7.415341000000002</v>
      </c>
      <c r="S161" s="2434" t="n">
        <v>35.48663500000001</v>
      </c>
      <c r="T161" s="232" t="n">
        <v>-0.2274460229886548</v>
      </c>
      <c r="U161" s="2586" t="n"/>
      <c r="V161" s="2507" t="n">
        <v>26.164335</v>
      </c>
      <c r="W161" s="2434" t="n">
        <v>20</v>
      </c>
      <c r="X161" s="2434" t="n">
        <v>25</v>
      </c>
      <c r="Y161" s="2434" t="n">
        <v>6.164335000000001</v>
      </c>
      <c r="Z161" s="2434" t="n">
        <v>1.164335000000001</v>
      </c>
      <c r="AA161" s="2434" t="n">
        <v>20.012233</v>
      </c>
      <c r="AB161" s="232" t="n">
        <v>0.3074170683501438</v>
      </c>
      <c r="AC161" s="397" t="n"/>
      <c r="AD161" s="2507" t="n">
        <v>29.010352</v>
      </c>
      <c r="AE161" s="2434" t="n">
        <v>20</v>
      </c>
      <c r="AF161" s="2434" t="n">
        <v>25</v>
      </c>
      <c r="AG161" s="2434" t="n">
        <v>9.010352000000001</v>
      </c>
      <c r="AH161" s="2434" t="n">
        <v>4.010352000000001</v>
      </c>
      <c r="AI161" s="2434" t="n">
        <v>35.952196</v>
      </c>
      <c r="AJ161" s="232" t="n">
        <v>-0.1930853959518912</v>
      </c>
      <c r="AK161" s="397" t="n"/>
      <c r="AL161" s="2507" t="n">
        <v>24.004022</v>
      </c>
      <c r="AM161" s="2434" t="n">
        <v>20</v>
      </c>
      <c r="AN161" s="2434" t="n">
        <v>25</v>
      </c>
      <c r="AO161" s="2434" t="n">
        <v>25</v>
      </c>
      <c r="AP161" s="2434" t="n">
        <v>4.004021999999999</v>
      </c>
      <c r="AQ161" s="2434" t="n">
        <v>-0.9959780000000009</v>
      </c>
      <c r="AR161" s="2434" t="n">
        <v>33.113755</v>
      </c>
      <c r="AS161" s="232" t="n">
        <v>-0.2751041976362995</v>
      </c>
      <c r="AT161" s="2587" t="n"/>
      <c r="AU161" s="2507" t="n">
        <v>26.939208</v>
      </c>
      <c r="AV161" s="2434" t="n">
        <v>20</v>
      </c>
      <c r="AW161" s="2434" t="n">
        <v>25</v>
      </c>
      <c r="AX161" s="2434" t="n">
        <v>6.939208000000001</v>
      </c>
      <c r="AY161" s="2434" t="n">
        <v>1.939208000000001</v>
      </c>
      <c r="AZ161" s="2434" t="n">
        <v>-37.458092</v>
      </c>
      <c r="BA161" s="232" t="n">
        <v>-1.719182600117486</v>
      </c>
      <c r="BB161" s="397" t="n"/>
      <c r="BC161" s="2507" t="n">
        <v>28.962513</v>
      </c>
      <c r="BD161" s="2434" t="n">
        <v>20</v>
      </c>
      <c r="BE161" s="2434" t="n">
        <v>29</v>
      </c>
      <c r="BF161" s="2434" t="n">
        <v>8.962512999999998</v>
      </c>
      <c r="BG161" s="2434" t="n">
        <v>-0.03748700000000227</v>
      </c>
      <c r="BH161" s="2434" t="n">
        <v>0</v>
      </c>
      <c r="BI161" s="232" t="n"/>
      <c r="BJ161" s="2586" t="n"/>
      <c r="BK161" s="2507" t="n"/>
      <c r="BL161" s="2434" t="n"/>
      <c r="BM161" s="2434" t="n"/>
      <c r="BN161" s="2434" t="n"/>
      <c r="BO161" s="2434" t="n"/>
      <c r="BP161" s="2434" t="n"/>
      <c r="BQ161" s="2434" t="n"/>
      <c r="BR161" s="232" t="n"/>
      <c r="BS161" s="2586" t="n"/>
      <c r="BT161" s="2507" t="n"/>
      <c r="BU161" s="2434" t="n"/>
      <c r="BV161" s="2434" t="n"/>
      <c r="BW161" s="2434" t="n"/>
      <c r="BX161" s="2434" t="n"/>
      <c r="BY161" s="2434" t="n"/>
      <c r="BZ161" s="232" t="n"/>
      <c r="CA161" s="2555" t="n"/>
      <c r="CB161" s="2507" t="n"/>
      <c r="CC161" s="2434" t="n"/>
      <c r="CD161" s="2434" t="n"/>
      <c r="CE161" s="2434" t="n"/>
      <c r="CF161" s="2434" t="n"/>
      <c r="CG161" s="2434" t="n"/>
      <c r="CH161" s="232" t="n"/>
      <c r="CI161" s="2555" t="n"/>
      <c r="CJ161" s="2507" t="n"/>
      <c r="CK161" s="2434" t="n"/>
      <c r="CL161" s="2434" t="n"/>
      <c r="CM161" s="2434" t="n"/>
      <c r="CN161" s="2434" t="n"/>
      <c r="CO161" s="2434" t="n"/>
      <c r="CP161" s="232" t="n"/>
      <c r="CQ161" s="397" t="n"/>
      <c r="CR161" s="2507" t="n">
        <v>221.343546</v>
      </c>
      <c r="CS161" s="2434" t="n">
        <v>160</v>
      </c>
      <c r="CT161" s="2434" t="n">
        <v>191.437803</v>
      </c>
      <c r="CU161" s="2434" t="n">
        <v>61.343546</v>
      </c>
      <c r="CV161" s="2434" t="n">
        <v>29.905743</v>
      </c>
      <c r="CW161" s="2434" t="n">
        <v>122.761208</v>
      </c>
      <c r="CX161" s="232">
        <f>IFERROR(CR161/CW161-1, "-")</f>
        <v/>
      </c>
      <c r="CY161" s="400" t="n"/>
      <c r="CZ161" s="2588" t="n">
        <v>240</v>
      </c>
      <c r="DA161" s="2434" t="n"/>
      <c r="DB161" s="2434" t="n">
        <v>316.437803</v>
      </c>
      <c r="DC161" s="2434" t="n"/>
      <c r="DD161" s="2434" t="n"/>
      <c r="DE161" s="232">
        <f>+CZ161/DD161-1</f>
        <v/>
      </c>
      <c r="DF161" s="232">
        <f>+DA161/DD161-1</f>
        <v/>
      </c>
      <c r="DG161" s="402">
        <f>+DB161/DD161-1</f>
        <v/>
      </c>
      <c r="DH161" s="402">
        <f>+DC161/DD161-1</f>
        <v/>
      </c>
      <c r="DI161" s="2579" t="n"/>
      <c r="DJ161" s="2427">
        <f>SUM(D161,J161,P161,V161,AD161,AL161,AU161,BC161,BK161,BT161,CB161,CJ161)-CR161</f>
        <v/>
      </c>
      <c r="DK161" s="2427">
        <f>SUM(E161,K161,Q161,W161,AE161,AM161,AV161,BD161,BL161,BU161,CC161,CK161)-CS161</f>
        <v/>
      </c>
      <c r="DL161" s="2427">
        <f>SUM(G161,M161,S161,AA161,AI161,AR161,AZ161,BH161,BQ161,BY161,CG161,CO161)-CW161</f>
        <v/>
      </c>
      <c r="DM161" s="2427">
        <f>SUM(D161,J161,P161,V161,AD161,AL161,AU161,BC161,,BN161,BV161,CD161,CL161)-CT161</f>
        <v/>
      </c>
      <c r="DN161" s="2579" t="n"/>
      <c r="DO161" s="2579" t="n"/>
      <c r="DP161" s="2589">
        <f>+DP162+DP163</f>
        <v/>
      </c>
      <c r="DQ161" s="2581">
        <f>-CR161+DP161/10^6</f>
        <v/>
      </c>
      <c r="DR161" s="2427">
        <f>SUM(E161,K161,Q161,W161,AE161,AM161,AV161,BD161,BL161,BU161,CC161,CK161)-CS161</f>
        <v/>
      </c>
      <c r="DS161" s="2427">
        <f>SUM(D161,J161,P161,V161,AD161,AL161,AU161,BC161,,BN161,BV161,CD161,CL161)-CT161</f>
        <v/>
      </c>
      <c r="DT161" s="2582" t="n"/>
      <c r="DU161" s="392" t="n">
        <v>4.057447</v>
      </c>
      <c r="DV161" s="2583">
        <f>DU161-CJ161</f>
        <v/>
      </c>
      <c r="DX161" s="2571">
        <f>(CS161-CZ161)*10^6</f>
        <v/>
      </c>
      <c r="DY161" s="2571">
        <f>(CT161-DC161)*10^6</f>
        <v/>
      </c>
      <c r="DZ161" s="2571">
        <f>(CW161-DD161)*10^6</f>
        <v/>
      </c>
      <c r="EB161" s="2584" t="n"/>
    </row>
    <row customFormat="1" customHeight="1" hidden="1" ht="15.75" outlineLevel="1" r="162" s="416">
      <c r="A162" s="268" t="n"/>
      <c r="B162" s="419" t="inlineStr">
        <is>
          <t>FOURNITURES DE BUREAU NON STOC</t>
        </is>
      </c>
      <c r="C162" s="406" t="inlineStr">
        <is>
          <t>Opex156</t>
        </is>
      </c>
      <c r="D162" s="2614" t="n">
        <v>1.961394</v>
      </c>
      <c r="E162" s="2592" t="n">
        <v>3</v>
      </c>
      <c r="F162" s="2592" t="n">
        <v>-1.038606</v>
      </c>
      <c r="G162" s="2592" t="n">
        <v>0.984665</v>
      </c>
      <c r="H162" s="409" t="n">
        <v>0.9919404061279724</v>
      </c>
      <c r="I162" s="397" t="n"/>
      <c r="J162" s="2614" t="n">
        <v>1.477668</v>
      </c>
      <c r="K162" s="2592" t="n">
        <v>3</v>
      </c>
      <c r="L162" s="2592" t="n">
        <v>-1.522332</v>
      </c>
      <c r="M162" s="2592" t="n">
        <v>2.209335</v>
      </c>
      <c r="N162" s="409" t="n">
        <v>-0.3311706916334552</v>
      </c>
      <c r="O162" s="410" t="n"/>
      <c r="P162" s="2614" t="n">
        <v>1.903423</v>
      </c>
      <c r="Q162" s="2592" t="n">
        <v>3</v>
      </c>
      <c r="R162" s="2592" t="n">
        <v>-1.096577</v>
      </c>
      <c r="S162" s="2592" t="n">
        <v>1.772195</v>
      </c>
      <c r="T162" s="409" t="n">
        <v>0.07404828475421721</v>
      </c>
      <c r="U162" s="2586" t="n"/>
      <c r="V162" s="2614" t="n">
        <v>0.871543</v>
      </c>
      <c r="W162" s="2592" t="n">
        <v>3</v>
      </c>
      <c r="X162" s="2592" t="n">
        <v>3</v>
      </c>
      <c r="Y162" s="2592" t="n">
        <v>-2.128457</v>
      </c>
      <c r="Z162" s="2592" t="n">
        <v>-2.128457</v>
      </c>
      <c r="AA162" s="2592" t="n">
        <v>2.008338999999999</v>
      </c>
      <c r="AB162" s="409" t="n">
        <v>-0.5660379049552888</v>
      </c>
      <c r="AC162" s="410" t="n"/>
      <c r="AD162" s="2614" t="n">
        <v>1.725862</v>
      </c>
      <c r="AE162" s="2592" t="n">
        <v>3</v>
      </c>
      <c r="AF162" s="2592" t="n">
        <v>3</v>
      </c>
      <c r="AG162" s="2592" t="n">
        <v>-1.274138</v>
      </c>
      <c r="AH162" s="2592" t="n">
        <v>-1.274138</v>
      </c>
      <c r="AI162" s="2592" t="n">
        <v>1.95248</v>
      </c>
      <c r="AJ162" s="409" t="n">
        <v>-0.1160667458821601</v>
      </c>
      <c r="AK162" s="410" t="n"/>
      <c r="AL162" s="2614" t="n">
        <v>-3.458856</v>
      </c>
      <c r="AM162" s="2592" t="n">
        <v>3</v>
      </c>
      <c r="AN162" s="2592" t="n">
        <v>3</v>
      </c>
      <c r="AO162" s="2592" t="n">
        <v>3</v>
      </c>
      <c r="AP162" s="2592" t="n">
        <v>-6.458856</v>
      </c>
      <c r="AQ162" s="2592" t="n">
        <v>-6.458856</v>
      </c>
      <c r="AR162" s="2592" t="n">
        <v>-0.1854649999999999</v>
      </c>
      <c r="AS162" s="409" t="n">
        <v>17.6496427897447</v>
      </c>
      <c r="AT162" s="2587" t="n"/>
      <c r="AU162" s="2614" t="n">
        <v>1.440859</v>
      </c>
      <c r="AV162" s="2592" t="n">
        <v>3</v>
      </c>
      <c r="AW162" s="2592" t="n">
        <v>3</v>
      </c>
      <c r="AX162" s="2592" t="n">
        <v>-1.559141</v>
      </c>
      <c r="AY162" s="2592" t="n">
        <v>-1.559141</v>
      </c>
      <c r="AZ162" s="2592" t="n">
        <v>3.018024</v>
      </c>
      <c r="BA162" s="409" t="n">
        <v>-0.5225819940464356</v>
      </c>
      <c r="BB162" s="410" t="n"/>
      <c r="BC162" s="2614" t="n">
        <v>2.858983</v>
      </c>
      <c r="BD162" s="2592" t="n">
        <v>3</v>
      </c>
      <c r="BE162" s="2592" t="n">
        <v>3</v>
      </c>
      <c r="BF162" s="2592" t="n">
        <v>-0.1410170000000002</v>
      </c>
      <c r="BG162" s="2592" t="n">
        <v>-0.1410170000000002</v>
      </c>
      <c r="BH162" s="2592" t="n">
        <v>-2.927528</v>
      </c>
      <c r="BI162" s="409" t="n">
        <v>-1.976586048024135</v>
      </c>
      <c r="BJ162" s="2593" t="n"/>
      <c r="BK162" s="2614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2593" t="n"/>
      <c r="BT162" s="2614" t="n"/>
      <c r="BU162" s="2592" t="n"/>
      <c r="BV162" s="2592" t="n"/>
      <c r="BW162" s="2592" t="n"/>
      <c r="BX162" s="2592" t="n"/>
      <c r="BY162" s="2592" t="n"/>
      <c r="BZ162" s="409" t="n"/>
      <c r="CA162" s="2555" t="n"/>
      <c r="CB162" s="2614" t="n"/>
      <c r="CC162" s="2592" t="n"/>
      <c r="CD162" s="2592" t="n"/>
      <c r="CE162" s="2592" t="n"/>
      <c r="CF162" s="2592" t="n"/>
      <c r="CG162" s="2592" t="n"/>
      <c r="CH162" s="409" t="n"/>
      <c r="CI162" s="2555" t="n"/>
      <c r="CJ162" s="2614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1" t="n">
        <v>8.780876000000001</v>
      </c>
      <c r="CS162" s="2592" t="n">
        <v>24</v>
      </c>
      <c r="CT162" s="2592" t="n">
        <v>13.93989</v>
      </c>
      <c r="CU162" s="2592" t="n">
        <v>-15.219124</v>
      </c>
      <c r="CV162" s="2592" t="n">
        <v>-5.159013999999999</v>
      </c>
      <c r="CW162" s="2592" t="n">
        <v>11.759573</v>
      </c>
      <c r="CX162" s="409">
        <f>IFERROR(CR162/CW162-1, "-")</f>
        <v/>
      </c>
      <c r="CY162" s="400" t="n"/>
      <c r="CZ162" s="2594" t="n">
        <v>36</v>
      </c>
      <c r="DA162" s="2592" t="n">
        <v>32.342485</v>
      </c>
      <c r="DB162" s="2592" t="n">
        <v>28.93989</v>
      </c>
      <c r="DC162" s="2592" t="n"/>
      <c r="DD162" s="2592" t="n">
        <v>-17.455569</v>
      </c>
      <c r="DE162" s="409">
        <f>+CZ162/DD162-1</f>
        <v/>
      </c>
      <c r="DF162" s="409">
        <f>+DA162/DD162-1</f>
        <v/>
      </c>
      <c r="DG162" s="413">
        <f>+DB162/DD162-1</f>
        <v/>
      </c>
      <c r="DH162" s="413">
        <f>+DC162/DD162-1</f>
        <v/>
      </c>
      <c r="DI162" s="2579" t="n"/>
      <c r="DJ162" s="2427">
        <f>SUM(D162,J162,P162,V162,AD162,AL162,AU162,BC162,BK162,BT162,CB162,CJ162)-CR162</f>
        <v/>
      </c>
      <c r="DK162" s="2427">
        <f>SUM(E162,K162,Q162,W162,AE162,AM162,AV162,BD162,BL162,BU162,CC162,CK162)-CS162</f>
        <v/>
      </c>
      <c r="DL162" s="2427">
        <f>SUM(G162,M162,S162,AA162,AI162,AR162,AZ162,BH162,BQ162,BY162,CG162,CO162)-CW162</f>
        <v/>
      </c>
      <c r="DM162" s="2427">
        <f>SUM(D162,J162,P162,V162,AD162,AL162,AU162,BC162,,BN162,BV162,CD162,CL162)-CT162</f>
        <v/>
      </c>
      <c r="DN162" s="2579" t="n"/>
      <c r="DO162" s="2579" t="n"/>
      <c r="DP162" s="2618" t="n">
        <v>12679732</v>
      </c>
      <c r="DQ162" s="2581">
        <f>-CR162+DP162/10^6</f>
        <v/>
      </c>
      <c r="DR162" s="2427">
        <f>SUM(E162,K162,Q162,W162,AE162,AM162,AV162,BD162,BL162,BU162,CC162,CK162)-CS162</f>
        <v/>
      </c>
      <c r="DS162" s="2427">
        <f>SUM(D162,J162,P162,V162,AD162,AL162,AU162,BC162,,BN162,BV162,CD162,CL162)-CT162</f>
        <v/>
      </c>
      <c r="DT162" s="2582" t="n"/>
      <c r="DU162" s="415" t="n">
        <v>-30.135301</v>
      </c>
      <c r="DV162" s="2583">
        <f>DU162-CJ162</f>
        <v/>
      </c>
      <c r="DX162" s="2571">
        <f>(CS162-CZ162)*10^6</f>
        <v/>
      </c>
      <c r="DY162" s="2571">
        <f>(CT162-DC162)*10^6</f>
        <v/>
      </c>
      <c r="DZ162" s="2571">
        <f>(CW162-DD162)*10^6</f>
        <v/>
      </c>
      <c r="EB162" s="2584" t="n"/>
    </row>
    <row customFormat="1" customHeight="1" hidden="1" ht="15.75" outlineLevel="1" r="163" s="416">
      <c r="A163" s="268" t="n"/>
      <c r="B163" s="419" t="inlineStr">
        <is>
          <t>ACHATS  PETIT MATERIEL ET OUTIL</t>
        </is>
      </c>
      <c r="C163" s="406" t="inlineStr">
        <is>
          <t>Opex157</t>
        </is>
      </c>
      <c r="D163" s="2604" t="n">
        <v>27.14972</v>
      </c>
      <c r="E163" s="2592" t="n">
        <v>17</v>
      </c>
      <c r="F163" s="2592" t="n">
        <v>10.14972</v>
      </c>
      <c r="G163" s="2592" t="n">
        <v>16.414003</v>
      </c>
      <c r="H163" s="409" t="n">
        <v>0.6540584280385471</v>
      </c>
      <c r="I163" s="397" t="n"/>
      <c r="J163" s="2604" t="n">
        <v>28.258993</v>
      </c>
      <c r="K163" s="2592" t="n">
        <v>17</v>
      </c>
      <c r="L163" s="2592" t="n">
        <v>11.258993</v>
      </c>
      <c r="M163" s="2592" t="n">
        <v>16.046478</v>
      </c>
      <c r="N163" s="409" t="n">
        <v>0.7610713703031904</v>
      </c>
      <c r="O163" s="410" t="n"/>
      <c r="P163" s="2604" t="n">
        <v>25.511918</v>
      </c>
      <c r="Q163" s="2592" t="n">
        <v>17</v>
      </c>
      <c r="R163" s="2592" t="n">
        <v>8.511918000000001</v>
      </c>
      <c r="S163" s="2592" t="n">
        <v>33.71444</v>
      </c>
      <c r="T163" s="409" t="n">
        <v>-0.2432940306883342</v>
      </c>
      <c r="U163" s="2586" t="n"/>
      <c r="V163" s="2604" t="n">
        <v>25.292792</v>
      </c>
      <c r="W163" s="2592" t="n">
        <v>17</v>
      </c>
      <c r="X163" s="2592" t="n">
        <v>22</v>
      </c>
      <c r="Y163" s="2592" t="n">
        <v>8.292791999999999</v>
      </c>
      <c r="Z163" s="2592" t="n">
        <v>3.292791999999999</v>
      </c>
      <c r="AA163" s="2592" t="n">
        <v>18.003894</v>
      </c>
      <c r="AB163" s="409" t="n">
        <v>0.4048511949692661</v>
      </c>
      <c r="AC163" s="410" t="n"/>
      <c r="AD163" s="2604" t="n">
        <v>27.28449</v>
      </c>
      <c r="AE163" s="2592" t="n">
        <v>17</v>
      </c>
      <c r="AF163" s="2592" t="n">
        <v>22</v>
      </c>
      <c r="AG163" s="2592" t="n">
        <v>10.28449</v>
      </c>
      <c r="AH163" s="2592" t="n">
        <v>5.284490000000002</v>
      </c>
      <c r="AI163" s="2592" t="n">
        <v>33.999716</v>
      </c>
      <c r="AJ163" s="409" t="n">
        <v>-0.1975082968340088</v>
      </c>
      <c r="AK163" s="410" t="n"/>
      <c r="AL163" s="2604" t="n">
        <v>27.462878</v>
      </c>
      <c r="AM163" s="2592" t="n">
        <v>17</v>
      </c>
      <c r="AN163" s="2592" t="n">
        <v>22</v>
      </c>
      <c r="AO163" s="2592" t="n">
        <v>22</v>
      </c>
      <c r="AP163" s="2592" t="n">
        <v>10.462878</v>
      </c>
      <c r="AQ163" s="2592" t="n">
        <v>5.462878000000003</v>
      </c>
      <c r="AR163" s="2592" t="n">
        <v>33.29922</v>
      </c>
      <c r="AS163" s="409" t="n">
        <v>-0.1752696309403041</v>
      </c>
      <c r="AT163" s="2587" t="n"/>
      <c r="AU163" s="2604" t="n">
        <v>25.498349</v>
      </c>
      <c r="AV163" s="2592" t="n">
        <v>17</v>
      </c>
      <c r="AW163" s="2592" t="n">
        <v>22</v>
      </c>
      <c r="AX163" s="2592" t="n">
        <v>8.498348999999997</v>
      </c>
      <c r="AY163" s="2592" t="n">
        <v>3.498348999999997</v>
      </c>
      <c r="AZ163" s="2592" t="n">
        <v>-40.476116</v>
      </c>
      <c r="BA163" s="409" t="n">
        <v>-1.629960369715316</v>
      </c>
      <c r="BB163" s="410" t="n"/>
      <c r="BC163" s="2604" t="n">
        <v>26.10353</v>
      </c>
      <c r="BD163" s="2592" t="n">
        <v>17</v>
      </c>
      <c r="BE163" s="2592" t="n">
        <v>26</v>
      </c>
      <c r="BF163" s="2592" t="n">
        <v>9.103529999999999</v>
      </c>
      <c r="BG163" s="2592" t="n">
        <v>0.1035299999999992</v>
      </c>
      <c r="BH163" s="2592" t="n">
        <v>32.751696</v>
      </c>
      <c r="BI163" s="409" t="n">
        <v>-0.2029869231810164</v>
      </c>
      <c r="BJ163" s="2593" t="n"/>
      <c r="BK163" s="2604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2593" t="n"/>
      <c r="BT163" s="2604" t="n"/>
      <c r="BU163" s="2592" t="n"/>
      <c r="BV163" s="2592" t="n"/>
      <c r="BW163" s="2592" t="n"/>
      <c r="BX163" s="2592" t="n"/>
      <c r="BY163" s="2592" t="n"/>
      <c r="BZ163" s="409" t="n"/>
      <c r="CA163" s="2555" t="n"/>
      <c r="CB163" s="2604" t="n"/>
      <c r="CC163" s="2592" t="n"/>
      <c r="CD163" s="2592" t="n"/>
      <c r="CE163" s="2592" t="n"/>
      <c r="CF163" s="2592" t="n"/>
      <c r="CG163" s="2592" t="n"/>
      <c r="CH163" s="409" t="n"/>
      <c r="CI163" s="2555" t="n"/>
      <c r="CJ163" s="2604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1" t="n">
        <v>212.56267</v>
      </c>
      <c r="CS163" s="2592" t="n">
        <v>136</v>
      </c>
      <c r="CT163" s="2592" t="n">
        <v>177.497913</v>
      </c>
      <c r="CU163" s="2592" t="n">
        <v>76.56267000000003</v>
      </c>
      <c r="CV163" s="2592" t="n">
        <v>35.06475700000004</v>
      </c>
      <c r="CW163" s="2592" t="n">
        <v>111.001635</v>
      </c>
      <c r="CX163" s="409">
        <f>IFERROR(CR163/CW163-1, "-")</f>
        <v/>
      </c>
      <c r="CY163" s="400" t="n"/>
      <c r="CZ163" s="2594" t="n">
        <v>204</v>
      </c>
      <c r="DA163" s="2592" t="n">
        <v>278.920631</v>
      </c>
      <c r="DB163" s="2592" t="n">
        <v>287.497913</v>
      </c>
      <c r="DC163" s="2592" t="n"/>
      <c r="DD163" s="2592" t="n">
        <v>196.570551</v>
      </c>
      <c r="DE163" s="409">
        <f>+CZ163/DD163-1</f>
        <v/>
      </c>
      <c r="DF163" s="409">
        <f>+DA163/DD163-1</f>
        <v/>
      </c>
      <c r="DG163" s="413">
        <f>+DB163/DD163-1</f>
        <v/>
      </c>
      <c r="DH163" s="413">
        <f>+DC163/DD163-1</f>
        <v/>
      </c>
      <c r="DI163" s="2579" t="n"/>
      <c r="DJ163" s="2427">
        <f>SUM(D163,J163,P163,V163,AD163,AL163,AU163,BC163,BK163,BT163,CB163,CJ163)-CR163</f>
        <v/>
      </c>
      <c r="DK163" s="2427">
        <f>SUM(E163,K163,Q163,W163,AE163,AM163,AV163,BD163,BL163,BU163,CC163,CK163)-CS163</f>
        <v/>
      </c>
      <c r="DL163" s="2427">
        <f>SUM(G163,M163,S163,AA163,AI163,AR163,AZ163,BH163,BQ163,BY163,CG163,CO163)-CW163</f>
        <v/>
      </c>
      <c r="DM163" s="2427">
        <f>SUM(D163,J163,P163,V163,AD163,AL163,AU163,BC163,,BN163,BV163,CD163,CL163)-CT163</f>
        <v/>
      </c>
      <c r="DN163" s="2579" t="n"/>
      <c r="DO163" s="2579" t="n"/>
      <c r="DP163" s="2613" t="n">
        <v>162377803</v>
      </c>
      <c r="DQ163" s="2581">
        <f>-CR163+DP163/10^6</f>
        <v/>
      </c>
      <c r="DR163" s="2427">
        <f>SUM(E163,K163,Q163,W163,AE163,AM163,AV163,BD163,BL163,BU163,CC163,CK163)-CS163</f>
        <v/>
      </c>
      <c r="DS163" s="2427">
        <f>SUM(D163,J163,P163,V163,AD163,AL163,AU163,BC163,,BN163,BV163,CD163,CL163)-CT163</f>
        <v/>
      </c>
      <c r="DT163" s="2582" t="n"/>
      <c r="DU163" s="415" t="n">
        <v>34.192748</v>
      </c>
      <c r="DV163" s="2583">
        <f>DU163-CJ163</f>
        <v/>
      </c>
      <c r="DX163" s="2571">
        <f>(CS163-CZ163)*10^6</f>
        <v/>
      </c>
      <c r="DY163" s="2571">
        <f>(CT163-DC163)*10^6</f>
        <v/>
      </c>
      <c r="DZ163" s="2571">
        <f>(CW163-DD163)*10^6</f>
        <v/>
      </c>
      <c r="EB163" s="2584" t="n"/>
    </row>
    <row customFormat="1" customHeight="1" hidden="1" ht="15.75" outlineLevel="1" r="164" s="415">
      <c r="A164" s="392" t="n"/>
      <c r="B164" s="477" t="inlineStr">
        <is>
          <t>Contrainte : Identification</t>
        </is>
      </c>
      <c r="C164" s="406" t="inlineStr">
        <is>
          <t>Opex158</t>
        </is>
      </c>
      <c r="D164" s="2639" t="n"/>
      <c r="E164" s="2640" t="n">
        <v>0</v>
      </c>
      <c r="F164" s="2640" t="n">
        <v>0</v>
      </c>
      <c r="G164" s="2640" t="n"/>
      <c r="H164" s="480" t="n"/>
      <c r="I164" s="346" t="n"/>
      <c r="J164" s="2639" t="n"/>
      <c r="K164" s="2640" t="n">
        <v>0</v>
      </c>
      <c r="L164" s="2640" t="n">
        <v>0</v>
      </c>
      <c r="M164" s="2640" t="n"/>
      <c r="N164" s="480" t="n"/>
      <c r="O164" s="481" t="n"/>
      <c r="P164" s="2639" t="n"/>
      <c r="Q164" s="2640" t="n">
        <v>0</v>
      </c>
      <c r="R164" s="2640" t="n">
        <v>0</v>
      </c>
      <c r="S164" s="2640" t="n"/>
      <c r="T164" s="480" t="n"/>
      <c r="U164" s="2641" t="n"/>
      <c r="V164" s="2639" t="n"/>
      <c r="W164" s="2640" t="n">
        <v>0</v>
      </c>
      <c r="X164" s="2640" t="n">
        <v>0</v>
      </c>
      <c r="Y164" s="2640" t="n">
        <v>0</v>
      </c>
      <c r="Z164" s="2640" t="n">
        <v>0</v>
      </c>
      <c r="AA164" s="2640" t="n"/>
      <c r="AB164" s="480" t="n"/>
      <c r="AC164" s="481" t="n"/>
      <c r="AD164" s="2639" t="n"/>
      <c r="AE164" s="2640" t="n">
        <v>0</v>
      </c>
      <c r="AF164" s="2640" t="n">
        <v>0</v>
      </c>
      <c r="AG164" s="2640" t="n">
        <v>0</v>
      </c>
      <c r="AH164" s="2640" t="n">
        <v>0</v>
      </c>
      <c r="AI164" s="2640" t="n"/>
      <c r="AJ164" s="480" t="n"/>
      <c r="AK164" s="481" t="n"/>
      <c r="AL164" s="2639" t="n"/>
      <c r="AM164" s="2640" t="n">
        <v>0</v>
      </c>
      <c r="AN164" s="2640" t="n">
        <v>0</v>
      </c>
      <c r="AO164" s="2640" t="n">
        <v>0</v>
      </c>
      <c r="AP164" s="2640" t="n">
        <v>0</v>
      </c>
      <c r="AQ164" s="2640" t="n">
        <v>0</v>
      </c>
      <c r="AR164" s="2640" t="n"/>
      <c r="AS164" s="480" t="n"/>
      <c r="AT164" s="2642" t="n"/>
      <c r="AU164" s="2639" t="n"/>
      <c r="AV164" s="2640" t="n">
        <v>0</v>
      </c>
      <c r="AW164" s="2640" t="n">
        <v>0</v>
      </c>
      <c r="AX164" s="2640" t="n">
        <v>0</v>
      </c>
      <c r="AY164" s="2640" t="n">
        <v>0</v>
      </c>
      <c r="AZ164" s="2640" t="n"/>
      <c r="BA164" s="480" t="n"/>
      <c r="BB164" s="481" t="n"/>
      <c r="BC164" s="2639" t="n"/>
      <c r="BD164" s="2640" t="n">
        <v>0</v>
      </c>
      <c r="BE164" s="2640" t="n">
        <v>0</v>
      </c>
      <c r="BF164" s="2640" t="n">
        <v>0</v>
      </c>
      <c r="BG164" s="2640" t="n">
        <v>0</v>
      </c>
      <c r="BH164" s="2640" t="n"/>
      <c r="BI164" s="480" t="n"/>
      <c r="BJ164" s="2644" t="n"/>
      <c r="BK164" s="2639" t="n"/>
      <c r="BL164" s="2640" t="n"/>
      <c r="BM164" s="2640" t="n"/>
      <c r="BN164" s="2640" t="n"/>
      <c r="BO164" s="2640" t="n"/>
      <c r="BP164" s="2640" t="n"/>
      <c r="BQ164" s="2640" t="n"/>
      <c r="BR164" s="480" t="n"/>
      <c r="BS164" s="2644" t="n"/>
      <c r="BT164" s="2639" t="n"/>
      <c r="BU164" s="2640" t="n"/>
      <c r="BV164" s="2640" t="n"/>
      <c r="BW164" s="2640" t="n"/>
      <c r="BX164" s="2640" t="n"/>
      <c r="BY164" s="2640" t="n"/>
      <c r="BZ164" s="480" t="n"/>
      <c r="CA164" s="2555" t="n"/>
      <c r="CB164" s="2639" t="n"/>
      <c r="CC164" s="2640" t="n"/>
      <c r="CD164" s="2640" t="n"/>
      <c r="CE164" s="2640" t="n"/>
      <c r="CF164" s="2640" t="n"/>
      <c r="CG164" s="2640" t="n"/>
      <c r="CH164" s="480" t="n"/>
      <c r="CI164" s="2555" t="n"/>
      <c r="CJ164" s="2639" t="n"/>
      <c r="CK164" s="2640" t="n"/>
      <c r="CL164" s="2640" t="n"/>
      <c r="CM164" s="2640" t="n"/>
      <c r="CN164" s="2640" t="n"/>
      <c r="CO164" s="2640" t="n"/>
      <c r="CP164" s="480" t="n"/>
      <c r="CQ164" s="481" t="n"/>
      <c r="CR164" s="2639" t="n">
        <v>0</v>
      </c>
      <c r="CS164" s="2640" t="n">
        <v>0</v>
      </c>
      <c r="CT164" s="2640" t="n">
        <v>0</v>
      </c>
      <c r="CU164" s="2640" t="n">
        <v>0</v>
      </c>
      <c r="CV164" s="2640" t="n">
        <v>0</v>
      </c>
      <c r="CW164" s="2640" t="n">
        <v>0</v>
      </c>
      <c r="CX164" s="480">
        <f>IFERROR(CR164/CW164-1, "-")</f>
        <v/>
      </c>
      <c r="CY164" s="352" t="n"/>
      <c r="CZ164" s="2645" t="n">
        <v>0</v>
      </c>
      <c r="DA164" s="2640" t="n">
        <v>0</v>
      </c>
      <c r="DB164" s="2640" t="n">
        <v>0</v>
      </c>
      <c r="DC164" s="2640" t="n"/>
      <c r="DD164" s="2640" t="n">
        <v>0</v>
      </c>
      <c r="DE164" s="480" t="n"/>
      <c r="DF164" s="480" t="n"/>
      <c r="DG164" s="487" t="n"/>
      <c r="DH164" s="487" t="n"/>
      <c r="DI164" s="2579" t="n"/>
      <c r="DJ164" s="2427">
        <f>SUM(D164,J164,P164,V164,AD164,AL164,AU164,BC164,BK164,BT164,CB164,CJ164)-CR164</f>
        <v/>
      </c>
      <c r="DK164" s="2427">
        <f>SUM(E164,K164,Q164,W164,AE164,AM164,AV164,BD164,BL164,BU164,CC164,CK164)-CS164</f>
        <v/>
      </c>
      <c r="DL164" s="2427">
        <f>SUM(G164,M164,S164,AA164,AI164,AR164,AZ164,BH164,BQ164,BY164,CG164,CO164)-CW164</f>
        <v/>
      </c>
      <c r="DM164" s="2427">
        <f>SUM(D164,J164,P164,V164,AD164,AL164,AU164,BC164,,BN164,BV164,CD164,CL164)-CT164</f>
        <v/>
      </c>
      <c r="DN164" s="2579" t="n"/>
      <c r="DO164" s="2579" t="n"/>
      <c r="DP164" s="2646" t="n"/>
      <c r="DQ164" s="2581">
        <f>-CR164+DP164/10^6</f>
        <v/>
      </c>
      <c r="DR164" s="2427">
        <f>SUM(E164,K164,Q164,W164,AE164,AM164,AV164,BD164,BL164,BU164,CC164,CK164)-CS164</f>
        <v/>
      </c>
      <c r="DS164" s="2427">
        <f>SUM(D164,J164,P164,V164,AD164,AL164,AU164,BC164,,BN164,BV164,CD164,CL164)-CT164</f>
        <v/>
      </c>
      <c r="DT164" s="2582" t="n"/>
      <c r="DV164" s="2583">
        <f>DU164-CJ164</f>
        <v/>
      </c>
      <c r="DX164" s="2571">
        <f>(CS164-CZ164)*10^6</f>
        <v/>
      </c>
      <c r="DY164" s="2571">
        <f>(CT164-DC164)*10^6</f>
        <v/>
      </c>
      <c r="DZ164" s="2571">
        <f>(CW164-DD164)*10^6</f>
        <v/>
      </c>
      <c r="EB164" s="2584" t="n"/>
    </row>
    <row collapsed="1" customHeight="1" ht="9" r="165" s="2323">
      <c r="B165" s="518" t="n"/>
      <c r="C165" s="373" t="inlineStr">
        <is>
          <t>Opex159</t>
        </is>
      </c>
      <c r="D165" s="2667" t="n"/>
      <c r="E165" s="2668" t="n"/>
      <c r="F165" s="2668" t="n"/>
      <c r="G165" s="2668" t="n"/>
      <c r="H165" s="521" t="n"/>
      <c r="I165" s="522" t="n"/>
      <c r="J165" s="2667" t="n"/>
      <c r="K165" s="2668" t="n"/>
      <c r="L165" s="2668" t="n"/>
      <c r="M165" s="2668" t="n"/>
      <c r="N165" s="521" t="n"/>
      <c r="O165" s="522" t="n"/>
      <c r="P165" s="2667" t="n"/>
      <c r="Q165" s="2668" t="n"/>
      <c r="R165" s="2668" t="n"/>
      <c r="S165" s="2668" t="n"/>
      <c r="T165" s="521" t="n"/>
      <c r="U165" s="2669" t="n"/>
      <c r="V165" s="2667" t="n"/>
      <c r="W165" s="2668" t="n"/>
      <c r="X165" s="2668" t="n"/>
      <c r="Y165" s="2668" t="n"/>
      <c r="Z165" s="2668" t="n"/>
      <c r="AA165" s="2668" t="n"/>
      <c r="AB165" s="521" t="n"/>
      <c r="AC165" s="522" t="n"/>
      <c r="AD165" s="2667" t="n"/>
      <c r="AE165" s="2668" t="n"/>
      <c r="AF165" s="2668" t="n"/>
      <c r="AG165" s="2668" t="n"/>
      <c r="AH165" s="2668" t="n"/>
      <c r="AI165" s="2668" t="n"/>
      <c r="AJ165" s="521" t="n"/>
      <c r="AK165" s="522" t="n"/>
      <c r="AL165" s="2698" t="n"/>
      <c r="AM165" s="2668" t="n"/>
      <c r="AN165" s="2668" t="n"/>
      <c r="AO165" s="2668" t="n"/>
      <c r="AP165" s="2668" t="n"/>
      <c r="AQ165" s="2668" t="n"/>
      <c r="AR165" s="2668" t="n"/>
      <c r="AS165" s="521" t="n"/>
      <c r="AT165" s="2670" t="n"/>
      <c r="AU165" s="2698" t="n"/>
      <c r="AV165" s="2668" t="n"/>
      <c r="AW165" s="2668" t="n"/>
      <c r="AX165" s="2668" t="n"/>
      <c r="AY165" s="2668" t="n"/>
      <c r="AZ165" s="2668" t="n"/>
      <c r="BA165" s="521" t="n"/>
      <c r="BB165" s="522" t="n"/>
      <c r="BC165" s="2698" t="n"/>
      <c r="BD165" s="2668" t="n"/>
      <c r="BE165" s="2668" t="n"/>
      <c r="BF165" s="2668" t="n"/>
      <c r="BG165" s="2668" t="n"/>
      <c r="BH165" s="2668" t="n"/>
      <c r="BI165" s="521" t="n"/>
      <c r="BJ165" s="2669" t="n"/>
      <c r="BK165" s="2698" t="n"/>
      <c r="BL165" s="2668" t="n"/>
      <c r="BM165" s="2668" t="n"/>
      <c r="BN165" s="2668" t="n"/>
      <c r="BO165" s="2668" t="n"/>
      <c r="BP165" s="2668" t="n"/>
      <c r="BQ165" s="2668" t="n"/>
      <c r="BR165" s="521" t="n"/>
      <c r="BS165" s="2669" t="n"/>
      <c r="BT165" s="2698" t="n"/>
      <c r="BU165" s="2668" t="n"/>
      <c r="BV165" s="2668" t="n"/>
      <c r="BW165" s="2668" t="n"/>
      <c r="BX165" s="2668" t="n"/>
      <c r="BY165" s="2668" t="n"/>
      <c r="BZ165" s="521" t="n"/>
      <c r="CA165" s="2555" t="n"/>
      <c r="CB165" s="2698" t="n"/>
      <c r="CC165" s="2668" t="n"/>
      <c r="CD165" s="2668" t="n"/>
      <c r="CE165" s="2668" t="n"/>
      <c r="CF165" s="2668" t="n"/>
      <c r="CG165" s="2668" t="n"/>
      <c r="CH165" s="521" t="n"/>
      <c r="CI165" s="2555" t="n"/>
      <c r="CJ165" s="2698" t="n"/>
      <c r="CK165" s="2668" t="n"/>
      <c r="CL165" s="2668" t="n"/>
      <c r="CM165" s="2668" t="n"/>
      <c r="CN165" s="2668" t="n"/>
      <c r="CO165" s="2668" t="n"/>
      <c r="CP165" s="521" t="n"/>
      <c r="CQ165" s="522" t="n"/>
      <c r="CR165" s="2667" t="n"/>
      <c r="CS165" s="2668" t="n"/>
      <c r="CT165" s="2668" t="n"/>
      <c r="CU165" s="2668" t="n"/>
      <c r="CV165" s="2668" t="n"/>
      <c r="CW165" s="2668" t="n"/>
      <c r="CX165" s="521">
        <f>IFERROR(CR165/CW165-1, "-")</f>
        <v/>
      </c>
      <c r="CY165" s="400" t="n"/>
      <c r="CZ165" s="2671" t="n"/>
      <c r="DA165" s="2668" t="n"/>
      <c r="DB165" s="2668" t="n"/>
      <c r="DC165" s="2668" t="n"/>
      <c r="DD165" s="2668" t="n"/>
      <c r="DE165" s="521" t="n"/>
      <c r="DF165" s="521" t="n"/>
      <c r="DG165" s="526" t="n"/>
      <c r="DH165" s="526" t="n"/>
      <c r="DI165" s="2579" t="n"/>
      <c r="DJ165" s="2427">
        <f>SUM(D165,J165,P165,V165,AD165,AL165,AU165,BC165,BK165,BT165,CB165,CJ165)-CR165</f>
        <v/>
      </c>
      <c r="DK165" s="2427">
        <f>SUM(E165,K165,Q165,W165,AE165,AM165,AV165,BD165,BL165,BU165,CC165,CK165)-CS165</f>
        <v/>
      </c>
      <c r="DL165" s="2427">
        <f>SUM(G165,M165,S165,AA165,AI165,AR165,AZ165,BH165,BQ165,BY165,CG165,CO165)-CW165</f>
        <v/>
      </c>
      <c r="DM165" s="2427">
        <f>SUM(D165,J165,P165,V165,AD165,AL165,AU165,BC165,,BN165,BV165,CD165,CL165)-CT165</f>
        <v/>
      </c>
      <c r="DN165" s="2579" t="n"/>
      <c r="DO165" s="2579" t="n"/>
      <c r="DP165" s="2672" t="n"/>
      <c r="DQ165" s="2581">
        <f>-CR165+DP165/10^6</f>
        <v/>
      </c>
      <c r="DR165" s="2427">
        <f>SUM(E165,K165,Q165,W165,AE165,AM165,AV165,BD165,BL165,BU165,CC165,CK165)-CS165</f>
        <v/>
      </c>
      <c r="DS165" s="2427">
        <f>SUM(D165,J165,P165,V165,AD165,AL165,AU165,BC165,,BN165,BV165,CD165,CL165)-CT165</f>
        <v/>
      </c>
      <c r="DT165" s="2582" t="n"/>
      <c r="DU165" s="392" t="n"/>
      <c r="DV165" s="2583">
        <f>DU165-CJ165</f>
        <v/>
      </c>
      <c r="DX165" s="2571">
        <f>(CS165-CZ165)*10^6</f>
        <v/>
      </c>
      <c r="DY165" s="2571">
        <f>(CT165-DC165)*10^6</f>
        <v/>
      </c>
      <c r="DZ165" s="2571">
        <f>(CW165-DD165)*10^6</f>
        <v/>
      </c>
      <c r="EB165" s="2584" t="n"/>
    </row>
    <row customHeight="1" ht="3" r="166" s="2323">
      <c r="B166" s="395" t="n"/>
      <c r="C166" s="373" t="inlineStr">
        <is>
          <t>Opex160</t>
        </is>
      </c>
      <c r="D166" s="2507" t="n"/>
      <c r="E166" s="2434" t="n"/>
      <c r="F166" s="2434" t="n"/>
      <c r="G166" s="2434" t="n"/>
      <c r="H166" s="232" t="n"/>
      <c r="I166" s="397" t="n"/>
      <c r="J166" s="2507" t="n"/>
      <c r="K166" s="2434" t="n"/>
      <c r="L166" s="2434" t="n"/>
      <c r="M166" s="2434" t="n"/>
      <c r="N166" s="232" t="n"/>
      <c r="O166" s="397" t="n"/>
      <c r="P166" s="2507" t="n"/>
      <c r="Q166" s="2434" t="n"/>
      <c r="R166" s="2434" t="n"/>
      <c r="S166" s="2434" t="n"/>
      <c r="T166" s="232" t="n"/>
      <c r="U166" s="2586" t="n"/>
      <c r="V166" s="2507" t="n"/>
      <c r="W166" s="2434" t="n"/>
      <c r="X166" s="2434" t="n"/>
      <c r="Y166" s="2434" t="n"/>
      <c r="Z166" s="2434" t="n"/>
      <c r="AA166" s="2434" t="n"/>
      <c r="AB166" s="232" t="n"/>
      <c r="AC166" s="397" t="n"/>
      <c r="AD166" s="2507" t="n"/>
      <c r="AE166" s="2434" t="n"/>
      <c r="AF166" s="2434" t="n"/>
      <c r="AG166" s="2434" t="n"/>
      <c r="AH166" s="2434" t="n"/>
      <c r="AI166" s="2434" t="n"/>
      <c r="AJ166" s="232" t="n"/>
      <c r="AK166" s="397" t="n"/>
      <c r="AL166" s="2507" t="n"/>
      <c r="AM166" s="2434" t="n"/>
      <c r="AN166" s="2434" t="n"/>
      <c r="AO166" s="2434" t="n"/>
      <c r="AP166" s="2434" t="n"/>
      <c r="AQ166" s="2434" t="n"/>
      <c r="AR166" s="2434" t="n"/>
      <c r="AS166" s="232" t="n"/>
      <c r="AT166" s="2587" t="n"/>
      <c r="AU166" s="2507" t="n"/>
      <c r="AV166" s="2434" t="n"/>
      <c r="AW166" s="2434" t="n"/>
      <c r="AX166" s="2434" t="n"/>
      <c r="AY166" s="2434" t="n"/>
      <c r="AZ166" s="2434" t="n"/>
      <c r="BA166" s="232" t="n"/>
      <c r="BB166" s="397" t="n"/>
      <c r="BC166" s="2507" t="n"/>
      <c r="BD166" s="2434" t="n"/>
      <c r="BE166" s="2434" t="n"/>
      <c r="BF166" s="2434" t="n"/>
      <c r="BG166" s="2434" t="n"/>
      <c r="BH166" s="2434" t="n"/>
      <c r="BI166" s="232" t="n"/>
      <c r="BJ166" s="2586" t="n"/>
      <c r="BK166" s="2507" t="n"/>
      <c r="BL166" s="2434" t="n"/>
      <c r="BM166" s="2434" t="n"/>
      <c r="BN166" s="2434" t="n"/>
      <c r="BO166" s="2434" t="n"/>
      <c r="BP166" s="2434" t="n"/>
      <c r="BQ166" s="2434" t="n"/>
      <c r="BR166" s="232" t="n"/>
      <c r="BS166" s="2586" t="n"/>
      <c r="BT166" s="2507" t="n"/>
      <c r="BU166" s="2434" t="n"/>
      <c r="BV166" s="2434" t="n"/>
      <c r="BW166" s="2434" t="n"/>
      <c r="BX166" s="2434" t="n"/>
      <c r="BY166" s="2434" t="n"/>
      <c r="BZ166" s="232" t="n"/>
      <c r="CA166" s="2555" t="n"/>
      <c r="CB166" s="2507" t="n"/>
      <c r="CC166" s="2434" t="n"/>
      <c r="CD166" s="2434" t="n"/>
      <c r="CE166" s="2434" t="n"/>
      <c r="CF166" s="2434" t="n"/>
      <c r="CG166" s="2434" t="n"/>
      <c r="CH166" s="232" t="n"/>
      <c r="CI166" s="2555" t="n"/>
      <c r="CJ166" s="2507" t="n"/>
      <c r="CK166" s="2434" t="n"/>
      <c r="CL166" s="2434" t="n"/>
      <c r="CM166" s="2434" t="n"/>
      <c r="CN166" s="2434" t="n"/>
      <c r="CO166" s="2434" t="n"/>
      <c r="CP166" s="232" t="n"/>
      <c r="CQ166" s="397" t="n"/>
      <c r="CR166" s="2507" t="n"/>
      <c r="CS166" s="2434" t="n"/>
      <c r="CT166" s="2434" t="n"/>
      <c r="CU166" s="2434">
        <f>+CR166-CS166</f>
        <v/>
      </c>
      <c r="CV166" s="2434">
        <f>+CR166-CT166</f>
        <v/>
      </c>
      <c r="CW166" s="2434" t="n"/>
      <c r="CX166" s="232">
        <f>IFERROR(CR166/CW166-1, "-")</f>
        <v/>
      </c>
      <c r="CY166" s="400" t="n"/>
      <c r="CZ166" s="2588" t="n"/>
      <c r="DA166" s="2434" t="n"/>
      <c r="DB166" s="2434" t="n"/>
      <c r="DC166" s="2434" t="n"/>
      <c r="DD166" s="2434" t="n"/>
      <c r="DE166" s="232" t="n"/>
      <c r="DF166" s="232" t="n"/>
      <c r="DG166" s="402" t="n"/>
      <c r="DH166" s="402" t="n"/>
      <c r="DI166" s="2579" t="n"/>
      <c r="DJ166" s="2427">
        <f>SUM(D166,J166,P166,V166,AD166,AL166,AU166,BC166,BK166,BT166,CB166,CJ166)-CR166</f>
        <v/>
      </c>
      <c r="DK166" s="2427">
        <f>SUM(E166,K166,Q166,W166,AE166,AM166,AV166,BD166,BL166,BU166,CC166,CK166)-CS166</f>
        <v/>
      </c>
      <c r="DL166" s="2427">
        <f>SUM(G166,M166,S166,AA166,AI166,AR166,AZ166,BH166,BQ166,BY166,CG166,CO166)-CW166</f>
        <v/>
      </c>
      <c r="DM166" s="2427">
        <f>SUM(D166,J166,P166,V166,AD166,AL166,AU166,BC166,,BN166,BV166,CD166,CL166)-CT166</f>
        <v/>
      </c>
      <c r="DN166" s="2579" t="n"/>
      <c r="DO166" s="2579" t="n"/>
      <c r="DP166" s="2589" t="n"/>
      <c r="DQ166" s="2581">
        <f>-CR166+DP166/10^6</f>
        <v/>
      </c>
      <c r="DR166" s="2427">
        <f>SUM(E166,K166,Q166,W166,AE166,AM166,AV166,BD166,BL166,BU166,CC166,CK166)-CS166</f>
        <v/>
      </c>
      <c r="DS166" s="2427">
        <f>SUM(D166,J166,P166,V166,AD166,AL166,AU166,BC166,,BN166,BV166,CD166,CL166)-CT166</f>
        <v/>
      </c>
      <c r="DT166" s="2582" t="n"/>
      <c r="DU166" s="392" t="n"/>
      <c r="DV166" s="2583">
        <f>DU166-CJ166</f>
        <v/>
      </c>
      <c r="DX166" s="2571">
        <f>(CS166-CZ166)*10^6</f>
        <v/>
      </c>
      <c r="DY166" s="2571">
        <f>(CT166-DC166)*10^6</f>
        <v/>
      </c>
      <c r="DZ166" s="2571">
        <f>(CW166-DD166)*10^6</f>
        <v/>
      </c>
      <c r="EB166" s="2584" t="n"/>
    </row>
    <row customHeight="1" ht="22.5" r="167" s="2323">
      <c r="B167" s="2590" t="inlineStr">
        <is>
          <t>Impôts, taxes et redevances</t>
        </is>
      </c>
      <c r="C167" s="373" t="inlineStr">
        <is>
          <t>Opex161</t>
        </is>
      </c>
      <c r="D167" s="2570" t="n">
        <v>2616.797006</v>
      </c>
      <c r="E167" s="2571" t="n">
        <v>2838.46803738767</v>
      </c>
      <c r="F167" s="2571" t="n">
        <v>-221.6710313876702</v>
      </c>
      <c r="G167" s="2571" t="n">
        <v>2801.332639</v>
      </c>
      <c r="H167" s="376" t="n">
        <v>-0.06587423086816091</v>
      </c>
      <c r="I167" s="377" t="n"/>
      <c r="J167" s="2570" t="n">
        <v>2468.945592</v>
      </c>
      <c r="K167" s="2571" t="n">
        <v>2618.63281289189</v>
      </c>
      <c r="L167" s="2571" t="n">
        <v>-149.6872208918899</v>
      </c>
      <c r="M167" s="2571" t="n">
        <v>2787.731566</v>
      </c>
      <c r="N167" s="376" t="n">
        <v>-0.114353181593238</v>
      </c>
      <c r="O167" s="378" t="n"/>
      <c r="P167" s="2570" t="n">
        <v>4065.884395</v>
      </c>
      <c r="Q167" s="2571" t="n">
        <v>2849.54440726193</v>
      </c>
      <c r="R167" s="2571" t="n">
        <v>1216.33998773807</v>
      </c>
      <c r="S167" s="2571" t="n">
        <v>2908.839382</v>
      </c>
      <c r="T167" s="376" t="n">
        <v>0.3977686152627866</v>
      </c>
      <c r="U167" s="2572" t="n"/>
      <c r="V167" s="2570" t="n">
        <v>2568.564528</v>
      </c>
      <c r="W167" s="2571" t="n">
        <v>2791.01204347157</v>
      </c>
      <c r="X167" s="2571" t="n">
        <v>2548.32837793597</v>
      </c>
      <c r="Y167" s="2571" t="n">
        <v>-222.4475154715701</v>
      </c>
      <c r="Z167" s="2571" t="n">
        <v>20.23615006402997</v>
      </c>
      <c r="AA167" s="2571" t="n">
        <v>2846.665246</v>
      </c>
      <c r="AB167" s="376" t="n">
        <v>-0.09769350941097632</v>
      </c>
      <c r="AC167" s="378" t="n"/>
      <c r="AD167" s="2570" t="n">
        <v>2580.16923</v>
      </c>
      <c r="AE167" s="2571" t="n">
        <v>2889.88631893716</v>
      </c>
      <c r="AF167" s="2571" t="n">
        <v>2641.00212340191</v>
      </c>
      <c r="AG167" s="2571" t="n">
        <v>-309.71708893716</v>
      </c>
      <c r="AH167" s="2571" t="n">
        <v>-60.83289340191004</v>
      </c>
      <c r="AI167" s="2571" t="n">
        <v>2732.993690000001</v>
      </c>
      <c r="AJ167" s="376" t="n">
        <v>-0.05591833620369646</v>
      </c>
      <c r="AK167" s="378" t="n"/>
      <c r="AL167" s="2570" t="n">
        <v>2553.163734</v>
      </c>
      <c r="AM167" s="2571" t="n">
        <v>2802.54126326456</v>
      </c>
      <c r="AN167" s="2571" t="n">
        <v>2592.30257778475</v>
      </c>
      <c r="AO167" s="2571" t="n">
        <v>2516.83702968687</v>
      </c>
      <c r="AP167" s="2571" t="n">
        <v>-249.3775292645596</v>
      </c>
      <c r="AQ167" s="2571" t="n">
        <v>-39.13884378474995</v>
      </c>
      <c r="AR167" s="2571" t="n">
        <v>2561.237667999998</v>
      </c>
      <c r="AS167" s="376" t="n">
        <v>-0.003152356417708946</v>
      </c>
      <c r="AT167" s="2573" t="n"/>
      <c r="AU167" s="2570" t="n">
        <v>2626.797149</v>
      </c>
      <c r="AV167" s="2571" t="n">
        <v>2829.9309312842</v>
      </c>
      <c r="AW167" s="2571" t="n">
        <v>2572.88171148094</v>
      </c>
      <c r="AX167" s="2571" t="n">
        <v>-203.1337822841997</v>
      </c>
      <c r="AY167" s="2571" t="n">
        <v>53.91543751906011</v>
      </c>
      <c r="AZ167" s="2571" t="n">
        <v>2479.199426</v>
      </c>
      <c r="BA167" s="376" t="n">
        <v>0.05953442932105601</v>
      </c>
      <c r="BB167" s="378" t="n"/>
      <c r="BC167" s="2570" t="n">
        <v>2447.825066</v>
      </c>
      <c r="BD167" s="2571" t="n">
        <v>2838.648196324933</v>
      </c>
      <c r="BE167" s="2571" t="n">
        <v>2581.98994303027</v>
      </c>
      <c r="BF167" s="2571" t="n">
        <v>-390.8231303249336</v>
      </c>
      <c r="BG167" s="2571" t="n">
        <v>-134.16487703027</v>
      </c>
      <c r="BH167" s="2571" t="n">
        <v>0</v>
      </c>
      <c r="BI167" s="376" t="n"/>
      <c r="BJ167" s="2575" t="n"/>
      <c r="BK167" s="2570" t="n"/>
      <c r="BL167" s="2571" t="n"/>
      <c r="BM167" s="2571" t="n"/>
      <c r="BN167" s="2571" t="n"/>
      <c r="BO167" s="2571" t="n"/>
      <c r="BP167" s="2571" t="n"/>
      <c r="BQ167" s="2571" t="n"/>
      <c r="BR167" s="376" t="n"/>
      <c r="BS167" s="2575" t="n"/>
      <c r="BT167" s="2570" t="n"/>
      <c r="BU167" s="2571" t="n"/>
      <c r="BV167" s="2571" t="n"/>
      <c r="BW167" s="2571" t="n"/>
      <c r="BX167" s="2571" t="n"/>
      <c r="BY167" s="2571" t="n"/>
      <c r="BZ167" s="376" t="n"/>
      <c r="CA167" s="2555" t="n"/>
      <c r="CB167" s="2570" t="n"/>
      <c r="CC167" s="2571" t="n"/>
      <c r="CD167" s="2571" t="n"/>
      <c r="CE167" s="2571" t="n"/>
      <c r="CF167" s="2571" t="n"/>
      <c r="CG167" s="2571" t="n"/>
      <c r="CH167" s="376" t="n"/>
      <c r="CI167" s="2555" t="n"/>
      <c r="CJ167" s="2570" t="n"/>
      <c r="CK167" s="2571" t="n"/>
      <c r="CL167" s="2571" t="n"/>
      <c r="CM167" s="2571" t="n"/>
      <c r="CN167" s="2571" t="n"/>
      <c r="CO167" s="2571" t="n"/>
      <c r="CP167" s="376" t="n"/>
      <c r="CQ167" s="378" t="n"/>
      <c r="CR167" s="2576" t="n">
        <v>21928.1467</v>
      </c>
      <c r="CS167" s="2571" t="n">
        <v>22458.66401082391</v>
      </c>
      <c r="CT167" s="2571" t="n">
        <v>19390.07949216781</v>
      </c>
      <c r="CU167" s="2571" t="n">
        <v>-530.5173108239069</v>
      </c>
      <c r="CV167" s="2571" t="n">
        <v>2538.067207832191</v>
      </c>
      <c r="CW167" s="2571" t="n">
        <v>19117.999617</v>
      </c>
      <c r="CX167" s="376">
        <f>IFERROR(CR167/CW167-1, "-")</f>
        <v/>
      </c>
      <c r="CY167" s="385" t="n"/>
      <c r="CZ167" s="2578" t="n">
        <v>33779.95057622191</v>
      </c>
      <c r="DA167" s="2571" t="n"/>
      <c r="DB167" s="2571" t="n">
        <v>32619.7397195295</v>
      </c>
      <c r="DC167" s="2571" t="n"/>
      <c r="DD167" s="2571" t="n"/>
      <c r="DE167" s="376">
        <f>+CZ167/DD167-1</f>
        <v/>
      </c>
      <c r="DF167" s="376">
        <f>+DA167/DD167-1</f>
        <v/>
      </c>
      <c r="DG167" s="387">
        <f>+DB167/DD167-1</f>
        <v/>
      </c>
      <c r="DH167" s="387">
        <f>+DC167/DD167-1</f>
        <v/>
      </c>
      <c r="DI167" s="2579" t="n"/>
      <c r="DJ167" s="2427">
        <f>SUM(D167,J167,P167,V167,AD167,AL167,AU167,BC167,BK167,BT167,CB167,CJ167)-CR167</f>
        <v/>
      </c>
      <c r="DK167" s="2427">
        <f>SUM(E167,K167,Q167,W167,AE167,AM167,AV167,BD167,BL167,BU167,CC167,CK167)-CS167</f>
        <v/>
      </c>
      <c r="DL167" s="2427">
        <f>SUM(G167,M167,S167,AA167,AI167,AR167,AZ167,BH167,BQ167,BY167,CG167,CO167)-CW167</f>
        <v/>
      </c>
      <c r="DM167" s="2427">
        <f>SUM(D167,J167,P167,V167,AD167,AL167,AU167,BC167,,BN167,BV167,CD167,CL167)-CT167</f>
        <v/>
      </c>
      <c r="DN167" s="2579" t="n"/>
      <c r="DO167" s="2579" t="n"/>
      <c r="DP167" s="2580">
        <f>+DP168+DP171+DP173</f>
        <v/>
      </c>
      <c r="DQ167" s="2581">
        <f>-CR167+DP167/10^6</f>
        <v/>
      </c>
      <c r="DR167" s="2427">
        <f>SUM(E167,K167,Q167,W167,AE167,AM167,AV167,BD167,BL167,BU167,CC167,CK167)-CS167</f>
        <v/>
      </c>
      <c r="DS167" s="2427">
        <f>SUM(D167,J167,P167,V167,AD167,AL167,AU167,BC167,,BN167,BV167,CD167,CL167)-CT167</f>
        <v/>
      </c>
      <c r="DT167" s="2582" t="n"/>
      <c r="DU167" s="392" t="n">
        <v>3507.105477</v>
      </c>
      <c r="DV167" s="2583">
        <f>DU167-CJ167</f>
        <v/>
      </c>
      <c r="DX167" s="2571">
        <f>(CS167-CZ167)*10^6</f>
        <v/>
      </c>
      <c r="DY167" s="2571">
        <f>(CT167-DC167)*10^6</f>
        <v/>
      </c>
      <c r="DZ167" s="2571">
        <f>(CW167-DD167)*10^6</f>
        <v/>
      </c>
      <c r="EB167" s="2584" t="n"/>
    </row>
    <row customHeight="1" ht="15.75" r="168" s="2323">
      <c r="B168" s="457" t="inlineStr">
        <is>
          <t>Redevances régulateur</t>
        </is>
      </c>
      <c r="C168" s="373" t="inlineStr">
        <is>
          <t>Opex162</t>
        </is>
      </c>
      <c r="D168" s="2673" t="n">
        <v>2378.238543</v>
      </c>
      <c r="E168" s="2674" t="n">
        <v>2676.57338450237</v>
      </c>
      <c r="F168" s="2434" t="n">
        <v>-298.3348415023702</v>
      </c>
      <c r="G168" s="2434" t="n">
        <v>2645.710058</v>
      </c>
      <c r="H168" s="531" t="n">
        <v>-0.1010963065250592</v>
      </c>
      <c r="I168" s="532" t="n"/>
      <c r="J168" s="2673" t="n">
        <v>2249.846271</v>
      </c>
      <c r="K168" s="2674" t="n">
        <v>2454.29349300658</v>
      </c>
      <c r="L168" s="2434" t="n">
        <v>-204.44722200658</v>
      </c>
      <c r="M168" s="2434" t="n">
        <v>2629.779735</v>
      </c>
      <c r="N168" s="531" t="n">
        <v>-0.1444734929482603</v>
      </c>
      <c r="O168" s="532" t="n"/>
      <c r="P168" s="2673" t="n">
        <v>3825.209974</v>
      </c>
      <c r="Q168" s="2674" t="n">
        <v>2685.39625037662</v>
      </c>
      <c r="R168" s="2434" t="n">
        <v>1139.81372362338</v>
      </c>
      <c r="S168" s="2434" t="n">
        <v>2769.315146</v>
      </c>
      <c r="T168" s="531" t="n">
        <v>0.3812837370730937</v>
      </c>
      <c r="U168" s="2675" t="n"/>
      <c r="V168" s="2673" t="n">
        <v>2328.234362</v>
      </c>
      <c r="W168" s="2674" t="n">
        <v>2624.44162758626</v>
      </c>
      <c r="X168" s="2674" t="n">
        <v>2315.68381288284</v>
      </c>
      <c r="Y168" s="2434" t="n">
        <v>-296.2072655862598</v>
      </c>
      <c r="Z168" s="2434" t="n">
        <v>12.55054911716024</v>
      </c>
      <c r="AA168" s="2434" t="n">
        <v>2700.791181</v>
      </c>
      <c r="AB168" s="531" t="n">
        <v>-0.137943585428199</v>
      </c>
      <c r="AC168" s="532" t="n"/>
      <c r="AD168" s="2673" t="n">
        <v>2305.475168</v>
      </c>
      <c r="AE168" s="2674" t="n">
        <v>2724.22726805185</v>
      </c>
      <c r="AF168" s="2674" t="n">
        <v>2408.15314034878</v>
      </c>
      <c r="AG168" s="2434" t="n">
        <v>-418.75210005185</v>
      </c>
      <c r="AH168" s="2434" t="n">
        <v>-102.6779723487803</v>
      </c>
      <c r="AI168" s="2434" t="n">
        <v>2540.859095000001</v>
      </c>
      <c r="AJ168" s="531" t="n">
        <v>-0.09263950427758805</v>
      </c>
      <c r="AK168" s="532" t="n"/>
      <c r="AL168" s="2673" t="n">
        <v>2317.594525</v>
      </c>
      <c r="AM168" s="2674" t="n">
        <v>2637.54654737925</v>
      </c>
      <c r="AN168" s="2674" t="n">
        <v>2360.11792973162</v>
      </c>
      <c r="AO168" s="2674" t="n">
        <v>2277.87659586316</v>
      </c>
      <c r="AP168" s="2434" t="n">
        <v>-319.9520223792497</v>
      </c>
      <c r="AQ168" s="2434" t="n">
        <v>-42.52340473161985</v>
      </c>
      <c r="AR168" s="2434" t="n">
        <v>2389.887077999998</v>
      </c>
      <c r="AS168" s="531" t="n">
        <v>-0.03024935933813944</v>
      </c>
      <c r="AT168" s="2676" t="n"/>
      <c r="AU168" s="2673" t="n">
        <v>2352.643136</v>
      </c>
      <c r="AV168" s="2674" t="n">
        <v>2665.8633453989</v>
      </c>
      <c r="AW168" s="2674" t="n">
        <v>2333.72127765722</v>
      </c>
      <c r="AX168" s="2434" t="n">
        <v>-313.2202093988999</v>
      </c>
      <c r="AY168" s="2434" t="n">
        <v>18.92185834278007</v>
      </c>
      <c r="AZ168" s="2434" t="n">
        <v>2322.929406</v>
      </c>
      <c r="BA168" s="531" t="n">
        <v>0.01279149074580177</v>
      </c>
      <c r="BB168" s="532" t="n"/>
      <c r="BC168" s="2673" t="n">
        <v>2231.320349</v>
      </c>
      <c r="BD168" s="2674" t="n">
        <v>2674.27187877296</v>
      </c>
      <c r="BE168" s="2674" t="n">
        <v>2343.42950920655</v>
      </c>
      <c r="BF168" s="2434" t="n">
        <v>-442.9515297729604</v>
      </c>
      <c r="BG168" s="2434" t="n">
        <v>-112.1091602065499</v>
      </c>
      <c r="BH168" s="2434" t="n">
        <v>0</v>
      </c>
      <c r="BI168" s="531" t="n"/>
      <c r="BJ168" s="2675" t="n"/>
      <c r="BK168" s="2673" t="n"/>
      <c r="BL168" s="2674" t="n"/>
      <c r="BM168" s="2674" t="n"/>
      <c r="BN168" s="2674" t="n"/>
      <c r="BO168" s="2434" t="n"/>
      <c r="BP168" s="2434" t="n"/>
      <c r="BQ168" s="2434" t="n"/>
      <c r="BR168" s="531" t="n"/>
      <c r="BS168" s="2675" t="n"/>
      <c r="BT168" s="2673" t="n"/>
      <c r="BU168" s="2674" t="n"/>
      <c r="BV168" s="2674" t="n"/>
      <c r="BW168" s="2434" t="n"/>
      <c r="BX168" s="2434" t="n"/>
      <c r="BY168" s="2434" t="n"/>
      <c r="BZ168" s="531" t="n"/>
      <c r="CA168" s="2555" t="n"/>
      <c r="CB168" s="2673" t="n"/>
      <c r="CC168" s="2674" t="n"/>
      <c r="CD168" s="2674" t="n"/>
      <c r="CE168" s="2434" t="n"/>
      <c r="CF168" s="2434" t="n"/>
      <c r="CG168" s="2434" t="n"/>
      <c r="CH168" s="531" t="n"/>
      <c r="CI168" s="2555" t="n"/>
      <c r="CJ168" s="2673" t="n"/>
      <c r="CK168" s="2674" t="n"/>
      <c r="CL168" s="2674" t="n"/>
      <c r="CM168" s="2434" t="n"/>
      <c r="CN168" s="2434" t="n"/>
      <c r="CO168" s="2434" t="n"/>
      <c r="CP168" s="531" t="n"/>
      <c r="CQ168" s="532" t="n"/>
      <c r="CR168" s="2673" t="n">
        <v>19988.562328</v>
      </c>
      <c r="CS168" s="2674" t="n">
        <v>21142.61379507479</v>
      </c>
      <c r="CT168" s="2674" t="n">
        <v>17698.60219152038</v>
      </c>
      <c r="CU168" s="2674" t="n">
        <v>-1154.051467074791</v>
      </c>
      <c r="CV168" s="2674" t="n">
        <v>2289.960136479618</v>
      </c>
      <c r="CW168" s="2674" t="n">
        <v>17999.271699</v>
      </c>
      <c r="CX168" s="531">
        <f>IFERROR(CR168/CW168-1, "-")</f>
        <v/>
      </c>
      <c r="CY168" s="400" t="n"/>
      <c r="CZ168" s="2677" t="n">
        <v>31806.28664647889</v>
      </c>
      <c r="DA168" s="2674" t="n"/>
      <c r="DB168" s="2674" t="n">
        <v>29733.7510497635</v>
      </c>
      <c r="DC168" s="2674" t="n"/>
      <c r="DD168" s="2674" t="n"/>
      <c r="DE168" s="531">
        <f>+CZ168/DD168-1</f>
        <v/>
      </c>
      <c r="DF168" s="531">
        <f>+DA168/DD168-1</f>
        <v/>
      </c>
      <c r="DG168" s="536">
        <f>+DB168/DD168-1</f>
        <v/>
      </c>
      <c r="DH168" s="536">
        <f>+DC168/DD168-1</f>
        <v/>
      </c>
      <c r="DI168" s="2579" t="n"/>
      <c r="DJ168" s="2427">
        <f>SUM(D168,J168,P168,V168,AD168,AL168,AU168,BC168,BK168,BT168,CB168,CJ168)-CR168</f>
        <v/>
      </c>
      <c r="DK168" s="2427">
        <f>SUM(E168,K168,Q168,W168,AE168,AM168,AV168,BD168,BL168,BU168,CC168,CK168)-CS168</f>
        <v/>
      </c>
      <c r="DL168" s="2427">
        <f>SUM(G168,M168,S168,AA168,AI168,AR168,AZ168,BH168,BQ168,BY168,CG168,CO168)-CW168</f>
        <v/>
      </c>
      <c r="DM168" s="2427">
        <f>SUM(D168,J168,P168,V168,AD168,AL168,AU168,BC168,,BN168,BV168,CD168,CL168)-CT168</f>
        <v/>
      </c>
      <c r="DN168" s="2579" t="n"/>
      <c r="DO168" s="2579" t="n"/>
      <c r="DP168" s="2678">
        <f>+DP169+DP170</f>
        <v/>
      </c>
      <c r="DQ168" s="2581">
        <f>-CR168+DP168/10^6</f>
        <v/>
      </c>
      <c r="DR168" s="2427">
        <f>SUM(E168,K168,Q168,W168,AE168,AM168,AV168,BD168,BL168,BU168,CC168,CK168)-CS168</f>
        <v/>
      </c>
      <c r="DS168" s="2427">
        <f>SUM(D168,J168,P168,V168,AD168,AL168,AU168,BC168,,BN168,BV168,CD168,CL168)-CT168</f>
        <v/>
      </c>
      <c r="DT168" s="2582" t="n"/>
      <c r="DU168" s="392" t="n">
        <v>2477.641711</v>
      </c>
      <c r="DV168" s="2583">
        <f>DU168-CJ168</f>
        <v/>
      </c>
      <c r="DX168" s="2571">
        <f>(CS168-CZ168)*10^6</f>
        <v/>
      </c>
      <c r="DY168" s="2571">
        <f>(CT168-DC168)*10^6</f>
        <v/>
      </c>
      <c r="DZ168" s="2571">
        <f>(CW168-DD168)*10^6</f>
        <v/>
      </c>
      <c r="EB168" s="2584" t="n"/>
    </row>
    <row customFormat="1" customHeight="1" hidden="1" ht="15.75" outlineLevel="1" r="169" s="416">
      <c r="A169" s="268" t="n"/>
      <c r="B169" s="419" t="inlineStr">
        <is>
          <t>REDEVANCES AUTORITE DE REGULATION (Redevance licence &amp; Contribution)</t>
        </is>
      </c>
      <c r="C169" s="406" t="inlineStr">
        <is>
          <t>Opex163</t>
        </is>
      </c>
      <c r="D169" s="2591" t="n">
        <v>2378.238543</v>
      </c>
      <c r="E169" s="2592" t="n">
        <v>471.332986371581</v>
      </c>
      <c r="F169" s="2592" t="n">
        <v>1906.905556628419</v>
      </c>
      <c r="G169" s="2592" t="n">
        <v>2645.710058</v>
      </c>
      <c r="H169" s="409" t="n">
        <v>-0.1010963065250592</v>
      </c>
      <c r="I169" s="397" t="n"/>
      <c r="J169" s="2591" t="n">
        <v>2249.846271</v>
      </c>
      <c r="K169" s="2592" t="n">
        <v>433.99894652708</v>
      </c>
      <c r="L169" s="2592" t="n">
        <v>1815.84732447292</v>
      </c>
      <c r="M169" s="2592" t="n">
        <v>2629.779735</v>
      </c>
      <c r="N169" s="409" t="n">
        <v>-0.1444734929482603</v>
      </c>
      <c r="O169" s="410" t="n"/>
      <c r="P169" s="2591" t="n">
        <v>3825.209974</v>
      </c>
      <c r="Q169" s="2592" t="n">
        <v>472.787641877435</v>
      </c>
      <c r="R169" s="2592" t="n">
        <v>3352.422332122565</v>
      </c>
      <c r="S169" s="2592" t="n">
        <v>2769.315146</v>
      </c>
      <c r="T169" s="409" t="n">
        <v>0.3812837370730937</v>
      </c>
      <c r="U169" s="2586" t="n"/>
      <c r="V169" s="2591" t="n">
        <v>2328.234362</v>
      </c>
      <c r="W169" s="2592" t="n">
        <v>462.543000209364</v>
      </c>
      <c r="X169" s="2592" t="n">
        <v>385.387646376944</v>
      </c>
      <c r="Y169" s="2592" t="n">
        <v>1865.691361790636</v>
      </c>
      <c r="Z169" s="2592" t="n">
        <v>1942.846715623056</v>
      </c>
      <c r="AA169" s="2592" t="n">
        <v>2700.791181</v>
      </c>
      <c r="AB169" s="409" t="n">
        <v>-0.137943585428199</v>
      </c>
      <c r="AC169" s="410" t="n"/>
      <c r="AD169" s="2591" t="n">
        <v>2305.475168</v>
      </c>
      <c r="AE169" s="2592" t="n">
        <v>479.240820829919</v>
      </c>
      <c r="AF169" s="2592" t="n">
        <v>399.446282212299</v>
      </c>
      <c r="AG169" s="2592" t="n">
        <v>1826.234347170081</v>
      </c>
      <c r="AH169" s="2592" t="n">
        <v>1906.028885787701</v>
      </c>
      <c r="AI169" s="2592" t="n">
        <v>2540.859095000001</v>
      </c>
      <c r="AJ169" s="409" t="n">
        <v>-0.09263950427758805</v>
      </c>
      <c r="AK169" s="410" t="n"/>
      <c r="AL169" s="2591" t="n">
        <v>2317.594525</v>
      </c>
      <c r="AM169" s="2592" t="n">
        <v>464.620811439228</v>
      </c>
      <c r="AN169" s="2592" t="n">
        <v>377.799418912743</v>
      </c>
      <c r="AO169" s="2592" t="n">
        <v>360.343773098818</v>
      </c>
      <c r="AP169" s="2592" t="n">
        <v>1852.973713560772</v>
      </c>
      <c r="AQ169" s="2592" t="n">
        <v>1939.795106087257</v>
      </c>
      <c r="AR169" s="2592" t="n">
        <v>2389.887077999998</v>
      </c>
      <c r="AS169" s="409" t="n">
        <v>-0.03024935933813944</v>
      </c>
      <c r="AT169" s="2587" t="n"/>
      <c r="AU169" s="2591" t="n">
        <v>2352.643136</v>
      </c>
      <c r="AV169" s="2592" t="n">
        <v>469.395780898701</v>
      </c>
      <c r="AW169" s="2592" t="n">
        <v>348.857732847841</v>
      </c>
      <c r="AX169" s="2592" t="n">
        <v>1883.247355101299</v>
      </c>
      <c r="AY169" s="2592" t="n">
        <v>2003.785403152159</v>
      </c>
      <c r="AZ169" s="2592" t="n">
        <v>2322.929406</v>
      </c>
      <c r="BA169" s="409" t="n">
        <v>0.01279149074580177</v>
      </c>
      <c r="BB169" s="410" t="n"/>
      <c r="BC169" s="2591" t="n">
        <v>2231.320349</v>
      </c>
      <c r="BD169" s="2592" t="n">
        <v>470.4877612247051</v>
      </c>
      <c r="BE169" s="2592" t="n">
        <v>340.368032891073</v>
      </c>
      <c r="BF169" s="2592" t="n">
        <v>1760.832587775295</v>
      </c>
      <c r="BG169" s="2592" t="n">
        <v>1890.952316108927</v>
      </c>
      <c r="BH169" s="2592" t="n">
        <v>2473.29213</v>
      </c>
      <c r="BI169" s="409" t="n">
        <v>-0.09783388628661494</v>
      </c>
      <c r="BJ169" s="2593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09" t="n"/>
      <c r="BS169" s="2593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2555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2555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699" t="n">
        <v>19988.562328</v>
      </c>
      <c r="CS169" s="2592" t="n">
        <v>3724.407749378013</v>
      </c>
      <c r="CT169" s="2592" t="n">
        <v>13796.20582394666</v>
      </c>
      <c r="CU169" s="2592" t="n">
        <v>16264.15457862199</v>
      </c>
      <c r="CV169" s="2592" t="n">
        <v>6192.356504053341</v>
      </c>
      <c r="CW169" s="2592" t="n">
        <v>17999.271699</v>
      </c>
      <c r="CX169" s="409">
        <f>IFERROR(CR169/CW169-1, "-")</f>
        <v/>
      </c>
      <c r="CY169" s="400" t="n"/>
      <c r="CZ169" s="2594" t="n">
        <v>5599.966927360241</v>
      </c>
      <c r="DA169" s="2592" t="n">
        <v>11827.6035704577</v>
      </c>
      <c r="DB169" s="2592" t="n">
        <v>2440.79388805274</v>
      </c>
      <c r="DC169" s="2592" t="n"/>
      <c r="DD169" s="2592" t="n">
        <v>30127.553235</v>
      </c>
      <c r="DE169" s="409">
        <f>+CZ169/DD169-1</f>
        <v/>
      </c>
      <c r="DF169" s="409">
        <f>+DA169/DD169-1</f>
        <v/>
      </c>
      <c r="DG169" s="413">
        <f>+DB169/DD169-1</f>
        <v/>
      </c>
      <c r="DH169" s="413">
        <f>+DC169/DD169-1</f>
        <v/>
      </c>
      <c r="DI169" s="2579" t="n"/>
      <c r="DJ169" s="2427">
        <f>SUM(D169,J169,P169,V169,AD169,AL169,AU169,BC169,BK169,BT169,CB169,CJ169)-CR169</f>
        <v/>
      </c>
      <c r="DK169" s="2427">
        <f>SUM(E169,K169,Q169,W169,AE169,AM169,AV169,BD169,BL169,BU169,CC169,CK169)-CS169</f>
        <v/>
      </c>
      <c r="DL169" s="2427">
        <f>SUM(G169,M169,S169,AA169,AI169,AR169,AZ169,BH169,BQ169,BY169,CG169,CO169)-CW169</f>
        <v/>
      </c>
      <c r="DM169" s="2427">
        <f>SUM(D169,J169,P169,V169,AD169,AL169,AU169,BC169,,BN169,BV169,CD169,CL169)-CT169</f>
        <v/>
      </c>
      <c r="DN169" s="2579" t="n"/>
      <c r="DO169" s="2579" t="n"/>
      <c r="DP169" s="2591" t="n">
        <v>27649911524</v>
      </c>
      <c r="DQ169" s="2581" t="n"/>
      <c r="DR169" s="2427">
        <f>SUM(E169,K169,Q169,W169,AE169,AM169,AV169,BD169,BL169,BU169,CC169,CK169)-CS169</f>
        <v/>
      </c>
      <c r="DS169" s="2427">
        <f>SUM(D169,J169,P169,V169,AD169,AL169,AU169,BC169,,BN169,BV169,CD169,CL169)-CT169</f>
        <v/>
      </c>
      <c r="DT169" s="2582" t="n"/>
      <c r="DU169" s="415" t="n">
        <v>2477.641711</v>
      </c>
      <c r="DV169" s="2583">
        <f>DU169-CJ169</f>
        <v/>
      </c>
      <c r="DX169" s="2571">
        <f>(CS169-CZ169)*10^6</f>
        <v/>
      </c>
      <c r="DY169" s="2571">
        <f>(CT169-DC169)*10^6</f>
        <v/>
      </c>
      <c r="DZ169" s="2571">
        <f>(CW169-DD169)*10^6</f>
        <v/>
      </c>
      <c r="EB169" s="2584" t="n"/>
    </row>
    <row customFormat="1" customHeight="1" hidden="1" ht="30" outlineLevel="1" r="170" s="416">
      <c r="A170" s="268" t="n"/>
      <c r="B170" s="560" t="inlineStr">
        <is>
          <t>REDEVANCES AUTORITE DE REGULAT (Redevance Trafic &amp; autres)</t>
        </is>
      </c>
      <c r="C170" s="406" t="inlineStr">
        <is>
          <t>Opex164</t>
        </is>
      </c>
      <c r="D170" s="2591" t="n"/>
      <c r="E170" s="2592" t="n">
        <v>2205.24039813079</v>
      </c>
      <c r="F170" s="2592" t="n">
        <v>-2205.24039813079</v>
      </c>
      <c r="G170" s="2592" t="n"/>
      <c r="H170" s="409" t="n"/>
      <c r="I170" s="397" t="n"/>
      <c r="J170" s="2591" t="n"/>
      <c r="K170" s="2592" t="n">
        <v>2020.2945464795</v>
      </c>
      <c r="L170" s="2592" t="n">
        <v>-2020.2945464795</v>
      </c>
      <c r="M170" s="2592" t="n"/>
      <c r="N170" s="409" t="n"/>
      <c r="O170" s="410" t="n"/>
      <c r="P170" s="2591" t="n"/>
      <c r="Q170" s="2592" t="n">
        <v>2212.60860849919</v>
      </c>
      <c r="R170" s="2592" t="n">
        <v>-2212.60860849919</v>
      </c>
      <c r="S170" s="2592" t="n"/>
      <c r="T170" s="409" t="n"/>
      <c r="U170" s="2586" t="n"/>
      <c r="V170" s="2591" t="n"/>
      <c r="W170" s="2592" t="n">
        <v>2161.8986273769</v>
      </c>
      <c r="X170" s="2592" t="n">
        <v>1930.2961665059</v>
      </c>
      <c r="Y170" s="2592" t="n">
        <v>-2161.8986273769</v>
      </c>
      <c r="Z170" s="2592" t="n">
        <v>-1930.2961665059</v>
      </c>
      <c r="AA170" s="2592" t="n"/>
      <c r="AB170" s="409" t="n"/>
      <c r="AC170" s="410" t="n"/>
      <c r="AD170" s="2591" t="n"/>
      <c r="AE170" s="2592" t="n">
        <v>2244.98644722193</v>
      </c>
      <c r="AF170" s="2592" t="n">
        <v>2008.70685813648</v>
      </c>
      <c r="AG170" s="2592" t="n">
        <v>-2244.98644722193</v>
      </c>
      <c r="AH170" s="2592" t="n">
        <v>-2008.70685813648</v>
      </c>
      <c r="AI170" s="2592" t="n"/>
      <c r="AJ170" s="409" t="n"/>
      <c r="AK170" s="410" t="n"/>
      <c r="AL170" s="2591" t="n"/>
      <c r="AM170" s="2592" t="n">
        <v>2172.92573594003</v>
      </c>
      <c r="AN170" s="2592" t="n">
        <v>1982.31851081888</v>
      </c>
      <c r="AO170" s="2592" t="n">
        <v>1917.53282276434</v>
      </c>
      <c r="AP170" s="2592" t="n">
        <v>-2172.92573594003</v>
      </c>
      <c r="AQ170" s="2592" t="n">
        <v>-1982.31851081888</v>
      </c>
      <c r="AR170" s="2592" t="n"/>
      <c r="AS170" s="409" t="n"/>
      <c r="AT170" s="2587" t="n"/>
      <c r="AU170" s="2591" t="n"/>
      <c r="AV170" s="2592" t="n">
        <v>2196.4675645002</v>
      </c>
      <c r="AW170" s="2592" t="n">
        <v>1984.86354480938</v>
      </c>
      <c r="AX170" s="2592" t="n">
        <v>-2196.4675645002</v>
      </c>
      <c r="AY170" s="2592" t="n">
        <v>-1984.86354480938</v>
      </c>
      <c r="AZ170" s="2592" t="n"/>
      <c r="BA170" s="409" t="n"/>
      <c r="BB170" s="410" t="n"/>
      <c r="BC170" s="2591" t="n"/>
      <c r="BD170" s="2592" t="n">
        <v>2203.784117548256</v>
      </c>
      <c r="BE170" s="2592" t="n">
        <v>2003.06147631548</v>
      </c>
      <c r="BF170" s="2592" t="n">
        <v>-2203.784117548256</v>
      </c>
      <c r="BG170" s="2592" t="n">
        <v>-2003.06147631548</v>
      </c>
      <c r="BH170" s="2592" t="n"/>
      <c r="BI170" s="409" t="n"/>
      <c r="BJ170" s="2593" t="n"/>
      <c r="BK170" s="2591" t="n"/>
      <c r="BL170" s="2592" t="n"/>
      <c r="BM170" s="2592" t="n"/>
      <c r="BN170" s="2592" t="n"/>
      <c r="BO170" s="2592" t="n"/>
      <c r="BP170" s="2592" t="n"/>
      <c r="BQ170" s="2592" t="n"/>
      <c r="BR170" s="409" t="n"/>
      <c r="BS170" s="2593" t="n"/>
      <c r="BT170" s="2591" t="n"/>
      <c r="BU170" s="2592" t="n"/>
      <c r="BV170" s="2592" t="n"/>
      <c r="BW170" s="2592" t="n"/>
      <c r="BX170" s="2592" t="n"/>
      <c r="BY170" s="2592" t="n"/>
      <c r="BZ170" s="409" t="n"/>
      <c r="CA170" s="2555" t="n"/>
      <c r="CB170" s="2591" t="n"/>
      <c r="CC170" s="2592" t="n"/>
      <c r="CD170" s="2592" t="n"/>
      <c r="CE170" s="2592" t="n"/>
      <c r="CF170" s="2592" t="n"/>
      <c r="CG170" s="2592" t="n"/>
      <c r="CH170" s="409" t="n"/>
      <c r="CI170" s="2555" t="n"/>
      <c r="CJ170" s="2591" t="n"/>
      <c r="CK170" s="2592" t="n"/>
      <c r="CL170" s="2592" t="n"/>
      <c r="CM170" s="2592" t="n"/>
      <c r="CN170" s="2592" t="n"/>
      <c r="CO170" s="2592" t="n"/>
      <c r="CP170" s="409" t="n"/>
      <c r="CQ170" s="410" t="n"/>
      <c r="CR170" s="2591" t="n">
        <v>0</v>
      </c>
      <c r="CS170" s="2592" t="n">
        <v>17418.2060456968</v>
      </c>
      <c r="CT170" s="2592" t="n">
        <v>3902.39636757372</v>
      </c>
      <c r="CU170" s="2592" t="n">
        <v>-17418.2060456968</v>
      </c>
      <c r="CV170" s="2592" t="n">
        <v>-3902.39636757372</v>
      </c>
      <c r="CW170" s="2592" t="n">
        <v>0</v>
      </c>
      <c r="CX170" s="409">
        <f>IFERROR(CR170/CW170-1, "-")</f>
        <v/>
      </c>
      <c r="CY170" s="400" t="n"/>
      <c r="CZ170" s="2594" t="n">
        <v>26206.31971911865</v>
      </c>
      <c r="DA170" s="2592" t="n">
        <v>18710.2065714865</v>
      </c>
      <c r="DB170" s="2592" t="n">
        <v>27292.9571617108</v>
      </c>
      <c r="DC170" s="2592" t="n"/>
      <c r="DD170" s="2592" t="n">
        <v>0</v>
      </c>
      <c r="DE170" s="409">
        <f>+CZ170/DD170-1</f>
        <v/>
      </c>
      <c r="DF170" s="409">
        <f>+DA170/DD170-1</f>
        <v/>
      </c>
      <c r="DG170" s="413">
        <f>+DB170/DD170-1</f>
        <v/>
      </c>
      <c r="DH170" s="413">
        <f>+DC170/DD170-1</f>
        <v/>
      </c>
      <c r="DI170" s="2579" t="n"/>
      <c r="DJ170" s="2427">
        <f>SUM(D170,J170,P170,V170,AD170,AL170,AU170,BC170,BK170,BT170,CB170,CJ170)-CR170</f>
        <v/>
      </c>
      <c r="DK170" s="2427">
        <f>SUM(E170,K170,Q170,W170,AE170,AM170,AV170,BD170,BL170,BU170,CC170,CK170)-CS170</f>
        <v/>
      </c>
      <c r="DL170" s="2427">
        <f>SUM(G170,M170,S170,AA170,AI170,AR170,AZ170,BH170,BQ170,BY170,CG170,CO170)-CW170</f>
        <v/>
      </c>
      <c r="DM170" s="2427">
        <f>SUM(D170,J170,P170,V170,AD170,AL170,AU170,BC170,,BN170,BV170,CD170,CL170)-CT170</f>
        <v/>
      </c>
      <c r="DN170" s="2579" t="n"/>
      <c r="DO170" s="2579" t="n"/>
      <c r="DP170" s="2595" t="n"/>
      <c r="DQ170" s="2581" t="n"/>
      <c r="DR170" s="2427">
        <f>SUM(E170,K170,Q170,W170,AE170,AM170,AV170,BD170,BL170,BU170,CC170,CK170)-CS170</f>
        <v/>
      </c>
      <c r="DS170" s="2427">
        <f>SUM(D170,J170,P170,V170,AD170,AL170,AU170,BC170,,BN170,BV170,CD170,CL170)-CT170</f>
        <v/>
      </c>
      <c r="DT170" s="2582" t="n"/>
      <c r="DU170" s="415" t="n"/>
      <c r="DV170" s="2583">
        <f>DU170-CJ170</f>
        <v/>
      </c>
      <c r="DX170" s="2571">
        <f>(CS170-CZ170)*10^6</f>
        <v/>
      </c>
      <c r="DY170" s="2571">
        <f>(CT170-DC170)*10^6</f>
        <v/>
      </c>
      <c r="DZ170" s="2571">
        <f>(CW170-DD170)*10^6</f>
        <v/>
      </c>
      <c r="EB170" s="2584" t="n"/>
    </row>
    <row collapsed="1" customHeight="1" ht="15.75" r="171" s="2323">
      <c r="B171" s="489" t="inlineStr">
        <is>
          <t>Droits sur le trafic International Entrant</t>
        </is>
      </c>
      <c r="C171" s="373" t="inlineStr">
        <is>
          <t>Opex165</t>
        </is>
      </c>
      <c r="D171" s="2507" t="n">
        <v>0</v>
      </c>
      <c r="E171" s="2434" t="n">
        <v>0</v>
      </c>
      <c r="F171" s="2434" t="n">
        <v>0</v>
      </c>
      <c r="G171" s="2434" t="n">
        <v>0</v>
      </c>
      <c r="H171" s="232" t="n"/>
      <c r="I171" s="397" t="n"/>
      <c r="J171" s="2507" t="n">
        <v>0</v>
      </c>
      <c r="K171" s="2434" t="n">
        <v>0</v>
      </c>
      <c r="L171" s="2434" t="n">
        <v>0</v>
      </c>
      <c r="M171" s="2434" t="n">
        <v>0</v>
      </c>
      <c r="N171" s="232" t="n"/>
      <c r="O171" s="397" t="n"/>
      <c r="P171" s="2507" t="n">
        <v>0</v>
      </c>
      <c r="Q171" s="2434" t="n">
        <v>0</v>
      </c>
      <c r="R171" s="2434" t="n">
        <v>0</v>
      </c>
      <c r="S171" s="2434" t="n">
        <v>0</v>
      </c>
      <c r="T171" s="232" t="n"/>
      <c r="U171" s="2586" t="n"/>
      <c r="V171" s="2507" t="n">
        <v>0</v>
      </c>
      <c r="W171" s="2434" t="n">
        <v>0</v>
      </c>
      <c r="X171" s="2434" t="n">
        <v>0</v>
      </c>
      <c r="Y171" s="2434" t="n">
        <v>0</v>
      </c>
      <c r="Z171" s="2434" t="n">
        <v>0</v>
      </c>
      <c r="AA171" s="2434" t="n">
        <v>0</v>
      </c>
      <c r="AB171" s="232" t="n"/>
      <c r="AC171" s="397" t="n"/>
      <c r="AD171" s="2507" t="n">
        <v>0</v>
      </c>
      <c r="AE171" s="2434" t="n">
        <v>0</v>
      </c>
      <c r="AF171" s="2434" t="n">
        <v>0</v>
      </c>
      <c r="AG171" s="2434" t="n">
        <v>0</v>
      </c>
      <c r="AH171" s="2434" t="n">
        <v>0</v>
      </c>
      <c r="AI171" s="2434" t="n">
        <v>0</v>
      </c>
      <c r="AJ171" s="232" t="n"/>
      <c r="AK171" s="397" t="n"/>
      <c r="AL171" s="2507" t="n">
        <v>0</v>
      </c>
      <c r="AM171" s="2434" t="n">
        <v>0</v>
      </c>
      <c r="AN171" s="2434" t="n">
        <v>0</v>
      </c>
      <c r="AO171" s="2434" t="n">
        <v>0</v>
      </c>
      <c r="AP171" s="2434" t="n">
        <v>0</v>
      </c>
      <c r="AQ171" s="2434" t="n">
        <v>0</v>
      </c>
      <c r="AR171" s="2434" t="n">
        <v>0</v>
      </c>
      <c r="AS171" s="232" t="n"/>
      <c r="AT171" s="2587" t="n"/>
      <c r="AU171" s="2507" t="n">
        <v>0</v>
      </c>
      <c r="AV171" s="2434" t="n">
        <v>0</v>
      </c>
      <c r="AW171" s="2434" t="n">
        <v>0</v>
      </c>
      <c r="AX171" s="2434" t="n">
        <v>0</v>
      </c>
      <c r="AY171" s="2434" t="n">
        <v>0</v>
      </c>
      <c r="AZ171" s="2434" t="n">
        <v>0</v>
      </c>
      <c r="BA171" s="232" t="n"/>
      <c r="BB171" s="397" t="n"/>
      <c r="BC171" s="2507" t="n">
        <v>0</v>
      </c>
      <c r="BD171" s="2434" t="n">
        <v>0</v>
      </c>
      <c r="BE171" s="2434" t="n">
        <v>0</v>
      </c>
      <c r="BF171" s="2434" t="n">
        <v>0</v>
      </c>
      <c r="BG171" s="2434" t="n">
        <v>0</v>
      </c>
      <c r="BH171" s="2434" t="n">
        <v>0</v>
      </c>
      <c r="BI171" s="232" t="n"/>
      <c r="BJ171" s="2586" t="n"/>
      <c r="BK171" s="2507" t="n"/>
      <c r="BL171" s="2434" t="n"/>
      <c r="BM171" s="2434" t="n"/>
      <c r="BN171" s="2434" t="n"/>
      <c r="BO171" s="2434" t="n"/>
      <c r="BP171" s="2434" t="n"/>
      <c r="BQ171" s="2434" t="n"/>
      <c r="BR171" s="232" t="n"/>
      <c r="BS171" s="2586" t="n"/>
      <c r="BT171" s="2507" t="n"/>
      <c r="BU171" s="2434" t="n"/>
      <c r="BV171" s="2434" t="n"/>
      <c r="BW171" s="2434" t="n"/>
      <c r="BX171" s="2434" t="n"/>
      <c r="BY171" s="2434" t="n"/>
      <c r="BZ171" s="232" t="n"/>
      <c r="CA171" s="2555" t="n"/>
      <c r="CB171" s="2507" t="n"/>
      <c r="CC171" s="2434" t="n"/>
      <c r="CD171" s="2434" t="n"/>
      <c r="CE171" s="2434" t="n"/>
      <c r="CF171" s="2434" t="n"/>
      <c r="CG171" s="2434" t="n"/>
      <c r="CH171" s="232" t="n"/>
      <c r="CI171" s="2555" t="n"/>
      <c r="CJ171" s="2507" t="n"/>
      <c r="CK171" s="2434" t="n"/>
      <c r="CL171" s="2434" t="n"/>
      <c r="CM171" s="2434" t="n"/>
      <c r="CN171" s="2434" t="n"/>
      <c r="CO171" s="2434" t="n"/>
      <c r="CP171" s="232" t="n"/>
      <c r="CQ171" s="397" t="n"/>
      <c r="CR171" s="2507" t="n">
        <v>0</v>
      </c>
      <c r="CS171" s="2434" t="n">
        <v>0</v>
      </c>
      <c r="CT171" s="2434" t="n">
        <v>0</v>
      </c>
      <c r="CU171" s="2434" t="n">
        <v>0</v>
      </c>
      <c r="CV171" s="2434" t="n">
        <v>0</v>
      </c>
      <c r="CW171" s="2434" t="n">
        <v>0</v>
      </c>
      <c r="CX171" s="232">
        <f>IFERROR(CR171/CW171-1, "-")</f>
        <v/>
      </c>
      <c r="CY171" s="400" t="n"/>
      <c r="CZ171" s="2588" t="n">
        <v>0</v>
      </c>
      <c r="DA171" s="2434" t="n"/>
      <c r="DB171" s="2434" t="n"/>
      <c r="DC171" s="2434" t="n"/>
      <c r="DD171" s="2434" t="n"/>
      <c r="DE171" s="232" t="n"/>
      <c r="DF171" s="232" t="n"/>
      <c r="DG171" s="402" t="n"/>
      <c r="DH171" s="402" t="n"/>
      <c r="DI171" s="2579" t="n"/>
      <c r="DJ171" s="2427">
        <f>SUM(D171,J171,P171,V171,AD171,AL171,AU171,BC171,BK171,BT171,CB171,CJ171)-CR171</f>
        <v/>
      </c>
      <c r="DK171" s="2427">
        <f>SUM(E171,K171,Q171,W171,AE171,AM171,AV171,BD171,BL171,BU171,CC171,CK171)-CS171</f>
        <v/>
      </c>
      <c r="DL171" s="2427">
        <f>SUM(G171,M171,S171,AA171,AI171,AR171,AZ171,BH171,BQ171,BY171,CG171,CO171)-CW171</f>
        <v/>
      </c>
      <c r="DM171" s="2427">
        <f>SUM(D171,J171,P171,V171,AD171,AL171,AU171,BC171,,BN171,BV171,CD171,CL171)-CT171</f>
        <v/>
      </c>
      <c r="DN171" s="2579" t="n"/>
      <c r="DO171" s="2579" t="n"/>
      <c r="DP171" s="2589" t="n"/>
      <c r="DQ171" s="2581" t="n"/>
      <c r="DR171" s="2427">
        <f>SUM(E171,K171,Q171,W171,AE171,AM171,AV171,BD171,BL171,BU171,CC171,CK171)-CS171</f>
        <v/>
      </c>
      <c r="DS171" s="2427">
        <f>SUM(D171,J171,P171,V171,AD171,AL171,AU171,BC171,,BN171,BV171,CD171,CL171)-CT171</f>
        <v/>
      </c>
      <c r="DT171" s="2582" t="n"/>
      <c r="DU171" s="392" t="n"/>
      <c r="DV171" s="2583">
        <f>DU171-CJ171</f>
        <v/>
      </c>
      <c r="DX171" s="2571">
        <f>(CS171-CZ171)*10^6</f>
        <v/>
      </c>
      <c r="DY171" s="2571">
        <f>(CT171-DC171)*10^6</f>
        <v/>
      </c>
      <c r="DZ171" s="2571">
        <f>(CW171-DD171)*10^6</f>
        <v/>
      </c>
      <c r="EB171" s="2584" t="n"/>
    </row>
    <row customFormat="1" customHeight="1" hidden="1" ht="15.75" outlineLevel="1" r="172" s="416">
      <c r="A172" s="268" t="n"/>
      <c r="B172" s="419" t="inlineStr">
        <is>
          <t>Droits sur le trafic International Entrant</t>
        </is>
      </c>
      <c r="C172" s="406" t="inlineStr">
        <is>
          <t>Opex166</t>
        </is>
      </c>
      <c r="D172" s="2591" t="n"/>
      <c r="E172" s="2592" t="n"/>
      <c r="F172" s="2592" t="n">
        <v>0</v>
      </c>
      <c r="G172" s="2592" t="n"/>
      <c r="H172" s="409" t="n"/>
      <c r="I172" s="397" t="n"/>
      <c r="J172" s="2591" t="n"/>
      <c r="K172" s="2592" t="n"/>
      <c r="L172" s="2592" t="n">
        <v>0</v>
      </c>
      <c r="M172" s="2592" t="n"/>
      <c r="N172" s="409" t="n"/>
      <c r="O172" s="410" t="n"/>
      <c r="P172" s="2591" t="n"/>
      <c r="Q172" s="2592" t="n"/>
      <c r="R172" s="2592" t="n">
        <v>0</v>
      </c>
      <c r="S172" s="2592" t="n"/>
      <c r="T172" s="409" t="n"/>
      <c r="U172" s="2586" t="n"/>
      <c r="V172" s="2591" t="n"/>
      <c r="W172" s="2592" t="n"/>
      <c r="X172" s="2592" t="n"/>
      <c r="Y172" s="2592" t="n">
        <v>0</v>
      </c>
      <c r="Z172" s="2592" t="n">
        <v>0</v>
      </c>
      <c r="AA172" s="2592" t="n"/>
      <c r="AB172" s="409" t="n"/>
      <c r="AC172" s="410" t="n"/>
      <c r="AD172" s="2591" t="n"/>
      <c r="AE172" s="2592" t="n"/>
      <c r="AF172" s="2592" t="n"/>
      <c r="AG172" s="2592" t="n">
        <v>0</v>
      </c>
      <c r="AH172" s="2592" t="n">
        <v>0</v>
      </c>
      <c r="AI172" s="2592" t="n"/>
      <c r="AJ172" s="409" t="n"/>
      <c r="AK172" s="410" t="n"/>
      <c r="AL172" s="2591" t="n"/>
      <c r="AM172" s="2592" t="n"/>
      <c r="AN172" s="2592" t="n"/>
      <c r="AO172" s="2592" t="n"/>
      <c r="AP172" s="2592" t="n">
        <v>0</v>
      </c>
      <c r="AQ172" s="2592" t="n">
        <v>0</v>
      </c>
      <c r="AR172" s="2592" t="n"/>
      <c r="AS172" s="409" t="n"/>
      <c r="AT172" s="2587" t="n"/>
      <c r="AU172" s="2591" t="n"/>
      <c r="AV172" s="2592" t="n"/>
      <c r="AW172" s="2592" t="n"/>
      <c r="AX172" s="2592" t="n">
        <v>0</v>
      </c>
      <c r="AY172" s="2592" t="n">
        <v>0</v>
      </c>
      <c r="AZ172" s="2592" t="n"/>
      <c r="BA172" s="409" t="n"/>
      <c r="BB172" s="410" t="n"/>
      <c r="BC172" s="2591" t="n"/>
      <c r="BD172" s="2592" t="n"/>
      <c r="BE172" s="2592" t="n"/>
      <c r="BF172" s="2592" t="n">
        <v>0</v>
      </c>
      <c r="BG172" s="2592" t="n">
        <v>0</v>
      </c>
      <c r="BH172" s="2592" t="n"/>
      <c r="BI172" s="409" t="n"/>
      <c r="BJ172" s="2593" t="n"/>
      <c r="BK172" s="2591" t="n"/>
      <c r="BL172" s="2592" t="n"/>
      <c r="BM172" s="2592" t="n"/>
      <c r="BN172" s="2592" t="n"/>
      <c r="BO172" s="2592" t="n"/>
      <c r="BP172" s="2592" t="n"/>
      <c r="BQ172" s="2592" t="n"/>
      <c r="BR172" s="409" t="n"/>
      <c r="BS172" s="2593" t="n"/>
      <c r="BT172" s="2591" t="n"/>
      <c r="BU172" s="2592" t="n"/>
      <c r="BV172" s="2592" t="n"/>
      <c r="BW172" s="2592" t="n"/>
      <c r="BX172" s="2592" t="n"/>
      <c r="BY172" s="2592" t="n"/>
      <c r="BZ172" s="409" t="n"/>
      <c r="CA172" s="2555" t="n"/>
      <c r="CB172" s="2591" t="n"/>
      <c r="CC172" s="2592" t="n"/>
      <c r="CD172" s="2592" t="n"/>
      <c r="CE172" s="2592" t="n"/>
      <c r="CF172" s="2592" t="n"/>
      <c r="CG172" s="2592" t="n"/>
      <c r="CH172" s="409" t="n"/>
      <c r="CI172" s="2555" t="n"/>
      <c r="CJ172" s="2591" t="n"/>
      <c r="CK172" s="2592" t="n"/>
      <c r="CL172" s="2592" t="n"/>
      <c r="CM172" s="2592" t="n"/>
      <c r="CN172" s="2592" t="n"/>
      <c r="CO172" s="2592" t="n"/>
      <c r="CP172" s="409" t="n"/>
      <c r="CQ172" s="410" t="n"/>
      <c r="CR172" s="2591" t="n">
        <v>0</v>
      </c>
      <c r="CS172" s="2592" t="n">
        <v>0</v>
      </c>
      <c r="CT172" s="2592" t="n">
        <v>0</v>
      </c>
      <c r="CU172" s="2592" t="n">
        <v>0</v>
      </c>
      <c r="CV172" s="2592" t="n">
        <v>0</v>
      </c>
      <c r="CW172" s="2592" t="n">
        <v>0</v>
      </c>
      <c r="CX172" s="409">
        <f>IFERROR(CR172/CW172-1, "-")</f>
        <v/>
      </c>
      <c r="CY172" s="400" t="n"/>
      <c r="CZ172" s="2594" t="n">
        <v>0</v>
      </c>
      <c r="DA172" s="2592" t="n"/>
      <c r="DB172" s="2592" t="n"/>
      <c r="DC172" s="2592" t="n"/>
      <c r="DD172" s="2592" t="n"/>
      <c r="DE172" s="409" t="n"/>
      <c r="DF172" s="409" t="n"/>
      <c r="DG172" s="413" t="n"/>
      <c r="DH172" s="413" t="n"/>
      <c r="DI172" s="2579" t="n"/>
      <c r="DJ172" s="2427">
        <f>SUM(D172,J172,P172,V172,AD172,AL172,AU172,BC172,BK172,BT172,CB172,CJ172)-CR172</f>
        <v/>
      </c>
      <c r="DK172" s="2427">
        <f>SUM(E172,K172,Q172,W172,AE172,AM172,AV172,BD172,BL172,BU172,CC172,CK172)-CS172</f>
        <v/>
      </c>
      <c r="DL172" s="2427">
        <f>SUM(G172,M172,S172,AA172,AI172,AR172,AZ172,BH172,BQ172,BY172,CG172,CO172)-CW172</f>
        <v/>
      </c>
      <c r="DM172" s="2427">
        <f>SUM(D172,J172,P172,V172,AD172,AL172,AU172,BC172,,BN172,BV172,CD172,CL172)-CT172</f>
        <v/>
      </c>
      <c r="DN172" s="2579" t="n"/>
      <c r="DO172" s="2579" t="n"/>
      <c r="DP172" s="2595" t="n"/>
      <c r="DQ172" s="2581">
        <f>-CR172+DP172/10^6</f>
        <v/>
      </c>
      <c r="DR172" s="2427">
        <f>SUM(E172,K172,Q172,W172,AE172,AM172,AV172,BD172,BL172,BU172,CC172,CK172)-CS172</f>
        <v/>
      </c>
      <c r="DS172" s="2427">
        <f>SUM(D172,J172,P172,V172,AD172,AL172,AU172,BC172,,BN172,BV172,CD172,CL172)-CT172</f>
        <v/>
      </c>
      <c r="DT172" s="2582" t="n"/>
      <c r="DU172" s="415" t="n"/>
      <c r="DV172" s="2583">
        <f>DU172-CJ172</f>
        <v/>
      </c>
      <c r="DX172" s="2571">
        <f>(CS172-CZ172)*10^6</f>
        <v/>
      </c>
      <c r="DY172" s="2571">
        <f>(CT172-DC172)*10^6</f>
        <v/>
      </c>
      <c r="DZ172" s="2571">
        <f>(CW172-DD172)*10^6</f>
        <v/>
      </c>
      <c r="EB172" s="2584" t="n"/>
    </row>
    <row collapsed="1" customHeight="1" ht="15.75" r="173" s="2323">
      <c r="B173" s="489" t="inlineStr">
        <is>
          <t>Autres impôts et taxes</t>
        </is>
      </c>
      <c r="C173" s="373" t="inlineStr">
        <is>
          <t>Opex167</t>
        </is>
      </c>
      <c r="D173" s="2507" t="n">
        <v>238.558463</v>
      </c>
      <c r="E173" s="2434" t="n">
        <v>161.894652885307</v>
      </c>
      <c r="F173" s="2434" t="n">
        <v>76.66381011469298</v>
      </c>
      <c r="G173" s="2434" t="n">
        <v>155.622581</v>
      </c>
      <c r="H173" s="232" t="n">
        <v>0.5329296138585438</v>
      </c>
      <c r="I173" s="397" t="n"/>
      <c r="J173" s="2507" t="n">
        <v>219.099321</v>
      </c>
      <c r="K173" s="2434" t="n">
        <v>164.339319885307</v>
      </c>
      <c r="L173" s="2434" t="n">
        <v>54.76000111469301</v>
      </c>
      <c r="M173" s="2434" t="n">
        <v>157.951831</v>
      </c>
      <c r="N173" s="232" t="n">
        <v>0.3871274527992017</v>
      </c>
      <c r="O173" s="397" t="n"/>
      <c r="P173" s="2507" t="n">
        <v>240.674421</v>
      </c>
      <c r="Q173" s="2434" t="n">
        <v>164.148156885307</v>
      </c>
      <c r="R173" s="2434" t="n">
        <v>76.52626411469299</v>
      </c>
      <c r="S173" s="2434" t="n">
        <v>139.524236</v>
      </c>
      <c r="T173" s="232" t="n">
        <v>0.7249649802776916</v>
      </c>
      <c r="U173" s="2586" t="n"/>
      <c r="V173" s="2507" t="n">
        <v>240.330166</v>
      </c>
      <c r="W173" s="2434" t="n">
        <v>166.570415885307</v>
      </c>
      <c r="X173" s="2434" t="n">
        <v>232.644565053132</v>
      </c>
      <c r="Y173" s="2434" t="n">
        <v>73.75975011469299</v>
      </c>
      <c r="Z173" s="2434" t="n">
        <v>7.685600946867993</v>
      </c>
      <c r="AA173" s="2434" t="n">
        <v>145.874065</v>
      </c>
      <c r="AB173" s="232" t="n">
        <v>0.6475181246234551</v>
      </c>
      <c r="AC173" s="397" t="n"/>
      <c r="AD173" s="2507" t="n">
        <v>274.694062</v>
      </c>
      <c r="AE173" s="2434" t="n">
        <v>165.659050885307</v>
      </c>
      <c r="AF173" s="2434" t="n">
        <v>232.848983053132</v>
      </c>
      <c r="AG173" s="2434" t="n">
        <v>109.035011114693</v>
      </c>
      <c r="AH173" s="2434" t="n">
        <v>41.84507894686797</v>
      </c>
      <c r="AI173" s="2434" t="n">
        <v>192.134595</v>
      </c>
      <c r="AJ173" s="232" t="n">
        <v>0.4296960003480892</v>
      </c>
      <c r="AK173" s="397" t="n"/>
      <c r="AL173" s="2507" t="n">
        <v>235.569209</v>
      </c>
      <c r="AM173" s="2434" t="n">
        <v>164.994715885307</v>
      </c>
      <c r="AN173" s="2434" t="n">
        <v>232.184648053132</v>
      </c>
      <c r="AO173" s="2434" t="n">
        <v>238.960433823715</v>
      </c>
      <c r="AP173" s="2434" t="n">
        <v>70.57449311469296</v>
      </c>
      <c r="AQ173" s="2434" t="n">
        <v>3.384560946867964</v>
      </c>
      <c r="AR173" s="2434" t="n">
        <v>171.35059</v>
      </c>
      <c r="AS173" s="232" t="n">
        <v>0.374779094720362</v>
      </c>
      <c r="AT173" s="2587" t="n"/>
      <c r="AU173" s="2507" t="n">
        <v>274.154013</v>
      </c>
      <c r="AV173" s="2434" t="n">
        <v>164.067585885307</v>
      </c>
      <c r="AW173" s="2434" t="n">
        <v>239.160433823715</v>
      </c>
      <c r="AX173" s="2434" t="n">
        <v>110.086427114693</v>
      </c>
      <c r="AY173" s="2434" t="n">
        <v>34.99357917628498</v>
      </c>
      <c r="AZ173" s="2434" t="n">
        <v>156.27002</v>
      </c>
      <c r="BA173" s="232" t="n">
        <v>0.7543609004465479</v>
      </c>
      <c r="BB173" s="397" t="n"/>
      <c r="BC173" s="2507" t="n">
        <v>216.504717</v>
      </c>
      <c r="BD173" s="2434" t="n">
        <v>164.3763175519732</v>
      </c>
      <c r="BE173" s="2434" t="n">
        <v>238.560433823715</v>
      </c>
      <c r="BF173" s="2434" t="n">
        <v>52.12839944802676</v>
      </c>
      <c r="BG173" s="2434" t="n">
        <v>-22.05571682371502</v>
      </c>
      <c r="BH173" s="2434" t="n">
        <v>0</v>
      </c>
      <c r="BI173" s="232" t="n"/>
      <c r="BJ173" s="2586" t="n"/>
      <c r="BK173" s="2507" t="n"/>
      <c r="BL173" s="2434" t="n"/>
      <c r="BM173" s="2434" t="n"/>
      <c r="BN173" s="2434" t="n"/>
      <c r="BO173" s="2434" t="n"/>
      <c r="BP173" s="2434" t="n"/>
      <c r="BQ173" s="2434" t="n"/>
      <c r="BR173" s="232" t="n"/>
      <c r="BS173" s="2586" t="n"/>
      <c r="BT173" s="2507" t="n"/>
      <c r="BU173" s="2434" t="n"/>
      <c r="BV173" s="2434" t="n"/>
      <c r="BW173" s="2434" t="n"/>
      <c r="BX173" s="2434" t="n"/>
      <c r="BY173" s="2434" t="n"/>
      <c r="BZ173" s="232" t="n"/>
      <c r="CA173" s="2555" t="n"/>
      <c r="CB173" s="2507" t="n"/>
      <c r="CC173" s="2434" t="n"/>
      <c r="CD173" s="2434" t="n"/>
      <c r="CE173" s="2434" t="n"/>
      <c r="CF173" s="2434" t="n"/>
      <c r="CG173" s="2434" t="n"/>
      <c r="CH173" s="232" t="n"/>
      <c r="CI173" s="2555" t="n"/>
      <c r="CJ173" s="2507" t="n"/>
      <c r="CK173" s="2434" t="n"/>
      <c r="CL173" s="2434" t="n"/>
      <c r="CM173" s="2434" t="n"/>
      <c r="CN173" s="2434" t="n"/>
      <c r="CO173" s="2434" t="n"/>
      <c r="CP173" s="232" t="n"/>
      <c r="CQ173" s="397" t="n"/>
      <c r="CR173" s="2507" t="n">
        <v>1939.584372</v>
      </c>
      <c r="CS173" s="2434" t="n">
        <v>1316.050215749122</v>
      </c>
      <c r="CT173" s="2434" t="n">
        <v>1691.47730064743</v>
      </c>
      <c r="CU173" s="2434" t="n">
        <v>623.5341562508779</v>
      </c>
      <c r="CV173" s="2434" t="n">
        <v>248.1070713525701</v>
      </c>
      <c r="CW173" s="2434" t="n">
        <v>1118.727918</v>
      </c>
      <c r="CX173" s="232">
        <f>IFERROR(CR173/CW173-1, "-")</f>
        <v/>
      </c>
      <c r="CY173" s="400" t="n"/>
      <c r="CZ173" s="2588" t="n">
        <v>1973.66392974302</v>
      </c>
      <c r="DA173" s="2434" t="n"/>
      <c r="DB173" s="2434" t="n">
        <v>2885.98866976601</v>
      </c>
      <c r="DC173" s="2434" t="n"/>
      <c r="DD173" s="2434" t="n"/>
      <c r="DE173" s="232">
        <f>+CZ173/DD173-1</f>
        <v/>
      </c>
      <c r="DF173" s="232">
        <f>+DA173/DD173-1</f>
        <v/>
      </c>
      <c r="DG173" s="402">
        <f>+DB173/DD173-1</f>
        <v/>
      </c>
      <c r="DH173" s="402">
        <f>+DC173/DD173-1</f>
        <v/>
      </c>
      <c r="DI173" s="2579" t="n"/>
      <c r="DJ173" s="2427">
        <f>SUM(D173,J173,P173,V173,AD173,AL173,AU173,BC173,BK173,BT173,CB173,CJ173)-CR173</f>
        <v/>
      </c>
      <c r="DK173" s="2427">
        <f>SUM(E173,K173,Q173,W173,AE173,AM173,AV173,BD173,BL173,BU173,CC173,CK173)-CS173</f>
        <v/>
      </c>
      <c r="DL173" s="2427">
        <f>SUM(G173,M173,S173,AA173,AI173,AR173,AZ173,BH173,BQ173,BY173,CG173,CO173)-CW173</f>
        <v/>
      </c>
      <c r="DM173" s="2427">
        <f>SUM(D173,J173,P173,V173,AD173,AL173,AU173,BC173,,BN173,BV173,CD173,CL173)-CT173</f>
        <v/>
      </c>
      <c r="DN173" s="2579" t="n"/>
      <c r="DO173" s="2579" t="n"/>
      <c r="DP173" s="2589">
        <f>SUM(DP174:DP181)</f>
        <v/>
      </c>
      <c r="DQ173" s="2581">
        <f>-CR173+DP173/10^6</f>
        <v/>
      </c>
      <c r="DR173" s="2427">
        <f>SUM(E173,K173,Q173,W173,AE173,AM173,AV173,BD173,BL173,BU173,CC173,CK173)-CS173</f>
        <v/>
      </c>
      <c r="DS173" s="2427">
        <f>SUM(D173,J173,P173,V173,AD173,AL173,AU173,BC173,,BN173,BV173,CD173,CL173)-CT173</f>
        <v/>
      </c>
      <c r="DT173" s="2582" t="n"/>
      <c r="DU173" s="392" t="n">
        <v>1029.463766</v>
      </c>
      <c r="DV173" s="2583">
        <f>DU173-CJ173</f>
        <v/>
      </c>
      <c r="DX173" s="2571">
        <f>(CS173-CZ173)*10^6</f>
        <v/>
      </c>
      <c r="DY173" s="2571">
        <f>(CT173-DC173)*10^6</f>
        <v/>
      </c>
      <c r="DZ173" s="2571">
        <f>(CW173-DD173)*10^6</f>
        <v/>
      </c>
      <c r="EB173" s="2584" t="n"/>
    </row>
    <row customFormat="1" customHeight="1" hidden="1" ht="15.75" outlineLevel="1" r="174" s="416">
      <c r="A174" s="268" t="n"/>
      <c r="B174" s="419" t="inlineStr">
        <is>
          <t>IMPOTS FONCIERS ET TAXES ANNEX</t>
        </is>
      </c>
      <c r="C174" s="406" t="inlineStr">
        <is>
          <t>Opex168</t>
        </is>
      </c>
      <c r="D174" s="2591" t="n">
        <v>4.132121</v>
      </c>
      <c r="E174" s="2592" t="n">
        <v>8.572684509556391</v>
      </c>
      <c r="F174" s="2592" t="n">
        <v>-4.440563509556391</v>
      </c>
      <c r="G174" s="2592" t="n">
        <v>6.634367</v>
      </c>
      <c r="H174" s="409" t="n">
        <v>-0.3771642418937633</v>
      </c>
      <c r="I174" s="397" t="n"/>
      <c r="J174" s="2591" t="n">
        <v>4.319634</v>
      </c>
      <c r="K174" s="2592" t="n">
        <v>8.572684509556391</v>
      </c>
      <c r="L174" s="2592" t="n">
        <v>-4.253050509556391</v>
      </c>
      <c r="M174" s="2592" t="n">
        <v>6.73612</v>
      </c>
      <c r="N174" s="409" t="n">
        <v>-0.3587355925963315</v>
      </c>
      <c r="O174" s="410" t="n"/>
      <c r="P174" s="2591" t="n">
        <v>4.319634</v>
      </c>
      <c r="Q174" s="2592" t="n">
        <v>8.572684509556391</v>
      </c>
      <c r="R174" s="2592" t="n">
        <v>-4.253050509556391</v>
      </c>
      <c r="S174" s="2592" t="n">
        <v>6.744162</v>
      </c>
      <c r="T174" s="409" t="n">
        <v>-0.3595002611147242</v>
      </c>
      <c r="U174" s="2586" t="n"/>
      <c r="V174" s="2591" t="n">
        <v>4.319649</v>
      </c>
      <c r="W174" s="2592" t="n">
        <v>8.572684509556391</v>
      </c>
      <c r="X174" s="2592" t="n">
        <v>5.49159243108687</v>
      </c>
      <c r="Y174" s="2592" t="n">
        <v>-4.253035509556391</v>
      </c>
      <c r="Z174" s="2592" t="n">
        <v>-1.17194343108687</v>
      </c>
      <c r="AA174" s="2592" t="n">
        <v>6.806595</v>
      </c>
      <c r="AB174" s="409" t="n">
        <v>-0.3653729948674778</v>
      </c>
      <c r="AC174" s="410" t="n"/>
      <c r="AD174" s="2591" t="n">
        <v>4.319634</v>
      </c>
      <c r="AE174" s="2592" t="n">
        <v>8.572684509556391</v>
      </c>
      <c r="AF174" s="2592" t="n">
        <v>5.49159243108687</v>
      </c>
      <c r="AG174" s="2592" t="n">
        <v>-4.253050509556391</v>
      </c>
      <c r="AH174" s="2592" t="n">
        <v>-1.17195843108687</v>
      </c>
      <c r="AI174" s="2592" t="n">
        <v>6.654011</v>
      </c>
      <c r="AJ174" s="409" t="n">
        <v>-0.3508225339573379</v>
      </c>
      <c r="AK174" s="410" t="n"/>
      <c r="AL174" s="2591" t="n">
        <v>4.319634</v>
      </c>
      <c r="AM174" s="2592" t="n">
        <v>8.572684509556391</v>
      </c>
      <c r="AN174" s="2592" t="n">
        <v>5.49159243108687</v>
      </c>
      <c r="AO174" s="2592" t="n">
        <v>5.49159243108687</v>
      </c>
      <c r="AP174" s="2592" t="n">
        <v>-4.253050509556391</v>
      </c>
      <c r="AQ174" s="2592" t="n">
        <v>-1.17195843108687</v>
      </c>
      <c r="AR174" s="2592" t="n">
        <v>6.654011</v>
      </c>
      <c r="AS174" s="409" t="n">
        <v>-0.3508225339573379</v>
      </c>
      <c r="AT174" s="2587" t="n"/>
      <c r="AU174" s="2591" t="n">
        <v>4.319635</v>
      </c>
      <c r="AV174" s="2592" t="n">
        <v>8.572684509556391</v>
      </c>
      <c r="AW174" s="2592" t="n">
        <v>5.49159243108687</v>
      </c>
      <c r="AX174" s="2592" t="n">
        <v>-4.253049509556391</v>
      </c>
      <c r="AY174" s="2592" t="n">
        <v>-1.17195743108687</v>
      </c>
      <c r="AZ174" s="2592" t="n">
        <v>6.654011</v>
      </c>
      <c r="BA174" s="409" t="n">
        <v>-0.3508223836720438</v>
      </c>
      <c r="BB174" s="410" t="n"/>
      <c r="BC174" s="2591" t="n">
        <v>4.319634</v>
      </c>
      <c r="BD174" s="2592" t="n">
        <v>8.572684509556389</v>
      </c>
      <c r="BE174" s="2592" t="n">
        <v>5.49159243108687</v>
      </c>
      <c r="BF174" s="2592" t="n">
        <v>-4.253050509556389</v>
      </c>
      <c r="BG174" s="2592" t="n">
        <v>-1.17195843108687</v>
      </c>
      <c r="BH174" s="2592" t="n">
        <v>6.65401</v>
      </c>
      <c r="BI174" s="409" t="n">
        <v>-0.3508224363954969</v>
      </c>
      <c r="BJ174" s="2593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2593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2555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2555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1" t="n">
        <v>34.369575</v>
      </c>
      <c r="CS174" s="2592" t="n">
        <v>68.58147607645111</v>
      </c>
      <c r="CT174" s="2592" t="n">
        <v>32.39385686217373</v>
      </c>
      <c r="CU174" s="2592" t="n">
        <v>-34.21190107645111</v>
      </c>
      <c r="CV174" s="2592" t="n">
        <v>1.975718137826263</v>
      </c>
      <c r="CW174" s="2592" t="n">
        <v>46.88327699999999</v>
      </c>
      <c r="CX174" s="409">
        <f>IFERROR(CR174/CW174-1, "-")</f>
        <v/>
      </c>
      <c r="CY174" s="400" t="n"/>
      <c r="CZ174" s="2594" t="n">
        <v>102.8722141146766</v>
      </c>
      <c r="DA174" s="2592" t="n">
        <v>62.1957208797818</v>
      </c>
      <c r="DB174" s="2592" t="n">
        <v>59.8518190176081</v>
      </c>
      <c r="DC174" s="2592" t="n"/>
      <c r="DD174" s="2592" t="n">
        <v>80.15333099999998</v>
      </c>
      <c r="DE174" s="409">
        <f>+CZ174/DD174-1</f>
        <v/>
      </c>
      <c r="DF174" s="409">
        <f>+DA174/DD174-1</f>
        <v/>
      </c>
      <c r="DG174" s="413">
        <f>+DB174/DD174-1</f>
        <v/>
      </c>
      <c r="DH174" s="413">
        <f>+DC174/DD174-1</f>
        <v/>
      </c>
      <c r="DI174" s="2579" t="n"/>
      <c r="DJ174" s="2427">
        <f>SUM(D174,J174,P174,V174,AD174,AL174,AU174,BC174,BK174,BT174,CB174,CJ174)-CR174</f>
        <v/>
      </c>
      <c r="DK174" s="2427">
        <f>SUM(E174,K174,Q174,W174,AE174,AM174,AV174,BD174,BL174,BU174,CC174,CK174)-CS174</f>
        <v/>
      </c>
      <c r="DL174" s="2427">
        <f>SUM(G174,M174,S174,AA174,AI174,AR174,AZ174,BH174,BQ174,BY174,CG174,CO174)-CW174</f>
        <v/>
      </c>
      <c r="DM174" s="2427">
        <f>SUM(D174,J174,P174,V174,AD174,AL174,AU174,BC174,,BN174,BV174,CD174,CL174)-CT174</f>
        <v/>
      </c>
      <c r="DN174" s="2579" t="n"/>
      <c r="DO174" s="2579" t="n"/>
      <c r="DP174" s="2595" t="n">
        <v>73499320</v>
      </c>
      <c r="DQ174" s="2581">
        <f>-CR174+DP174/10^6</f>
        <v/>
      </c>
      <c r="DR174" s="2427">
        <f>SUM(E174,K174,Q174,W174,AE174,AM174,AV174,BD174,BL174,BU174,CC174,CK174)-CS174</f>
        <v/>
      </c>
      <c r="DS174" s="2427">
        <f>SUM(D174,J174,P174,V174,AD174,AL174,AU174,BC174,,BN174,BV174,CD174,CL174)-CT174</f>
        <v/>
      </c>
      <c r="DT174" s="2582" t="n"/>
      <c r="DU174" s="415" t="n">
        <v>6.654011</v>
      </c>
      <c r="DV174" s="2583">
        <f>DU174-CJ174</f>
        <v/>
      </c>
      <c r="DX174" s="2571">
        <f>(CS174-CZ174)*10^6</f>
        <v/>
      </c>
      <c r="DY174" s="2571">
        <f>(CT174-DC174)*10^6</f>
        <v/>
      </c>
      <c r="DZ174" s="2571">
        <f>(CW174-DD174)*10^6</f>
        <v/>
      </c>
      <c r="EB174" s="2584" t="n"/>
    </row>
    <row customFormat="1" customHeight="1" hidden="1" ht="15.75" outlineLevel="1" r="175" s="416">
      <c r="A175" s="268" t="n"/>
      <c r="B175" s="419" t="inlineStr">
        <is>
          <t>PATENTES, LICENCES ET TAXES AN</t>
        </is>
      </c>
      <c r="C175" s="406" t="inlineStr">
        <is>
          <t>Opex169</t>
        </is>
      </c>
      <c r="D175" s="2679" t="n">
        <v>34.101775</v>
      </c>
      <c r="E175" s="2592" t="n">
        <v>34.2128189144301</v>
      </c>
      <c r="F175" s="2592" t="n">
        <v>-0.1110439144300983</v>
      </c>
      <c r="G175" s="2592" t="n">
        <v>31.271155</v>
      </c>
      <c r="H175" s="409" t="n">
        <v>0.09051856255389357</v>
      </c>
      <c r="I175" s="397" t="n"/>
      <c r="J175" s="2679" t="n">
        <v>34.87307</v>
      </c>
      <c r="K175" s="2592" t="n">
        <v>34.2128189144301</v>
      </c>
      <c r="L175" s="2592" t="n">
        <v>0.6602510855698966</v>
      </c>
      <c r="M175" s="2592" t="n">
        <v>31.271191</v>
      </c>
      <c r="N175" s="409" t="n">
        <v>0.1151820216889083</v>
      </c>
      <c r="O175" s="410" t="n"/>
      <c r="P175" s="2679" t="n">
        <v>34.873072</v>
      </c>
      <c r="Q175" s="2592" t="n">
        <v>34.2128189144301</v>
      </c>
      <c r="R175" s="2592" t="n">
        <v>0.6602530855698987</v>
      </c>
      <c r="S175" s="2592" t="n">
        <v>31.690697</v>
      </c>
      <c r="T175" s="409" t="n">
        <v>0.1004198487650809</v>
      </c>
      <c r="U175" s="2586" t="n"/>
      <c r="V175" s="2679" t="n">
        <v>34.873066</v>
      </c>
      <c r="W175" s="2592" t="n">
        <v>34.2128189144301</v>
      </c>
      <c r="X175" s="2592" t="n">
        <v>34.4838431607251</v>
      </c>
      <c r="Y175" s="2592" t="n">
        <v>0.6602470855698996</v>
      </c>
      <c r="Z175" s="2592" t="n">
        <v>0.3892228392749004</v>
      </c>
      <c r="AA175" s="2592" t="n">
        <v>31.411004</v>
      </c>
      <c r="AB175" s="409" t="n">
        <v>0.1102181261063797</v>
      </c>
      <c r="AC175" s="410" t="n"/>
      <c r="AD175" s="2679" t="n">
        <v>34.87307</v>
      </c>
      <c r="AE175" s="2592" t="n">
        <v>34.2128189144301</v>
      </c>
      <c r="AF175" s="2592" t="n">
        <v>34.4838431607251</v>
      </c>
      <c r="AG175" s="2592" t="n">
        <v>0.6602510855698966</v>
      </c>
      <c r="AH175" s="2592" t="n">
        <v>0.3892268392748974</v>
      </c>
      <c r="AI175" s="2592" t="n">
        <v>31.411003</v>
      </c>
      <c r="AJ175" s="409" t="n">
        <v>0.1102182887951715</v>
      </c>
      <c r="AK175" s="410" t="n"/>
      <c r="AL175" s="2679" t="n">
        <v>34.873071</v>
      </c>
      <c r="AM175" s="2592" t="n">
        <v>34.2128189144301</v>
      </c>
      <c r="AN175" s="2592" t="n">
        <v>34.4838431607251</v>
      </c>
      <c r="AO175" s="2592" t="n">
        <v>34.4838431607251</v>
      </c>
      <c r="AP175" s="2592" t="n">
        <v>0.6602520855699012</v>
      </c>
      <c r="AQ175" s="2592" t="n">
        <v>0.389227839274902</v>
      </c>
      <c r="AR175" s="2592" t="n">
        <v>31.411004</v>
      </c>
      <c r="AS175" s="409" t="n">
        <v>0.1102182852862648</v>
      </c>
      <c r="AT175" s="2587" t="n"/>
      <c r="AU175" s="2679" t="n">
        <v>34.873071</v>
      </c>
      <c r="AV175" s="2592" t="n">
        <v>34.2128189144301</v>
      </c>
      <c r="AW175" s="2592" t="n">
        <v>34.4838431607251</v>
      </c>
      <c r="AX175" s="2592" t="n">
        <v>0.6602520855699012</v>
      </c>
      <c r="AY175" s="2592" t="n">
        <v>0.389227839274902</v>
      </c>
      <c r="AZ175" s="2592" t="n">
        <v>31.411004</v>
      </c>
      <c r="BA175" s="409" t="n">
        <v>0.1102182852862648</v>
      </c>
      <c r="BB175" s="410" t="n"/>
      <c r="BC175" s="2679" t="n">
        <v>34.87307</v>
      </c>
      <c r="BD175" s="2592" t="n">
        <v>34.21281891443009</v>
      </c>
      <c r="BE175" s="2592" t="n">
        <v>34.4838431607251</v>
      </c>
      <c r="BF175" s="2592" t="n">
        <v>0.6602510855699038</v>
      </c>
      <c r="BG175" s="2592" t="n">
        <v>0.3892268392748974</v>
      </c>
      <c r="BH175" s="2592" t="n">
        <v>33.638896</v>
      </c>
      <c r="BI175" s="409" t="n">
        <v>0.03668889728129021</v>
      </c>
      <c r="BJ175" s="2593" t="n"/>
      <c r="BK175" s="2679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2593" t="n"/>
      <c r="BT175" s="2679" t="n"/>
      <c r="BU175" s="2592" t="n"/>
      <c r="BV175" s="2592" t="n"/>
      <c r="BW175" s="2592" t="n"/>
      <c r="BX175" s="2592" t="n"/>
      <c r="BY175" s="2592" t="n"/>
      <c r="BZ175" s="409" t="n"/>
      <c r="CA175" s="2555" t="n"/>
      <c r="CB175" s="2679" t="n"/>
      <c r="CC175" s="2592" t="n"/>
      <c r="CD175" s="2592" t="n"/>
      <c r="CE175" s="2592" t="n"/>
      <c r="CF175" s="2592" t="n"/>
      <c r="CG175" s="2592" t="n"/>
      <c r="CH175" s="409" t="n"/>
      <c r="CI175" s="2555" t="n"/>
      <c r="CJ175" s="2679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1" t="n">
        <v>278.213265</v>
      </c>
      <c r="CS175" s="2592" t="n">
        <v>273.7025513154408</v>
      </c>
      <c r="CT175" s="2592" t="n">
        <v>242.5617393214502</v>
      </c>
      <c r="CU175" s="2592" t="n">
        <v>4.510713684559164</v>
      </c>
      <c r="CV175" s="2592" t="n">
        <v>35.65152567854977</v>
      </c>
      <c r="CW175" s="2592" t="n">
        <v>219.877058</v>
      </c>
      <c r="CX175" s="409">
        <f>IFERROR(CR175/CW175-1, "-")</f>
        <v/>
      </c>
      <c r="CY175" s="400" t="n"/>
      <c r="CZ175" s="2594" t="n">
        <v>410.5538269731612</v>
      </c>
      <c r="DA175" s="2592" t="n">
        <v>414.202505446526</v>
      </c>
      <c r="DB175" s="2592" t="n">
        <v>414.980955125076</v>
      </c>
      <c r="DC175" s="2592" t="n"/>
      <c r="DD175" s="2592" t="n">
        <v>385.750933</v>
      </c>
      <c r="DE175" s="409">
        <f>+CZ175/DD175-1</f>
        <v/>
      </c>
      <c r="DF175" s="409">
        <f>+DA175/DD175-1</f>
        <v/>
      </c>
      <c r="DG175" s="413">
        <f>+DB175/DD175-1</f>
        <v/>
      </c>
      <c r="DH175" s="413">
        <f>+DC175/DD175-1</f>
        <v/>
      </c>
      <c r="DI175" s="2579" t="n"/>
      <c r="DJ175" s="2427">
        <f>SUM(D175,J175,P175,V175,AD175,AL175,AU175,BC175,BK175,BT175,CB175,CJ175)-CR175</f>
        <v/>
      </c>
      <c r="DK175" s="2427">
        <f>SUM(E175,K175,Q175,W175,AE175,AM175,AV175,BD175,BL175,BU175,CC175,CK175)-CS175</f>
        <v/>
      </c>
      <c r="DL175" s="2427">
        <f>SUM(G175,M175,S175,AA175,AI175,AR175,AZ175,BH175,BQ175,BY175,CG175,CO175)-CW175</f>
        <v/>
      </c>
      <c r="DM175" s="2427">
        <f>SUM(D175,J175,P175,V175,AD175,AL175,AU175,BC175,,BN175,BV175,CD175,CL175)-CT175</f>
        <v/>
      </c>
      <c r="DN175" s="2579" t="n"/>
      <c r="DO175" s="2579" t="n"/>
      <c r="DP175" s="2680">
        <f>#VALUE!</f>
        <v/>
      </c>
      <c r="DQ175" s="2581">
        <f>-CR175+DP175/10^6</f>
        <v/>
      </c>
      <c r="DR175" s="2427">
        <f>SUM(E175,K175,Q175,W175,AE175,AM175,AV175,BD175,BL175,BU175,CC175,CK175)-CS175</f>
        <v/>
      </c>
      <c r="DS175" s="2427">
        <f>SUM(D175,J175,P175,V175,AD175,AL175,AU175,BC175,,BN175,BV175,CD175,CL175)-CT175</f>
        <v/>
      </c>
      <c r="DT175" s="2582" t="n"/>
      <c r="DU175" s="415" t="n">
        <v>34.166017</v>
      </c>
      <c r="DV175" s="2583">
        <f>DU175-CJ175</f>
        <v/>
      </c>
      <c r="DX175" s="2571">
        <f>(CS175-CZ175)*10^6</f>
        <v/>
      </c>
      <c r="DY175" s="2571">
        <f>(CT175-DC175)*10^6</f>
        <v/>
      </c>
      <c r="DZ175" s="2571">
        <f>(CW175-DD175)*10^6</f>
        <v/>
      </c>
      <c r="EB175" s="2584" t="n"/>
    </row>
    <row customFormat="1" customHeight="1" hidden="1" ht="15.75" outlineLevel="1" r="176" s="416">
      <c r="A176" s="268" t="n"/>
      <c r="B176" s="419" t="inlineStr">
        <is>
          <t>AUTRES  IMPOTS ET TAXES DIRECTS</t>
        </is>
      </c>
      <c r="C176" s="406" t="inlineStr">
        <is>
          <t>Opex170</t>
        </is>
      </c>
      <c r="D176" s="2700" t="n">
        <v>181.184766</v>
      </c>
      <c r="E176" s="2592" t="n">
        <v>91.1355205833333</v>
      </c>
      <c r="F176" s="2592" t="n">
        <v>90.04924541666669</v>
      </c>
      <c r="G176" s="2592" t="n">
        <v>98.68492500000001</v>
      </c>
      <c r="H176" s="409" t="n">
        <v>0.8359923362154857</v>
      </c>
      <c r="I176" s="397" t="n"/>
      <c r="J176" s="2700" t="n">
        <v>153.291252</v>
      </c>
      <c r="K176" s="2592" t="n">
        <v>93.5801875833333</v>
      </c>
      <c r="L176" s="2592" t="n">
        <v>59.71106441666669</v>
      </c>
      <c r="M176" s="2592" t="n">
        <v>92.898236</v>
      </c>
      <c r="N176" s="409" t="n">
        <v>0.6500986305057503</v>
      </c>
      <c r="O176" s="410" t="n"/>
      <c r="P176" s="2700" t="n">
        <v>165.045876</v>
      </c>
      <c r="Q176" s="2592" t="n">
        <v>92.9890245833333</v>
      </c>
      <c r="R176" s="2592" t="n">
        <v>72.05685141666669</v>
      </c>
      <c r="S176" s="2592" t="n">
        <v>89.445572</v>
      </c>
      <c r="T176" s="409" t="n">
        <v>0.8452101351646564</v>
      </c>
      <c r="U176" s="2586" t="n"/>
      <c r="V176" s="2700" t="n">
        <v>186.454893</v>
      </c>
      <c r="W176" s="2592" t="n">
        <v>95.2112835833333</v>
      </c>
      <c r="X176" s="2592" t="n">
        <v>164.095500583333</v>
      </c>
      <c r="Y176" s="2592" t="n">
        <v>91.2436094166667</v>
      </c>
      <c r="Z176" s="2592" t="n">
        <v>22.35939241666699</v>
      </c>
      <c r="AA176" s="2592" t="n">
        <v>93.40343300000001</v>
      </c>
      <c r="AB176" s="409" t="n">
        <v>0.9962316909700737</v>
      </c>
      <c r="AC176" s="410" t="n"/>
      <c r="AD176" s="2700" t="n">
        <v>171.303139</v>
      </c>
      <c r="AE176" s="2592" t="n">
        <v>94.30751858333331</v>
      </c>
      <c r="AF176" s="2592" t="n">
        <v>164.307518583333</v>
      </c>
      <c r="AG176" s="2592" t="n">
        <v>76.99562041666668</v>
      </c>
      <c r="AH176" s="2592" t="n">
        <v>6.995620416666981</v>
      </c>
      <c r="AI176" s="2592" t="n">
        <v>134.656815</v>
      </c>
      <c r="AJ176" s="409" t="n">
        <v>0.2721460774191042</v>
      </c>
      <c r="AK176" s="410" t="n"/>
      <c r="AL176" s="2700" t="n">
        <v>184.549747</v>
      </c>
      <c r="AM176" s="2592" t="n">
        <v>93.8355835833333</v>
      </c>
      <c r="AN176" s="2592" t="n">
        <v>163.835583583333</v>
      </c>
      <c r="AO176" s="2592" t="n">
        <v>171.194949592333</v>
      </c>
      <c r="AP176" s="2592" t="n">
        <v>90.71416341666669</v>
      </c>
      <c r="AQ176" s="2592" t="n">
        <v>20.71416341666699</v>
      </c>
      <c r="AR176" s="2592" t="n">
        <v>118.508767</v>
      </c>
      <c r="AS176" s="409" t="n">
        <v>0.5572666197767457</v>
      </c>
      <c r="AT176" s="2587" t="n"/>
      <c r="AU176" s="2700" t="n">
        <v>192.629318</v>
      </c>
      <c r="AV176" s="2592" t="n">
        <v>92.7084535833333</v>
      </c>
      <c r="AW176" s="2592" t="n">
        <v>171.194949592333</v>
      </c>
      <c r="AX176" s="2592" t="n">
        <v>99.92086441666669</v>
      </c>
      <c r="AY176" s="2592" t="n">
        <v>21.43436840766699</v>
      </c>
      <c r="AZ176" s="2592" t="n">
        <v>103.288486</v>
      </c>
      <c r="BA176" s="409" t="n">
        <v>0.8649640967726062</v>
      </c>
      <c r="BB176" s="410" t="n"/>
      <c r="BC176" s="2700" t="n">
        <v>161.923508</v>
      </c>
      <c r="BD176" s="2592" t="n">
        <v>93.61718524999998</v>
      </c>
      <c r="BE176" s="2592" t="n">
        <v>171.194949592333</v>
      </c>
      <c r="BF176" s="2592" t="n">
        <v>68.30632275000002</v>
      </c>
      <c r="BG176" s="2592" t="n">
        <v>-9.271441592332991</v>
      </c>
      <c r="BH176" s="2592" t="n">
        <v>112.731716</v>
      </c>
      <c r="BI176" s="409" t="n">
        <v>0.4363616003148572</v>
      </c>
      <c r="BJ176" s="2593" t="n"/>
      <c r="BK176" s="2700" t="n"/>
      <c r="BL176" s="2592" t="n"/>
      <c r="BM176" s="2592" t="n"/>
      <c r="BN176" s="2592" t="n"/>
      <c r="BO176" s="2592" t="n"/>
      <c r="BP176" s="2592" t="n"/>
      <c r="BQ176" s="2592" t="n"/>
      <c r="BR176" s="409" t="n"/>
      <c r="BS176" s="2593" t="n"/>
      <c r="BT176" s="2700" t="n"/>
      <c r="BU176" s="2592" t="n"/>
      <c r="BV176" s="2592" t="n"/>
      <c r="BW176" s="2592" t="n"/>
      <c r="BX176" s="2592" t="n"/>
      <c r="BY176" s="2592" t="n"/>
      <c r="BZ176" s="409" t="n"/>
      <c r="CA176" s="2555" t="n"/>
      <c r="CB176" s="2700" t="n"/>
      <c r="CC176" s="2592" t="n"/>
      <c r="CD176" s="2592" t="n"/>
      <c r="CE176" s="2592" t="n"/>
      <c r="CF176" s="2592" t="n"/>
      <c r="CG176" s="2592" t="n"/>
      <c r="CH176" s="409" t="n"/>
      <c r="CI176" s="2555" t="n"/>
      <c r="CJ176" s="2700" t="n"/>
      <c r="CK176" s="2592" t="n"/>
      <c r="CL176" s="2592" t="n"/>
      <c r="CM176" s="2592" t="n"/>
      <c r="CN176" s="2592" t="n"/>
      <c r="CO176" s="2592" t="n"/>
      <c r="CP176" s="409" t="n"/>
      <c r="CQ176" s="410" t="n"/>
      <c r="CR176" s="2591" t="n">
        <v>1396.382499</v>
      </c>
      <c r="CS176" s="2592" t="n">
        <v>747.384757333333</v>
      </c>
      <c r="CT176" s="2592" t="n">
        <v>1199.669825184666</v>
      </c>
      <c r="CU176" s="2592" t="n">
        <v>648.997741666667</v>
      </c>
      <c r="CV176" s="2592" t="n">
        <v>196.712673815334</v>
      </c>
      <c r="CW176" s="2592" t="n">
        <v>730.8862340000001</v>
      </c>
      <c r="CX176" s="409">
        <f>IFERROR(CR176/CW176-1, "-")</f>
        <v/>
      </c>
      <c r="CY176" s="400" t="n"/>
      <c r="CZ176" s="2594" t="n">
        <v>1120.769542119341</v>
      </c>
      <c r="DA176" s="2592" t="n">
        <v>1976.47092036934</v>
      </c>
      <c r="DB176" s="2592" t="n">
        <v>2055.64457314633</v>
      </c>
      <c r="DC176" s="2592" t="n"/>
      <c r="DD176" s="2592" t="n">
        <v>2103.899085</v>
      </c>
      <c r="DE176" s="409">
        <f>+CZ176/DD176-1</f>
        <v/>
      </c>
      <c r="DF176" s="409">
        <f>+DA176/DD176-1</f>
        <v/>
      </c>
      <c r="DG176" s="413">
        <f>+DB176/DD176-1</f>
        <v/>
      </c>
      <c r="DH176" s="413">
        <f>+DC176/DD176-1</f>
        <v/>
      </c>
      <c r="DI176" s="2579" t="n"/>
      <c r="DJ176" s="2427">
        <f>SUM(D176,J176,P176,V176,AD176,AL176,AU176,BC176,BK176,BT176,CB176,CJ176)-CR176</f>
        <v/>
      </c>
      <c r="DK176" s="2427">
        <f>SUM(E176,K176,Q176,W176,AE176,AM176,AV176,BD176,BL176,BU176,CC176,CK176)-CS176</f>
        <v/>
      </c>
      <c r="DL176" s="2427">
        <f>SUM(G176,M176,S176,AA176,AI176,AR176,AZ176,BH176,BQ176,BY176,CG176,CO176)-CW176</f>
        <v/>
      </c>
      <c r="DM176" s="2427">
        <f>SUM(D176,J176,P176,V176,AD176,AL176,AU176,BC176,,BN176,BV176,CD176,CL176)-CT176</f>
        <v/>
      </c>
      <c r="DN176" s="2579" t="n"/>
      <c r="DO176" s="2579" t="n"/>
      <c r="DP176" s="2701">
        <f>#VALUE!</f>
        <v/>
      </c>
      <c r="DQ176" s="2581">
        <f>-CR176+DP176/10^6</f>
        <v/>
      </c>
      <c r="DR176" s="2427">
        <f>SUM(E176,K176,Q176,W176,AE176,AM176,AV176,BD176,BL176,BU176,CC176,CK176)-CS176</f>
        <v/>
      </c>
      <c r="DS176" s="2427">
        <f>SUM(D176,J176,P176,V176,AD176,AL176,AU176,BC176,,BN176,BV176,CD176,CL176)-CT176</f>
        <v/>
      </c>
      <c r="DT176" s="2582" t="n"/>
      <c r="DU176" s="415" t="n">
        <v>965.316362</v>
      </c>
      <c r="DV176" s="2583">
        <f>DU176-CJ176</f>
        <v/>
      </c>
      <c r="DX176" s="2571">
        <f>(CS176-CZ176)*10^6</f>
        <v/>
      </c>
      <c r="DY176" s="2571">
        <f>(CT176-DC176)*10^6</f>
        <v/>
      </c>
      <c r="DZ176" s="2571">
        <f>(CW176-DD176)*10^6</f>
        <v/>
      </c>
      <c r="EB176" s="2584" t="n"/>
    </row>
    <row customFormat="1" customHeight="1" hidden="1" ht="15.75" outlineLevel="1" r="177" s="416">
      <c r="A177" s="268" t="n"/>
      <c r="B177" s="419" t="inlineStr">
        <is>
          <t>IMPOTS ET TAXES INDIRECTS</t>
        </is>
      </c>
      <c r="C177" s="406" t="inlineStr">
        <is>
          <t>Opex171</t>
        </is>
      </c>
      <c r="D177" s="2591" t="n">
        <v>0</v>
      </c>
      <c r="E177" s="2592" t="n">
        <v>8.36828058075</v>
      </c>
      <c r="F177" s="2592" t="n">
        <v>-8.36828058075</v>
      </c>
      <c r="G177" s="2592" t="n">
        <v>0</v>
      </c>
      <c r="H177" s="409" t="n"/>
      <c r="I177" s="397" t="n"/>
      <c r="J177" s="2591" t="n">
        <v>0</v>
      </c>
      <c r="K177" s="2592" t="n">
        <v>8.36828058075</v>
      </c>
      <c r="L177" s="2592" t="n">
        <v>-8.36828058075</v>
      </c>
      <c r="M177" s="2592" t="n">
        <v>0</v>
      </c>
      <c r="N177" s="409" t="n"/>
      <c r="O177" s="410" t="n"/>
      <c r="P177" s="2591" t="n">
        <v>0</v>
      </c>
      <c r="Q177" s="2592" t="n">
        <v>8.36828058075</v>
      </c>
      <c r="R177" s="2592" t="n">
        <v>-8.36828058075</v>
      </c>
      <c r="S177" s="2592" t="n">
        <v>0</v>
      </c>
      <c r="T177" s="409" t="n"/>
      <c r="U177" s="2586" t="n"/>
      <c r="V177" s="2591" t="n">
        <v>0</v>
      </c>
      <c r="W177" s="2592" t="n">
        <v>8.36828058075</v>
      </c>
      <c r="X177" s="2592" t="n">
        <v>8.36828058075</v>
      </c>
      <c r="Y177" s="2592" t="n">
        <v>-8.36828058075</v>
      </c>
      <c r="Z177" s="2592" t="n">
        <v>-8.36828058075</v>
      </c>
      <c r="AA177" s="2592" t="n">
        <v>0</v>
      </c>
      <c r="AB177" s="409" t="n"/>
      <c r="AC177" s="410" t="n"/>
      <c r="AD177" s="2591" t="n">
        <v>0</v>
      </c>
      <c r="AE177" s="2592" t="n">
        <v>8.36828058075</v>
      </c>
      <c r="AF177" s="2592" t="n">
        <v>8.36828058075</v>
      </c>
      <c r="AG177" s="2592" t="n">
        <v>-8.36828058075</v>
      </c>
      <c r="AH177" s="2592" t="n">
        <v>-8.36828058075</v>
      </c>
      <c r="AI177" s="2592" t="n">
        <v>0</v>
      </c>
      <c r="AJ177" s="409" t="n"/>
      <c r="AK177" s="410" t="n"/>
      <c r="AL177" s="2591" t="n">
        <v>0</v>
      </c>
      <c r="AM177" s="2592" t="n">
        <v>8.368280580750001</v>
      </c>
      <c r="AN177" s="2592" t="n">
        <v>8.368280580750001</v>
      </c>
      <c r="AO177" s="2592" t="n">
        <v>8.25803367566667</v>
      </c>
      <c r="AP177" s="2592" t="n">
        <v>-8.368280580750001</v>
      </c>
      <c r="AQ177" s="2592" t="n">
        <v>-8.368280580750001</v>
      </c>
      <c r="AR177" s="2592" t="n">
        <v>0</v>
      </c>
      <c r="AS177" s="409" t="n"/>
      <c r="AT177" s="2587" t="n"/>
      <c r="AU177" s="2591" t="n">
        <v>0</v>
      </c>
      <c r="AV177" s="2592" t="n">
        <v>8.368280580750001</v>
      </c>
      <c r="AW177" s="2592" t="n">
        <v>8.25803367566667</v>
      </c>
      <c r="AX177" s="2592" t="n">
        <v>-8.368280580750001</v>
      </c>
      <c r="AY177" s="2592" t="n">
        <v>-8.25803367566667</v>
      </c>
      <c r="AZ177" s="2592" t="n">
        <v>0</v>
      </c>
      <c r="BA177" s="409" t="n"/>
      <c r="BB177" s="410" t="n"/>
      <c r="BC177" s="2591" t="n">
        <v>0</v>
      </c>
      <c r="BD177" s="2592" t="n">
        <v>8.36828058075</v>
      </c>
      <c r="BE177" s="2592" t="n">
        <v>8.25803367566667</v>
      </c>
      <c r="BF177" s="2592" t="n">
        <v>-8.36828058075</v>
      </c>
      <c r="BG177" s="2592" t="n">
        <v>-8.25803367566667</v>
      </c>
      <c r="BH177" s="2592" t="n">
        <v>0</v>
      </c>
      <c r="BI177" s="409" t="n"/>
      <c r="BJ177" s="2593" t="n"/>
      <c r="BK177" s="2591" t="n"/>
      <c r="BL177" s="2592" t="n"/>
      <c r="BM177" s="2592" t="n"/>
      <c r="BN177" s="2592" t="n"/>
      <c r="BO177" s="2592" t="n"/>
      <c r="BP177" s="2592" t="n"/>
      <c r="BQ177" s="2592" t="n"/>
      <c r="BR177" s="409" t="n"/>
      <c r="BS177" s="2593" t="n"/>
      <c r="BT177" s="2591" t="n"/>
      <c r="BU177" s="2592" t="n"/>
      <c r="BV177" s="2592" t="n"/>
      <c r="BW177" s="2592" t="n"/>
      <c r="BX177" s="2592" t="n"/>
      <c r="BY177" s="2592" t="n"/>
      <c r="BZ177" s="409" t="n"/>
      <c r="CA177" s="2555" t="n"/>
      <c r="CB177" s="2591" t="n"/>
      <c r="CC177" s="2592" t="n"/>
      <c r="CD177" s="2592" t="n"/>
      <c r="CE177" s="2592" t="n"/>
      <c r="CF177" s="2592" t="n"/>
      <c r="CG177" s="2592" t="n"/>
      <c r="CH177" s="409" t="n"/>
      <c r="CI177" s="2555" t="n"/>
      <c r="CJ177" s="2591" t="n"/>
      <c r="CK177" s="2592" t="n"/>
      <c r="CL177" s="2592" t="n"/>
      <c r="CM177" s="2592" t="n"/>
      <c r="CN177" s="2592" t="n"/>
      <c r="CO177" s="2592" t="n"/>
      <c r="CP177" s="409" t="n"/>
      <c r="CQ177" s="410" t="n"/>
      <c r="CR177" s="2591" t="n">
        <v>0</v>
      </c>
      <c r="CS177" s="2592" t="n">
        <v>66.946244646</v>
      </c>
      <c r="CT177" s="2592" t="n">
        <v>16.51606735133334</v>
      </c>
      <c r="CU177" s="2592" t="n">
        <v>-66.946244646</v>
      </c>
      <c r="CV177" s="2592" t="n">
        <v>-16.51606735133334</v>
      </c>
      <c r="CW177" s="2592" t="n">
        <v>0</v>
      </c>
      <c r="CX177" s="409">
        <f>IFERROR(CR177/CW177-1, "-")</f>
        <v/>
      </c>
      <c r="CY177" s="400" t="n"/>
      <c r="CZ177" s="2594" t="n">
        <v>100.419366969</v>
      </c>
      <c r="DA177" s="2592" t="n">
        <v>75.31452522675001</v>
      </c>
      <c r="DB177" s="2592" t="n">
        <v>57.8062357296667</v>
      </c>
      <c r="DC177" s="2592" t="n"/>
      <c r="DD177" s="2592" t="n">
        <v>0</v>
      </c>
      <c r="DE177" s="409" t="n"/>
      <c r="DF177" s="409" t="n"/>
      <c r="DG177" s="413" t="n"/>
      <c r="DH177" s="413" t="n"/>
      <c r="DI177" s="2579" t="n"/>
      <c r="DJ177" s="2427">
        <f>SUM(D177,J177,P177,V177,AD177,AL177,AU177,BC177,BK177,BT177,CB177,CJ177)-CR177</f>
        <v/>
      </c>
      <c r="DK177" s="2427">
        <f>SUM(E177,K177,Q177,W177,AE177,AM177,AV177,BD177,BL177,BU177,CC177,CK177)-CS177</f>
        <v/>
      </c>
      <c r="DL177" s="2427">
        <f>SUM(G177,M177,S177,AA177,AI177,AR177,AZ177,BH177,BQ177,BY177,CG177,CO177)-CW177</f>
        <v/>
      </c>
      <c r="DM177" s="2427">
        <f>SUM(D177,J177,P177,V177,AD177,AL177,AU177,BC177,,BN177,BV177,CD177,CL177)-CT177</f>
        <v/>
      </c>
      <c r="DN177" s="2579" t="n"/>
      <c r="DO177" s="2579" t="n"/>
      <c r="DP177" s="2595" t="n">
        <v>0</v>
      </c>
      <c r="DQ177" s="2581">
        <f>-CR177+DP177/10^6</f>
        <v/>
      </c>
      <c r="DR177" s="2427">
        <f>SUM(E177,K177,Q177,W177,AE177,AM177,AV177,BD177,BL177,BU177,CC177,CK177)-CS177</f>
        <v/>
      </c>
      <c r="DS177" s="2427">
        <f>SUM(D177,J177,P177,V177,AD177,AL177,AU177,BC177,,BN177,BV177,CD177,CL177)-CT177</f>
        <v/>
      </c>
      <c r="DT177" s="2582" t="n"/>
      <c r="DU177" s="415" t="n">
        <v>0</v>
      </c>
      <c r="DV177" s="2583">
        <f>DU177-CJ177</f>
        <v/>
      </c>
      <c r="DX177" s="2571">
        <f>(CS177-CZ177)*10^6</f>
        <v/>
      </c>
      <c r="DY177" s="2571">
        <f>(CT177-DC177)*10^6</f>
        <v/>
      </c>
      <c r="DZ177" s="2571">
        <f>(CW177-DD177)*10^6</f>
        <v/>
      </c>
      <c r="EB177" s="2584" t="n"/>
    </row>
    <row customFormat="1" customHeight="1" hidden="1" ht="15.75" outlineLevel="1" r="178" s="416">
      <c r="A178" s="268" t="n"/>
      <c r="B178" s="419" t="inlineStr">
        <is>
          <t>TAXES SUR LES VEHICULES DE SOC</t>
        </is>
      </c>
      <c r="C178" s="406" t="inlineStr">
        <is>
          <t>Opex172</t>
        </is>
      </c>
      <c r="D178" s="2591" t="n">
        <v>0</v>
      </c>
      <c r="E178" s="2592" t="n">
        <v>0.833333333333333</v>
      </c>
      <c r="F178" s="2592" t="n">
        <v>-0.833333333333333</v>
      </c>
      <c r="G178" s="2592" t="n">
        <v>0</v>
      </c>
      <c r="H178" s="409" t="n"/>
      <c r="I178" s="397" t="n"/>
      <c r="J178" s="2591" t="n">
        <v>4.32</v>
      </c>
      <c r="K178" s="2592" t="n">
        <v>0.833333333333333</v>
      </c>
      <c r="L178" s="2592" t="n">
        <v>3.486666666666667</v>
      </c>
      <c r="M178" s="2592" t="n">
        <v>4.88</v>
      </c>
      <c r="N178" s="409" t="n">
        <v>-0.1147540983606556</v>
      </c>
      <c r="O178" s="410" t="n"/>
      <c r="P178" s="2591" t="n">
        <v>0</v>
      </c>
      <c r="Q178" s="2592" t="n">
        <v>0.833333333333333</v>
      </c>
      <c r="R178" s="2592" t="n">
        <v>-0.833333333333333</v>
      </c>
      <c r="S178" s="2592" t="n">
        <v>0</v>
      </c>
      <c r="T178" s="409" t="n"/>
      <c r="U178" s="2586" t="n"/>
      <c r="V178" s="2591" t="n">
        <v>0</v>
      </c>
      <c r="W178" s="2592" t="n">
        <v>0.833333333333333</v>
      </c>
      <c r="X178" s="2592" t="n">
        <v>0.833333333333333</v>
      </c>
      <c r="Y178" s="2592" t="n">
        <v>-0.833333333333333</v>
      </c>
      <c r="Z178" s="2592" t="n">
        <v>-0.833333333333333</v>
      </c>
      <c r="AA178" s="2592" t="n">
        <v>0</v>
      </c>
      <c r="AB178" s="409" t="n"/>
      <c r="AC178" s="410" t="n"/>
      <c r="AD178" s="2591" t="n">
        <v>0</v>
      </c>
      <c r="AE178" s="2592" t="n">
        <v>0.833333333333333</v>
      </c>
      <c r="AF178" s="2592" t="n">
        <v>0.833333333333333</v>
      </c>
      <c r="AG178" s="2592" t="n">
        <v>-0.833333333333333</v>
      </c>
      <c r="AH178" s="2592" t="n">
        <v>-0.833333333333333</v>
      </c>
      <c r="AI178" s="2592" t="n">
        <v>0</v>
      </c>
      <c r="AJ178" s="409" t="n"/>
      <c r="AK178" s="410" t="n"/>
      <c r="AL178" s="2591" t="n">
        <v>0</v>
      </c>
      <c r="AM178" s="2592" t="n">
        <v>0.833333333333333</v>
      </c>
      <c r="AN178" s="2592" t="n">
        <v>0.833333333333333</v>
      </c>
      <c r="AO178" s="2592" t="n">
        <v>0.36</v>
      </c>
      <c r="AP178" s="2592" t="n">
        <v>-0.833333333333333</v>
      </c>
      <c r="AQ178" s="2592" t="n">
        <v>-0.833333333333333</v>
      </c>
      <c r="AR178" s="2592" t="n">
        <v>0</v>
      </c>
      <c r="AS178" s="409" t="n"/>
      <c r="AT178" s="2587" t="n"/>
      <c r="AU178" s="2591" t="n">
        <v>0</v>
      </c>
      <c r="AV178" s="2592" t="n">
        <v>0.833333333333333</v>
      </c>
      <c r="AW178" s="2592" t="n">
        <v>0.36</v>
      </c>
      <c r="AX178" s="2592" t="n">
        <v>-0.833333333333333</v>
      </c>
      <c r="AY178" s="2592" t="n">
        <v>-0.36</v>
      </c>
      <c r="AZ178" s="2592" t="n">
        <v>0</v>
      </c>
      <c r="BA178" s="409" t="n"/>
      <c r="BB178" s="410" t="n"/>
      <c r="BC178" s="2591" t="n">
        <v>0</v>
      </c>
      <c r="BD178" s="2592" t="n">
        <v>0.8333333333333334</v>
      </c>
      <c r="BE178" s="2592" t="n">
        <v>0.36</v>
      </c>
      <c r="BF178" s="2592" t="n">
        <v>-0.8333333333333334</v>
      </c>
      <c r="BG178" s="2592" t="n">
        <v>-0.36</v>
      </c>
      <c r="BH178" s="2592" t="n">
        <v>0</v>
      </c>
      <c r="BI178" s="409" t="n"/>
      <c r="BJ178" s="2593" t="n"/>
      <c r="BK178" s="2591" t="n"/>
      <c r="BL178" s="2592" t="n"/>
      <c r="BM178" s="2592" t="n"/>
      <c r="BN178" s="2592" t="n"/>
      <c r="BO178" s="2592" t="n"/>
      <c r="BP178" s="2592" t="n"/>
      <c r="BQ178" s="2592" t="n"/>
      <c r="BR178" s="409" t="n"/>
      <c r="BS178" s="2593" t="n"/>
      <c r="BT178" s="2591" t="n"/>
      <c r="BU178" s="2592" t="n"/>
      <c r="BV178" s="2592" t="n"/>
      <c r="BW178" s="2592" t="n"/>
      <c r="BX178" s="2592" t="n"/>
      <c r="BY178" s="2592" t="n"/>
      <c r="BZ178" s="409" t="n"/>
      <c r="CA178" s="2555" t="n"/>
      <c r="CB178" s="2591" t="n"/>
      <c r="CC178" s="2592" t="n"/>
      <c r="CD178" s="2592" t="n"/>
      <c r="CE178" s="2592" t="n"/>
      <c r="CF178" s="2592" t="n"/>
      <c r="CG178" s="2592" t="n"/>
      <c r="CH178" s="409" t="n"/>
      <c r="CI178" s="2555" t="n"/>
      <c r="CJ178" s="2591" t="n"/>
      <c r="CK178" s="2592" t="n"/>
      <c r="CL178" s="2592" t="n"/>
      <c r="CM178" s="2592" t="n"/>
      <c r="CN178" s="2592" t="n"/>
      <c r="CO178" s="2592" t="n"/>
      <c r="CP178" s="409" t="n"/>
      <c r="CQ178" s="410" t="n"/>
      <c r="CR178" s="2591" t="n">
        <v>4.32</v>
      </c>
      <c r="CS178" s="2592" t="n">
        <v>6.666666666666664</v>
      </c>
      <c r="CT178" s="2592" t="n">
        <v>5.04</v>
      </c>
      <c r="CU178" s="2592" t="n">
        <v>-2.346666666666664</v>
      </c>
      <c r="CV178" s="2592" t="n">
        <v>-0.7199999999999998</v>
      </c>
      <c r="CW178" s="2592" t="n">
        <v>4.88</v>
      </c>
      <c r="CX178" s="409">
        <f>IFERROR(CR178/CW178-1, "-")</f>
        <v/>
      </c>
      <c r="CY178" s="400" t="n"/>
      <c r="CZ178" s="2594" t="n">
        <v>10</v>
      </c>
      <c r="DA178" s="2592" t="n">
        <v>11.82</v>
      </c>
      <c r="DB178" s="2592" t="n">
        <v>6.84</v>
      </c>
      <c r="DC178" s="2592" t="n"/>
      <c r="DD178" s="2592" t="n">
        <v>4.88</v>
      </c>
      <c r="DE178" s="409">
        <f>+CZ178/DD178-1</f>
        <v/>
      </c>
      <c r="DF178" s="409">
        <f>+DA178/DD178-1</f>
        <v/>
      </c>
      <c r="DG178" s="413">
        <f>+DB178/DD178-1</f>
        <v/>
      </c>
      <c r="DH178" s="413">
        <f>+DC178/DD178-1</f>
        <v/>
      </c>
      <c r="DI178" s="2579" t="n"/>
      <c r="DJ178" s="2427">
        <f>SUM(D178,J178,P178,V178,AD178,AL178,AU178,BC178,BK178,BT178,CB178,CJ178)-CR178</f>
        <v/>
      </c>
      <c r="DK178" s="2427">
        <f>SUM(E178,K178,Q178,W178,AE178,AM178,AV178,BD178,BL178,BU178,CC178,CK178)-CS178</f>
        <v/>
      </c>
      <c r="DL178" s="2427">
        <f>SUM(G178,M178,S178,AA178,AI178,AR178,AZ178,BH178,BQ178,BY178,CG178,CO178)-CW178</f>
        <v/>
      </c>
      <c r="DM178" s="2427">
        <f>SUM(D178,J178,P178,V178,AD178,AL178,AU178,BC178,,BN178,BV178,CD178,CL178)-CT178</f>
        <v/>
      </c>
      <c r="DN178" s="2579" t="n"/>
      <c r="DO178" s="2579" t="n"/>
      <c r="DP178" s="2595" t="n">
        <v>4880000</v>
      </c>
      <c r="DQ178" s="2581">
        <f>-CR178+DP178/10^6</f>
        <v/>
      </c>
      <c r="DR178" s="2427">
        <f>SUM(E178,K178,Q178,W178,AE178,AM178,AV178,BD178,BL178,BU178,CC178,CK178)-CS178</f>
        <v/>
      </c>
      <c r="DS178" s="2427">
        <f>SUM(D178,J178,P178,V178,AD178,AL178,AU178,BC178,,BN178,BV178,CD178,CL178)-CT178</f>
        <v/>
      </c>
      <c r="DT178" s="2582" t="n"/>
      <c r="DU178" s="415" t="n">
        <v>0</v>
      </c>
      <c r="DV178" s="2583">
        <f>DU178-CJ178</f>
        <v/>
      </c>
      <c r="DX178" s="2571">
        <f>(CS178-CZ178)*10^6</f>
        <v/>
      </c>
      <c r="DY178" s="2571">
        <f>(CT178-DC178)*10^6</f>
        <v/>
      </c>
      <c r="DZ178" s="2571">
        <f>(CW178-DD178)*10^6</f>
        <v/>
      </c>
      <c r="EB178" s="2584" t="n"/>
    </row>
    <row customFormat="1" customHeight="1" hidden="1" ht="15.75" outlineLevel="1" r="179" s="416">
      <c r="A179" s="268" t="n"/>
      <c r="B179" s="419" t="inlineStr">
        <is>
          <t>AUTRES DROITS D'ENREGISTREMENT</t>
        </is>
      </c>
      <c r="C179" s="406" t="inlineStr">
        <is>
          <t>Opex173</t>
        </is>
      </c>
      <c r="D179" s="2624" t="n">
        <v>6.237633</v>
      </c>
      <c r="E179" s="2592" t="n">
        <v>3</v>
      </c>
      <c r="F179" s="2592" t="n">
        <v>3.237633</v>
      </c>
      <c r="G179" s="2592" t="n">
        <v>3.16871</v>
      </c>
      <c r="H179" s="409" t="n">
        <v>0.9685086360064505</v>
      </c>
      <c r="I179" s="397" t="n"/>
      <c r="J179" s="2624" t="n">
        <v>7.441885</v>
      </c>
      <c r="K179" s="2592" t="n">
        <v>3</v>
      </c>
      <c r="L179" s="2592" t="n">
        <v>4.441885</v>
      </c>
      <c r="M179" s="2592" t="n">
        <v>7.57448</v>
      </c>
      <c r="N179" s="409" t="n">
        <v>-0.01750549212619223</v>
      </c>
      <c r="O179" s="410" t="n"/>
      <c r="P179" s="2624" t="n">
        <v>22.7136</v>
      </c>
      <c r="Q179" s="2592" t="n">
        <v>3</v>
      </c>
      <c r="R179" s="2592" t="n">
        <v>19.7136</v>
      </c>
      <c r="S179" s="2592" t="n">
        <v>0.35189</v>
      </c>
      <c r="T179" s="409" t="n">
        <v>63.54744380346131</v>
      </c>
      <c r="U179" s="2586" t="n"/>
      <c r="V179" s="2624" t="n">
        <v>0.977722</v>
      </c>
      <c r="W179" s="2592" t="n">
        <v>3</v>
      </c>
      <c r="X179" s="2592" t="n">
        <v>3</v>
      </c>
      <c r="Y179" s="2592" t="n">
        <v>-2.022278</v>
      </c>
      <c r="Z179" s="2592" t="n">
        <v>-2.022278</v>
      </c>
      <c r="AA179" s="2592" t="n">
        <v>1.43502</v>
      </c>
      <c r="AB179" s="409" t="n">
        <v>-0.3186701230644869</v>
      </c>
      <c r="AC179" s="410" t="n"/>
      <c r="AD179" s="2624" t="n">
        <v>5.78338</v>
      </c>
      <c r="AE179" s="2592" t="n">
        <v>3</v>
      </c>
      <c r="AF179" s="2592" t="n">
        <v>3</v>
      </c>
      <c r="AG179" s="2592" t="n">
        <v>2.78338</v>
      </c>
      <c r="AH179" s="2592" t="n">
        <v>2.78338</v>
      </c>
      <c r="AI179" s="2592" t="n">
        <v>5.750349999999998</v>
      </c>
      <c r="AJ179" s="409" t="n">
        <v>0.00574399819141469</v>
      </c>
      <c r="AK179" s="410" t="n"/>
      <c r="AL179" s="2624" t="n">
        <v>0</v>
      </c>
      <c r="AM179" s="2592" t="n">
        <v>3</v>
      </c>
      <c r="AN179" s="2592" t="n">
        <v>3</v>
      </c>
      <c r="AO179" s="2592" t="n">
        <v>3</v>
      </c>
      <c r="AP179" s="2592" t="n">
        <v>-3</v>
      </c>
      <c r="AQ179" s="2592" t="n">
        <v>-3</v>
      </c>
      <c r="AR179" s="2592" t="n">
        <v>1.38736</v>
      </c>
      <c r="AS179" s="409" t="n">
        <v>-1</v>
      </c>
      <c r="AT179" s="2587" t="n"/>
      <c r="AU179" s="2624" t="n">
        <v>27.67882</v>
      </c>
      <c r="AV179" s="2592" t="n">
        <v>3</v>
      </c>
      <c r="AW179" s="2592" t="n">
        <v>3</v>
      </c>
      <c r="AX179" s="2592" t="n">
        <v>24.67882</v>
      </c>
      <c r="AY179" s="2592" t="n">
        <v>24.67882</v>
      </c>
      <c r="AZ179" s="2592" t="n">
        <v>4.11628</v>
      </c>
      <c r="BA179" s="409" t="n">
        <v>5.724231587744275</v>
      </c>
      <c r="BB179" s="410" t="n"/>
      <c r="BC179" s="2624" t="n">
        <v>2.26904</v>
      </c>
      <c r="BD179" s="2592" t="n">
        <v>3</v>
      </c>
      <c r="BE179" s="2592" t="n">
        <v>3</v>
      </c>
      <c r="BF179" s="2592" t="n">
        <v>-0.7309600000000001</v>
      </c>
      <c r="BG179" s="2592" t="n">
        <v>-0.7309600000000001</v>
      </c>
      <c r="BH179" s="2592" t="n">
        <v>0.34652</v>
      </c>
      <c r="BI179" s="409" t="n">
        <v>5.548078033013967</v>
      </c>
      <c r="BJ179" s="2593" t="n"/>
      <c r="BK179" s="2624" t="n"/>
      <c r="BL179" s="2592" t="n"/>
      <c r="BM179" s="2592" t="n"/>
      <c r="BN179" s="2592" t="n"/>
      <c r="BO179" s="2592" t="n"/>
      <c r="BP179" s="2592" t="n"/>
      <c r="BQ179" s="2592" t="n"/>
      <c r="BR179" s="409" t="n"/>
      <c r="BS179" s="2593" t="n"/>
      <c r="BT179" s="2624" t="n"/>
      <c r="BU179" s="2592" t="n"/>
      <c r="BV179" s="2592" t="n"/>
      <c r="BW179" s="2592" t="n"/>
      <c r="BX179" s="2592" t="n"/>
      <c r="BY179" s="2592" t="n"/>
      <c r="BZ179" s="409" t="n"/>
      <c r="CA179" s="2555" t="n"/>
      <c r="CB179" s="2624" t="n"/>
      <c r="CC179" s="2592" t="n"/>
      <c r="CD179" s="2592" t="n"/>
      <c r="CE179" s="2592" t="n"/>
      <c r="CF179" s="2592" t="n"/>
      <c r="CG179" s="2592" t="n"/>
      <c r="CH179" s="409" t="n"/>
      <c r="CI179" s="2555" t="n"/>
      <c r="CJ179" s="2624" t="n"/>
      <c r="CK179" s="2592" t="n"/>
      <c r="CL179" s="2592" t="n"/>
      <c r="CM179" s="2592" t="n"/>
      <c r="CN179" s="2592" t="n"/>
      <c r="CO179" s="2592" t="n"/>
      <c r="CP179" s="409" t="n"/>
      <c r="CQ179" s="410" t="n"/>
      <c r="CR179" s="2591" t="n">
        <v>73.10208000000002</v>
      </c>
      <c r="CS179" s="2592" t="n">
        <v>24</v>
      </c>
      <c r="CT179" s="2592" t="n">
        <v>49.15422</v>
      </c>
      <c r="CU179" s="2592" t="n">
        <v>49.10208000000002</v>
      </c>
      <c r="CV179" s="2592" t="n">
        <v>23.94786000000001</v>
      </c>
      <c r="CW179" s="2592" t="n">
        <v>23.78409</v>
      </c>
      <c r="CX179" s="409">
        <f>IFERROR(CR179/CW179-1, "-")</f>
        <v/>
      </c>
      <c r="CY179" s="400" t="n"/>
      <c r="CZ179" s="2594" t="n">
        <v>36</v>
      </c>
      <c r="DA179" s="2592" t="n">
        <v>63.39311800000001</v>
      </c>
      <c r="DB179" s="2592" t="n">
        <v>64.15422</v>
      </c>
      <c r="DC179" s="2592" t="n"/>
      <c r="DD179" s="2592" t="n">
        <v>39.34386</v>
      </c>
      <c r="DE179" s="409">
        <f>+CZ179/DD179-1</f>
        <v/>
      </c>
      <c r="DF179" s="409">
        <f>+DA179/DD179-1</f>
        <v/>
      </c>
      <c r="DG179" s="413">
        <f>+DB179/DD179-1</f>
        <v/>
      </c>
      <c r="DH179" s="413">
        <f>+DC179/DD179-1</f>
        <v/>
      </c>
      <c r="DI179" s="2579" t="n"/>
      <c r="DJ179" s="2427">
        <f>SUM(D179,J179,P179,V179,AD179,AL179,AU179,BC179,BK179,BT179,CB179,CJ179)-CR179</f>
        <v/>
      </c>
      <c r="DK179" s="2427">
        <f>SUM(E179,K179,Q179,W179,AE179,AM179,AV179,BD179,BL179,BU179,CC179,CK179)-CS179</f>
        <v/>
      </c>
      <c r="DL179" s="2427">
        <f>SUM(G179,M179,S179,AA179,AI179,AR179,AZ179,BH179,BQ179,BY179,CG179,CO179)-CW179</f>
        <v/>
      </c>
      <c r="DM179" s="2427">
        <f>SUM(D179,J179,P179,V179,AD179,AL179,AU179,BC179,,BN179,BV179,CD179,CL179)-CT179</f>
        <v/>
      </c>
      <c r="DN179" s="2579" t="n"/>
      <c r="DO179" s="2579" t="n"/>
      <c r="DP179" s="2625">
        <f>#VALUE!</f>
        <v/>
      </c>
      <c r="DQ179" s="2581">
        <f>-CR179+DP179/10^6</f>
        <v/>
      </c>
      <c r="DR179" s="2427">
        <f>SUM(E179,K179,Q179,W179,AE179,AM179,AV179,BD179,BL179,BU179,CC179,CK179)-CS179</f>
        <v/>
      </c>
      <c r="DS179" s="2427">
        <f>SUM(D179,J179,P179,V179,AD179,AL179,AU179,BC179,,BN179,BV179,CD179,CL179)-CT179</f>
        <v/>
      </c>
      <c r="DT179" s="2582" t="n"/>
      <c r="DU179" s="415" t="n">
        <v>2.03179000000001</v>
      </c>
      <c r="DV179" s="2583">
        <f>DU179-CJ179</f>
        <v/>
      </c>
      <c r="DX179" s="2571">
        <f>(CS179-CZ179)*10^6</f>
        <v/>
      </c>
      <c r="DY179" s="2571">
        <f>(CT179-DC179)*10^6</f>
        <v/>
      </c>
      <c r="DZ179" s="2571">
        <f>(CW179-DD179)*10^6</f>
        <v/>
      </c>
      <c r="EB179" s="2584" t="n"/>
    </row>
    <row customFormat="1" customHeight="1" hidden="1" ht="15.75" outlineLevel="1" r="180" s="416">
      <c r="A180" s="268" t="n"/>
      <c r="B180" s="419" t="inlineStr">
        <is>
          <t>AUTRES IMPOTS &amp; TAXES</t>
        </is>
      </c>
      <c r="C180" s="406" t="inlineStr">
        <is>
          <t>Opex174</t>
        </is>
      </c>
      <c r="D180" s="2591" t="n">
        <v>13.90792</v>
      </c>
      <c r="E180" s="2592" t="n">
        <v>15.7720149639034</v>
      </c>
      <c r="F180" s="2592" t="n">
        <v>-1.864094963903399</v>
      </c>
      <c r="G180" s="2592" t="n">
        <v>15.864923</v>
      </c>
      <c r="H180" s="409" t="n">
        <v>-0.1233540812016547</v>
      </c>
      <c r="I180" s="397" t="n"/>
      <c r="J180" s="2591" t="n">
        <v>14.861668</v>
      </c>
      <c r="K180" s="2592" t="n">
        <v>15.7720149639034</v>
      </c>
      <c r="L180" s="2592" t="n">
        <v>-0.9103469639034003</v>
      </c>
      <c r="M180" s="2592" t="n">
        <v>14.473202</v>
      </c>
      <c r="N180" s="409" t="n">
        <v>0.02684036331421336</v>
      </c>
      <c r="O180" s="410" t="n"/>
      <c r="P180" s="2591" t="n">
        <v>13.726766</v>
      </c>
      <c r="Q180" s="2592" t="n">
        <v>16.1720149639034</v>
      </c>
      <c r="R180" s="2592" t="n">
        <v>-2.445248963903401</v>
      </c>
      <c r="S180" s="2592" t="n">
        <v>12.938359</v>
      </c>
      <c r="T180" s="409" t="n">
        <v>0.06093562560754417</v>
      </c>
      <c r="U180" s="2586" t="n"/>
      <c r="V180" s="2591" t="n">
        <v>13.712099</v>
      </c>
      <c r="W180" s="2592" t="n">
        <v>16.3720149639034</v>
      </c>
      <c r="X180" s="2592" t="n">
        <v>16.3720149639034</v>
      </c>
      <c r="Y180" s="2592" t="n">
        <v>-2.6599159639034</v>
      </c>
      <c r="Z180" s="2592" t="n">
        <v>-2.6599159639034</v>
      </c>
      <c r="AA180" s="2592" t="n">
        <v>13.190059</v>
      </c>
      <c r="AB180" s="409" t="n">
        <v>0.03957829149968184</v>
      </c>
      <c r="AC180" s="410" t="n"/>
      <c r="AD180" s="2591" t="n">
        <v>13.842453</v>
      </c>
      <c r="AE180" s="2592" t="n">
        <v>16.3644149639034</v>
      </c>
      <c r="AF180" s="2592" t="n">
        <v>16.3644149639034</v>
      </c>
      <c r="AG180" s="2592" t="n">
        <v>-2.521961963903399</v>
      </c>
      <c r="AH180" s="2592" t="n">
        <v>-2.521961963903399</v>
      </c>
      <c r="AI180" s="2592" t="n">
        <v>13.960679</v>
      </c>
      <c r="AJ180" s="409" t="n">
        <v>-0.00846849927571558</v>
      </c>
      <c r="AK180" s="410" t="n"/>
      <c r="AL180" s="2591" t="n">
        <v>12.689146</v>
      </c>
      <c r="AM180" s="2592" t="n">
        <v>16.1720149639034</v>
      </c>
      <c r="AN180" s="2592" t="n">
        <v>16.1720149639034</v>
      </c>
      <c r="AO180" s="2592" t="n">
        <v>16.1720149639034</v>
      </c>
      <c r="AP180" s="2592" t="n">
        <v>-3.4828689639034</v>
      </c>
      <c r="AQ180" s="2592" t="n">
        <v>-3.4828689639034</v>
      </c>
      <c r="AR180" s="2592" t="n">
        <v>13.401085</v>
      </c>
      <c r="AS180" s="409" t="n">
        <v>-0.05312547454180006</v>
      </c>
      <c r="AT180" s="2587" t="n"/>
      <c r="AU180" s="2591" t="n">
        <v>14.653172</v>
      </c>
      <c r="AV180" s="2592" t="n">
        <v>16.3720149639034</v>
      </c>
      <c r="AW180" s="2592" t="n">
        <v>16.3720149639034</v>
      </c>
      <c r="AX180" s="2592" t="n">
        <v>-1.7188429639034</v>
      </c>
      <c r="AY180" s="2592" t="n">
        <v>-1.7188429639034</v>
      </c>
      <c r="AZ180" s="2592" t="n">
        <v>13.402844</v>
      </c>
      <c r="BA180" s="409" t="n">
        <v>0.09328826031251269</v>
      </c>
      <c r="BB180" s="410" t="n"/>
      <c r="BC180" s="2591" t="n">
        <v>13.143012</v>
      </c>
      <c r="BD180" s="2592" t="n">
        <v>15.7720149639034</v>
      </c>
      <c r="BE180" s="2592" t="n">
        <v>15.7720149639034</v>
      </c>
      <c r="BF180" s="2592" t="n">
        <v>-2.629002963903405</v>
      </c>
      <c r="BG180" s="2592" t="n">
        <v>-2.629002963903401</v>
      </c>
      <c r="BH180" s="2592" t="n">
        <v>12.951577</v>
      </c>
      <c r="BI180" s="409" t="n">
        <v>0.01478082553190219</v>
      </c>
      <c r="BJ180" s="2593" t="n"/>
      <c r="BK180" s="2591" t="n"/>
      <c r="BL180" s="2592" t="n"/>
      <c r="BM180" s="2592" t="n"/>
      <c r="BN180" s="2592" t="n"/>
      <c r="BO180" s="2592" t="n"/>
      <c r="BP180" s="2592" t="n"/>
      <c r="BQ180" s="2592" t="n"/>
      <c r="BR180" s="409" t="n"/>
      <c r="BS180" s="2593" t="n"/>
      <c r="BT180" s="2591" t="n"/>
      <c r="BU180" s="2592" t="n"/>
      <c r="BV180" s="2592" t="n"/>
      <c r="BW180" s="2592" t="n"/>
      <c r="BX180" s="2592" t="n"/>
      <c r="BY180" s="2592" t="n"/>
      <c r="BZ180" s="409" t="n"/>
      <c r="CA180" s="2555" t="n"/>
      <c r="CB180" s="2591" t="n"/>
      <c r="CC180" s="2592" t="n"/>
      <c r="CD180" s="2592" t="n"/>
      <c r="CE180" s="2592" t="n"/>
      <c r="CF180" s="2592" t="n"/>
      <c r="CG180" s="2592" t="n"/>
      <c r="CH180" s="409" t="n"/>
      <c r="CI180" s="2555" t="n"/>
      <c r="CJ180" s="2591" t="n"/>
      <c r="CK180" s="2592" t="n"/>
      <c r="CL180" s="2592" t="n"/>
      <c r="CM180" s="2592" t="n"/>
      <c r="CN180" s="2592" t="n"/>
      <c r="CO180" s="2592" t="n"/>
      <c r="CP180" s="409" t="n"/>
      <c r="CQ180" s="410" t="n"/>
      <c r="CR180" s="2591" t="n">
        <v>110.536236</v>
      </c>
      <c r="CS180" s="2592" t="n">
        <v>128.7685197112272</v>
      </c>
      <c r="CT180" s="2592" t="n">
        <v>102.5949359278068</v>
      </c>
      <c r="CU180" s="2592" t="n">
        <v>-18.2322837112272</v>
      </c>
      <c r="CV180" s="2592" t="n">
        <v>7.941300072193187</v>
      </c>
      <c r="CW180" s="2592" t="n">
        <v>97.231151</v>
      </c>
      <c r="CX180" s="409">
        <f>IFERROR(CR180/CW180-1, "-")</f>
        <v/>
      </c>
      <c r="CY180" s="400" t="n"/>
      <c r="CZ180" s="2594" t="n">
        <v>193.0489795668409</v>
      </c>
      <c r="DA180" s="2592" t="n">
        <v>187.829288675131</v>
      </c>
      <c r="DB180" s="2592" t="n">
        <v>183.164210747324</v>
      </c>
      <c r="DC180" s="2592" t="n"/>
      <c r="DD180" s="2592" t="n">
        <v>164.468305</v>
      </c>
      <c r="DE180" s="409">
        <f>+CZ180/DD180-1</f>
        <v/>
      </c>
      <c r="DF180" s="409">
        <f>+DA180/DD180-1</f>
        <v/>
      </c>
      <c r="DG180" s="413">
        <f>+DB180/DD180-1</f>
        <v/>
      </c>
      <c r="DH180" s="413">
        <f>+DC180/DD180-1</f>
        <v/>
      </c>
      <c r="DI180" s="2579" t="n"/>
      <c r="DJ180" s="2427">
        <f>SUM(D180,J180,P180,V180,AD180,AL180,AU180,BC180,BK180,BT180,CB180,CJ180)-CR180</f>
        <v/>
      </c>
      <c r="DK180" s="2427">
        <f>SUM(E180,K180,Q180,W180,AE180,AM180,AV180,BD180,BL180,BU180,CC180,CK180)-CS180</f>
        <v/>
      </c>
      <c r="DL180" s="2427">
        <f>SUM(G180,M180,S180,AA180,AI180,AR180,AZ180,BH180,BQ180,BY180,CG180,CO180)-CW180</f>
        <v/>
      </c>
      <c r="DM180" s="2427">
        <f>SUM(D180,J180,P180,V180,AD180,AL180,AU180,BC180,,BN180,BV180,CD180,CL180)-CT180</f>
        <v/>
      </c>
      <c r="DN180" s="2579" t="n"/>
      <c r="DO180" s="2579" t="n"/>
      <c r="DP180" s="2595">
        <f>#VALUE!</f>
        <v/>
      </c>
      <c r="DQ180" s="2581">
        <f>-CR180+DP180/10^6</f>
        <v/>
      </c>
      <c r="DR180" s="2427">
        <f>SUM(E180,K180,Q180,W180,AE180,AM180,AV180,BD180,BL180,BU180,CC180,CK180)-CS180</f>
        <v/>
      </c>
      <c r="DS180" s="2427">
        <f>SUM(D180,J180,P180,V180,AD180,AL180,AU180,BC180,,BN180,BV180,CD180,CL180)-CT180</f>
        <v/>
      </c>
      <c r="DT180" s="2582" t="n"/>
      <c r="DU180" s="415" t="n">
        <v>14.122604</v>
      </c>
      <c r="DV180" s="2583">
        <f>DU180-CJ180</f>
        <v/>
      </c>
      <c r="DX180" s="2571">
        <f>(CS180-CZ180)*10^6</f>
        <v/>
      </c>
      <c r="DY180" s="2571">
        <f>(CT180-DC180)*10^6</f>
        <v/>
      </c>
      <c r="DZ180" s="2571">
        <f>(CW180-DD180)*10^6</f>
        <v/>
      </c>
      <c r="EB180" s="2584" t="n"/>
    </row>
    <row customFormat="1" customHeight="1" hidden="1" ht="15.75" outlineLevel="1" r="181" s="416">
      <c r="A181" s="268" t="n"/>
      <c r="B181" s="419" t="inlineStr">
        <is>
          <t>PENALITES &amp; AMENDES FISCALES</t>
        </is>
      </c>
      <c r="C181" s="406" t="inlineStr">
        <is>
          <t>Opex175</t>
        </is>
      </c>
      <c r="D181" s="2592" t="n"/>
      <c r="E181" s="2592" t="n"/>
      <c r="F181" s="2592" t="n">
        <v>0</v>
      </c>
      <c r="G181" s="2592" t="n"/>
      <c r="H181" s="409" t="n"/>
      <c r="I181" s="397" t="n"/>
      <c r="J181" s="2592" t="n"/>
      <c r="K181" s="2592" t="n"/>
      <c r="L181" s="2592" t="n">
        <v>0</v>
      </c>
      <c r="M181" s="2592" t="n"/>
      <c r="N181" s="409" t="n"/>
      <c r="O181" s="410" t="n"/>
      <c r="P181" s="2592" t="n"/>
      <c r="Q181" s="2592" t="n"/>
      <c r="R181" s="2592" t="n">
        <v>0</v>
      </c>
      <c r="S181" s="2592" t="n"/>
      <c r="T181" s="409" t="n"/>
      <c r="U181" s="2586" t="n"/>
      <c r="V181" s="2592" t="n"/>
      <c r="W181" s="2592" t="n"/>
      <c r="X181" s="2592" t="n"/>
      <c r="Y181" s="2592" t="n">
        <v>0</v>
      </c>
      <c r="Z181" s="2592" t="n">
        <v>0</v>
      </c>
      <c r="AA181" s="2592" t="n"/>
      <c r="AB181" s="409" t="n"/>
      <c r="AC181" s="410" t="n"/>
      <c r="AD181" s="2592" t="n"/>
      <c r="AE181" s="2592" t="n"/>
      <c r="AF181" s="2592" t="n"/>
      <c r="AG181" s="2592" t="n">
        <v>0</v>
      </c>
      <c r="AH181" s="2592" t="n">
        <v>0</v>
      </c>
      <c r="AI181" s="2592" t="n"/>
      <c r="AJ181" s="409" t="n"/>
      <c r="AK181" s="410" t="n"/>
      <c r="AL181" s="2592" t="n"/>
      <c r="AM181" s="2592" t="n"/>
      <c r="AN181" s="2592" t="n"/>
      <c r="AO181" s="2592" t="n"/>
      <c r="AP181" s="2592" t="n">
        <v>0</v>
      </c>
      <c r="AQ181" s="2592" t="n">
        <v>0</v>
      </c>
      <c r="AR181" s="2592" t="n"/>
      <c r="AS181" s="409" t="n"/>
      <c r="AT181" s="2587" t="n"/>
      <c r="AU181" s="2592" t="n"/>
      <c r="AV181" s="2592" t="n"/>
      <c r="AW181" s="2592" t="n"/>
      <c r="AX181" s="2592" t="n">
        <v>0</v>
      </c>
      <c r="AY181" s="2592" t="n">
        <v>0</v>
      </c>
      <c r="AZ181" s="2592" t="n"/>
      <c r="BA181" s="409" t="n"/>
      <c r="BB181" s="410" t="n"/>
      <c r="BC181" s="2592" t="n">
        <v>-0.023547</v>
      </c>
      <c r="BD181" s="2592" t="n"/>
      <c r="BE181" s="2592" t="n"/>
      <c r="BF181" s="2592" t="n">
        <v>-0.023547</v>
      </c>
      <c r="BG181" s="2592" t="n">
        <v>-0.023547</v>
      </c>
      <c r="BH181" s="2592" t="n"/>
      <c r="BI181" s="409" t="n"/>
      <c r="BJ181" s="2593" t="n"/>
      <c r="BK181" s="2592" t="n"/>
      <c r="BL181" s="2592" t="n"/>
      <c r="BM181" s="2592" t="n"/>
      <c r="BN181" s="2592" t="n"/>
      <c r="BO181" s="2592" t="n"/>
      <c r="BP181" s="2592" t="n"/>
      <c r="BQ181" s="2592" t="n"/>
      <c r="BR181" s="409" t="n"/>
      <c r="BS181" s="2593" t="n"/>
      <c r="BT181" s="2592" t="n"/>
      <c r="BU181" s="2592" t="n"/>
      <c r="BV181" s="2592" t="n"/>
      <c r="BW181" s="2592" t="n"/>
      <c r="BX181" s="2592" t="n"/>
      <c r="BY181" s="2592" t="n"/>
      <c r="BZ181" s="409" t="n"/>
      <c r="CA181" s="2555" t="n"/>
      <c r="CB181" s="2592" t="n"/>
      <c r="CC181" s="2592" t="n"/>
      <c r="CD181" s="2592" t="n"/>
      <c r="CE181" s="2592" t="n"/>
      <c r="CF181" s="2592" t="n"/>
      <c r="CG181" s="2592" t="n"/>
      <c r="CH181" s="409" t="n"/>
      <c r="CI181" s="2555" t="n"/>
      <c r="CJ181" s="2592" t="n"/>
      <c r="CK181" s="2592" t="n"/>
      <c r="CL181" s="2592" t="n"/>
      <c r="CM181" s="2592" t="n"/>
      <c r="CN181" s="2592" t="n"/>
      <c r="CO181" s="2592" t="n"/>
      <c r="CP181" s="409" t="n"/>
      <c r="CQ181" s="410" t="n"/>
      <c r="CR181" s="2591" t="n">
        <v>-0.023547</v>
      </c>
      <c r="CS181" s="2592" t="n">
        <v>0</v>
      </c>
      <c r="CT181" s="2592" t="n">
        <v>0</v>
      </c>
      <c r="CU181" s="2592" t="n">
        <v>-0.023547</v>
      </c>
      <c r="CV181" s="2592" t="n">
        <v>-0.023547</v>
      </c>
      <c r="CW181" s="2592" t="n">
        <v>0</v>
      </c>
      <c r="CX181" s="409">
        <f>IFERROR(CR181/CW181-1, "-")</f>
        <v/>
      </c>
      <c r="CY181" s="400" t="n"/>
      <c r="CZ181" s="2594" t="n">
        <v>0</v>
      </c>
      <c r="DA181" s="2592" t="n"/>
      <c r="DB181" s="2592" t="n">
        <v>43.546656</v>
      </c>
      <c r="DC181" s="2592" t="n"/>
      <c r="DD181" s="2592" t="n"/>
      <c r="DE181" s="409">
        <f>+CZ181/DD181-1</f>
        <v/>
      </c>
      <c r="DF181" s="409">
        <f>+DA181/DD181-1</f>
        <v/>
      </c>
      <c r="DG181" s="413">
        <f>+DB181/DD181-1</f>
        <v/>
      </c>
      <c r="DH181" s="413">
        <f>+DC181/DD181-1</f>
        <v/>
      </c>
      <c r="DI181" s="2579" t="n"/>
      <c r="DJ181" s="2427">
        <f>SUM(D181,J181,P181,V181,AD181,AL181,AU181,BC181,BK181,BT181,CB181,CJ181)-CR181</f>
        <v/>
      </c>
      <c r="DK181" s="2427">
        <f>SUM(E181,K181,Q181,W181,AE181,AM181,AV181,BD181,BL181,BU181,CC181,CK181)-CS181</f>
        <v/>
      </c>
      <c r="DL181" s="2427">
        <f>SUM(G181,M181,S181,AA181,AI181,AR181,AZ181,BH181,BQ181,BY181,CG181,CO181)-CW181</f>
        <v/>
      </c>
      <c r="DM181" s="2427">
        <f>SUM(D181,J181,P181,V181,AD181,AL181,AU181,BC181,,BN181,BV181,CD181,CL181)-CT181</f>
        <v/>
      </c>
      <c r="DN181" s="2579" t="n"/>
      <c r="DO181" s="2579" t="n"/>
      <c r="DP181" s="2661" t="n">
        <v>-10457839</v>
      </c>
      <c r="DQ181" s="2581">
        <f>-CR181+DP181/10^6</f>
        <v/>
      </c>
      <c r="DR181" s="2427">
        <f>SUM(E181,K181,Q181,W181,AE181,AM181,AV181,BD181,BL181,BU181,CC181,CK181)-CS181</f>
        <v/>
      </c>
      <c r="DS181" s="2427">
        <f>SUM(D181,J181,P181,V181,AD181,AL181,AU181,BC181,,BN181,BV181,CD181,CL181)-CT181</f>
        <v/>
      </c>
      <c r="DT181" s="2582" t="n"/>
      <c r="DU181" s="415" t="n">
        <v>7.172982</v>
      </c>
      <c r="DV181" s="2583">
        <f>DU181-CJ181</f>
        <v/>
      </c>
      <c r="DX181" s="2571">
        <f>(CS181-CZ181)*10^6</f>
        <v/>
      </c>
      <c r="DY181" s="2571">
        <f>(CT181-DC181)*10^6</f>
        <v/>
      </c>
      <c r="DZ181" s="2571">
        <f>(CW181-DD181)*10^6</f>
        <v/>
      </c>
      <c r="EB181" s="2584" t="n"/>
    </row>
    <row collapsed="1" customHeight="1" ht="8.25" r="182" s="2323">
      <c r="B182" s="518" t="n"/>
      <c r="C182" s="373" t="inlineStr">
        <is>
          <t>Opex176</t>
        </is>
      </c>
      <c r="D182" s="2667" t="n"/>
      <c r="E182" s="2668" t="n"/>
      <c r="F182" s="2668" t="n"/>
      <c r="G182" s="2668" t="n"/>
      <c r="H182" s="521" t="n"/>
      <c r="I182" s="522" t="n"/>
      <c r="J182" s="2667" t="n"/>
      <c r="K182" s="2668" t="n"/>
      <c r="L182" s="2668" t="n"/>
      <c r="M182" s="2668" t="n"/>
      <c r="N182" s="521" t="n"/>
      <c r="O182" s="522" t="n"/>
      <c r="P182" s="2667" t="n"/>
      <c r="Q182" s="2668" t="n"/>
      <c r="R182" s="2668" t="n"/>
      <c r="S182" s="2668" t="n"/>
      <c r="T182" s="521" t="n"/>
      <c r="U182" s="2669" t="n"/>
      <c r="V182" s="2667" t="n"/>
      <c r="W182" s="2668" t="n"/>
      <c r="X182" s="2668" t="n"/>
      <c r="Y182" s="2668" t="n"/>
      <c r="Z182" s="2668" t="n"/>
      <c r="AA182" s="2668" t="n"/>
      <c r="AB182" s="521" t="n"/>
      <c r="AC182" s="522" t="n"/>
      <c r="AD182" s="2667" t="n"/>
      <c r="AE182" s="2668" t="n"/>
      <c r="AF182" s="2668" t="n"/>
      <c r="AG182" s="2668" t="n"/>
      <c r="AH182" s="2668" t="n"/>
      <c r="AI182" s="2668" t="n"/>
      <c r="AJ182" s="521" t="n"/>
      <c r="AK182" s="522" t="n"/>
      <c r="AL182" s="2667" t="n"/>
      <c r="AM182" s="2668" t="n"/>
      <c r="AN182" s="2668" t="n"/>
      <c r="AO182" s="2668" t="n"/>
      <c r="AP182" s="2668" t="n"/>
      <c r="AQ182" s="2668" t="n"/>
      <c r="AR182" s="2668" t="n"/>
      <c r="AS182" s="521" t="n"/>
      <c r="AT182" s="2670" t="n"/>
      <c r="AU182" s="2667" t="n"/>
      <c r="AV182" s="2668" t="n"/>
      <c r="AW182" s="2668" t="n"/>
      <c r="AX182" s="2668" t="n"/>
      <c r="AY182" s="2668" t="n"/>
      <c r="AZ182" s="2668" t="n"/>
      <c r="BA182" s="521" t="n"/>
      <c r="BB182" s="522" t="n"/>
      <c r="BC182" s="2667" t="n"/>
      <c r="BD182" s="2668" t="n"/>
      <c r="BE182" s="2668" t="n"/>
      <c r="BF182" s="2668" t="n"/>
      <c r="BG182" s="2668" t="n"/>
      <c r="BH182" s="2668" t="n"/>
      <c r="BI182" s="521" t="n"/>
      <c r="BJ182" s="2669" t="n"/>
      <c r="BK182" s="2667" t="n"/>
      <c r="BL182" s="2668" t="n"/>
      <c r="BM182" s="2668" t="n"/>
      <c r="BN182" s="2668" t="n"/>
      <c r="BO182" s="2668" t="n"/>
      <c r="BP182" s="2668" t="n"/>
      <c r="BQ182" s="2668" t="n"/>
      <c r="BR182" s="521" t="n"/>
      <c r="BS182" s="2669" t="n"/>
      <c r="BT182" s="2667" t="n"/>
      <c r="BU182" s="2668" t="n"/>
      <c r="BV182" s="2668" t="n"/>
      <c r="BW182" s="2668" t="n"/>
      <c r="BX182" s="2668" t="n"/>
      <c r="BY182" s="2668" t="n"/>
      <c r="BZ182" s="521" t="n"/>
      <c r="CA182" s="2555" t="n"/>
      <c r="CB182" s="2667" t="n"/>
      <c r="CC182" s="2668" t="n"/>
      <c r="CD182" s="2668" t="n"/>
      <c r="CE182" s="2668" t="n"/>
      <c r="CF182" s="2668" t="n"/>
      <c r="CG182" s="2668" t="n"/>
      <c r="CH182" s="521" t="n"/>
      <c r="CI182" s="2555" t="n"/>
      <c r="CJ182" s="2667" t="n"/>
      <c r="CK182" s="2668" t="n"/>
      <c r="CL182" s="2668" t="n"/>
      <c r="CM182" s="2668" t="n"/>
      <c r="CN182" s="2668" t="n"/>
      <c r="CO182" s="2668" t="n"/>
      <c r="CP182" s="521" t="n"/>
      <c r="CQ182" s="522" t="n"/>
      <c r="CR182" s="2702" t="n"/>
      <c r="CS182" s="2668" t="n"/>
      <c r="CT182" s="2668" t="n"/>
      <c r="CU182" s="2668" t="n"/>
      <c r="CV182" s="2668" t="n"/>
      <c r="CW182" s="2668" t="n"/>
      <c r="CX182" s="521">
        <f>IFERROR(CR182/CW182-1, "-")</f>
        <v/>
      </c>
      <c r="CY182" s="400" t="n"/>
      <c r="CZ182" s="2671" t="n"/>
      <c r="DA182" s="2668" t="n"/>
      <c r="DB182" s="2668" t="n"/>
      <c r="DC182" s="2668" t="n"/>
      <c r="DD182" s="2668" t="n"/>
      <c r="DE182" s="521" t="n"/>
      <c r="DF182" s="521" t="n"/>
      <c r="DG182" s="526" t="n"/>
      <c r="DH182" s="526" t="n"/>
      <c r="DI182" s="2579" t="n"/>
      <c r="DJ182" s="2427">
        <f>SUM(D182,J182,P182,V182,AD182,AL182,AU182,BC182,BK182,BT182,CB182,CJ182)-CR182</f>
        <v/>
      </c>
      <c r="DK182" s="2427">
        <f>SUM(E182,K182,Q182,W182,AE182,AM182,AV182,BD182,BL182,BU182,CC182,CK182)-CS182</f>
        <v/>
      </c>
      <c r="DL182" s="2427">
        <f>SUM(G182,M182,S182,AA182,AI182,AR182,AZ182,BH182,BQ182,BY182,CG182,CO182)-CW182</f>
        <v/>
      </c>
      <c r="DM182" s="2427">
        <f>SUM(D182,J182,P182,V182,AD182,AL182,AU182,BC182,,BN182,BV182,CD182,CL182)-CT182</f>
        <v/>
      </c>
      <c r="DN182" s="2579" t="n"/>
      <c r="DO182" s="2579" t="n"/>
      <c r="DP182" s="2672" t="n"/>
      <c r="DQ182" s="2581">
        <f>-CR182+DP182/10^6</f>
        <v/>
      </c>
      <c r="DR182" s="2427">
        <f>SUM(E182,K182,Q182,W182,AE182,AM182,AV182,BD182,BL182,BU182,CC182,CK182)-CS182</f>
        <v/>
      </c>
      <c r="DS182" s="2427">
        <f>SUM(D182,J182,P182,V182,AD182,AL182,AU182,BC182,,BN182,BV182,CD182,CL182)-CT182</f>
        <v/>
      </c>
      <c r="DT182" s="2582" t="n"/>
      <c r="DU182" s="392" t="n"/>
      <c r="DV182" s="2583">
        <f>DU182-CJ182</f>
        <v/>
      </c>
      <c r="DX182" s="2571">
        <f>(CS182-CZ182)*10^6</f>
        <v/>
      </c>
      <c r="DY182" s="2571">
        <f>(CT182-DC182)*10^6</f>
        <v/>
      </c>
      <c r="DZ182" s="2571">
        <f>(CW182-DD182)*10^6</f>
        <v/>
      </c>
      <c r="EB182" s="2584" t="n"/>
    </row>
    <row customHeight="1" ht="3" r="183" s="2323">
      <c r="B183" s="395" t="n"/>
      <c r="C183" s="373" t="inlineStr">
        <is>
          <t>Opex177</t>
        </is>
      </c>
      <c r="D183" s="2507" t="n"/>
      <c r="E183" s="2434" t="n"/>
      <c r="F183" s="2434" t="n"/>
      <c r="G183" s="2434" t="n"/>
      <c r="H183" s="232" t="n"/>
      <c r="I183" s="397" t="n"/>
      <c r="J183" s="2507" t="n"/>
      <c r="K183" s="2434" t="n"/>
      <c r="L183" s="2434" t="n"/>
      <c r="M183" s="2434" t="n"/>
      <c r="N183" s="232" t="n"/>
      <c r="O183" s="397" t="n"/>
      <c r="P183" s="2507" t="n"/>
      <c r="Q183" s="2434" t="n"/>
      <c r="R183" s="2434" t="n"/>
      <c r="S183" s="2434" t="n"/>
      <c r="T183" s="232" t="n"/>
      <c r="U183" s="2586" t="n"/>
      <c r="V183" s="2507" t="n"/>
      <c r="W183" s="2434" t="n"/>
      <c r="X183" s="2434" t="n"/>
      <c r="Y183" s="2434" t="n"/>
      <c r="Z183" s="2434" t="n"/>
      <c r="AA183" s="2434" t="n"/>
      <c r="AB183" s="232" t="n"/>
      <c r="AC183" s="397" t="n"/>
      <c r="AD183" s="2507" t="n"/>
      <c r="AE183" s="2434" t="n"/>
      <c r="AF183" s="2434" t="n"/>
      <c r="AG183" s="2434" t="n"/>
      <c r="AH183" s="2434" t="n"/>
      <c r="AI183" s="2434" t="n"/>
      <c r="AJ183" s="232" t="n"/>
      <c r="AK183" s="397" t="n"/>
      <c r="AL183" s="2507" t="n"/>
      <c r="AM183" s="2434" t="n"/>
      <c r="AN183" s="2434" t="n"/>
      <c r="AO183" s="2434" t="n"/>
      <c r="AP183" s="2434" t="n"/>
      <c r="AQ183" s="2434" t="n"/>
      <c r="AR183" s="2434" t="n"/>
      <c r="AS183" s="232" t="n"/>
      <c r="AT183" s="2587" t="n"/>
      <c r="AU183" s="2507" t="n"/>
      <c r="AV183" s="2434" t="n"/>
      <c r="AW183" s="2434" t="n"/>
      <c r="AX183" s="2434" t="n"/>
      <c r="AY183" s="2434" t="n"/>
      <c r="AZ183" s="2434" t="n"/>
      <c r="BA183" s="232" t="n"/>
      <c r="BB183" s="397" t="n"/>
      <c r="BC183" s="2507" t="n"/>
      <c r="BD183" s="2434" t="n"/>
      <c r="BE183" s="2434" t="n"/>
      <c r="BF183" s="2434" t="n"/>
      <c r="BG183" s="2434" t="n"/>
      <c r="BH183" s="2434" t="n"/>
      <c r="BI183" s="232" t="n"/>
      <c r="BJ183" s="2586" t="n"/>
      <c r="BK183" s="2507" t="n"/>
      <c r="BL183" s="2434" t="n"/>
      <c r="BM183" s="2434" t="n"/>
      <c r="BN183" s="2434" t="n"/>
      <c r="BO183" s="2434" t="n"/>
      <c r="BP183" s="2434" t="n"/>
      <c r="BQ183" s="2434" t="n"/>
      <c r="BR183" s="232" t="n"/>
      <c r="BS183" s="2586" t="n"/>
      <c r="BT183" s="2507" t="n"/>
      <c r="BU183" s="2434" t="n"/>
      <c r="BV183" s="2434" t="n"/>
      <c r="BW183" s="2434" t="n"/>
      <c r="BX183" s="2434" t="n"/>
      <c r="BY183" s="2434" t="n"/>
      <c r="BZ183" s="232" t="n"/>
      <c r="CA183" s="2555" t="n"/>
      <c r="CB183" s="2507" t="n"/>
      <c r="CC183" s="2434" t="n"/>
      <c r="CD183" s="2434" t="n"/>
      <c r="CE183" s="2434" t="n"/>
      <c r="CF183" s="2434" t="n"/>
      <c r="CG183" s="2434" t="n"/>
      <c r="CH183" s="232" t="n"/>
      <c r="CI183" s="2555" t="n"/>
      <c r="CJ183" s="2507" t="n"/>
      <c r="CK183" s="2434" t="n"/>
      <c r="CL183" s="2434" t="n"/>
      <c r="CM183" s="2434" t="n"/>
      <c r="CN183" s="2434" t="n"/>
      <c r="CO183" s="2434" t="n"/>
      <c r="CP183" s="232" t="n"/>
      <c r="CQ183" s="397" t="n"/>
      <c r="CR183" s="2507" t="n"/>
      <c r="CS183" s="2434" t="n"/>
      <c r="CT183" s="2434" t="n"/>
      <c r="CU183" s="2434">
        <f>+CR183-CS183</f>
        <v/>
      </c>
      <c r="CV183" s="2434">
        <f>+CR183-CT183</f>
        <v/>
      </c>
      <c r="CW183" s="2434" t="n"/>
      <c r="CX183" s="232">
        <f>IFERROR(CR183/CW183-1, "-")</f>
        <v/>
      </c>
      <c r="CY183" s="400" t="n"/>
      <c r="CZ183" s="2588" t="n"/>
      <c r="DA183" s="2434" t="n"/>
      <c r="DB183" s="2434" t="n"/>
      <c r="DC183" s="2434" t="n"/>
      <c r="DD183" s="2434" t="n"/>
      <c r="DE183" s="232" t="n"/>
      <c r="DF183" s="232" t="n"/>
      <c r="DG183" s="402" t="n"/>
      <c r="DH183" s="402" t="n"/>
      <c r="DI183" s="2579" t="n"/>
      <c r="DJ183" s="2427">
        <f>SUM(D183,J183,P183,V183,AD183,AL183,AU183,BC183,BK183,BT183,CB183,CJ183)-CR183</f>
        <v/>
      </c>
      <c r="DK183" s="2427">
        <f>SUM(E183,K183,Q183,W183,AE183,AM183,AV183,BD183,BL183,BU183,CC183,CK183)-CS183</f>
        <v/>
      </c>
      <c r="DL183" s="2427">
        <f>SUM(G183,M183,S183,AA183,AI183,AR183,AZ183,BH183,BQ183,BY183,CG183,CO183)-CW183</f>
        <v/>
      </c>
      <c r="DM183" s="2427">
        <f>SUM(D183,J183,P183,V183,AD183,AL183,AU183,BC183,,BN183,BV183,CD183,CL183)-CT183</f>
        <v/>
      </c>
      <c r="DN183" s="2579" t="n"/>
      <c r="DO183" s="2579" t="n"/>
      <c r="DP183" s="2589" t="n"/>
      <c r="DQ183" s="2581">
        <f>-CR183+DP183/10^6</f>
        <v/>
      </c>
      <c r="DR183" s="2427">
        <f>SUM(E183,K183,Q183,W183,AE183,AM183,AV183,BD183,BL183,BU183,CC183,CK183)-CS183</f>
        <v/>
      </c>
      <c r="DS183" s="2427">
        <f>SUM(D183,J183,P183,V183,AD183,AL183,AU183,BC183,,BN183,BV183,CD183,CL183)-CT183</f>
        <v/>
      </c>
      <c r="DT183" s="2582" t="n"/>
      <c r="DU183" s="392" t="n"/>
      <c r="DV183" s="2583">
        <f>DU183-CJ183</f>
        <v/>
      </c>
      <c r="DX183" s="2571">
        <f>(CS183-CZ183)*10^6</f>
        <v/>
      </c>
      <c r="DY183" s="2571">
        <f>(CT183-DC183)*10^6</f>
        <v/>
      </c>
      <c r="DZ183" s="2571">
        <f>(CW183-DD183)*10^6</f>
        <v/>
      </c>
      <c r="EB183" s="2584" t="n"/>
    </row>
    <row customHeight="1" ht="21" r="184" s="2323">
      <c r="B184" s="2590" t="inlineStr">
        <is>
          <t>Provision clients, R&amp;C &amp; NC</t>
        </is>
      </c>
      <c r="C184" s="373" t="inlineStr">
        <is>
          <t>Opex178</t>
        </is>
      </c>
      <c r="D184" s="2570" t="n">
        <v>-171.354905</v>
      </c>
      <c r="E184" s="2571" t="n">
        <v>24.7495442937778</v>
      </c>
      <c r="F184" s="2571" t="n">
        <v>-196.1044492937778</v>
      </c>
      <c r="G184" s="2571" t="n">
        <v>101.698406</v>
      </c>
      <c r="H184" s="376" t="n">
        <v>-2.684932062750325</v>
      </c>
      <c r="I184" s="377" t="n"/>
      <c r="J184" s="2570" t="n">
        <v>273.077744</v>
      </c>
      <c r="K184" s="2571" t="n">
        <v>24.7495442937778</v>
      </c>
      <c r="L184" s="2571" t="n">
        <v>248.3281997062222</v>
      </c>
      <c r="M184" s="2571" t="n">
        <v>65.11509700000001</v>
      </c>
      <c r="N184" s="376" t="n">
        <v>3.193770056120779</v>
      </c>
      <c r="O184" s="378" t="n"/>
      <c r="P184" s="2570" t="n">
        <v>-1448.703538</v>
      </c>
      <c r="Q184" s="2571" t="n">
        <v>24.7495442937778</v>
      </c>
      <c r="R184" s="2571" t="n">
        <v>-1473.453082293778</v>
      </c>
      <c r="S184" s="2571" t="n">
        <v>4.808841</v>
      </c>
      <c r="T184" s="376" t="n">
        <v>-302.2583568473152</v>
      </c>
      <c r="U184" s="2572" t="n"/>
      <c r="V184" s="2570" t="n">
        <v>31.034461</v>
      </c>
      <c r="W184" s="2571" t="n">
        <v>24.7495442937778</v>
      </c>
      <c r="X184" s="2571" t="n">
        <v>24.7495442937778</v>
      </c>
      <c r="Y184" s="2571" t="n">
        <v>6.284916706222202</v>
      </c>
      <c r="Z184" s="2571" t="n">
        <v>6.284916706222202</v>
      </c>
      <c r="AA184" s="2571" t="n">
        <v>25.655993</v>
      </c>
      <c r="AB184" s="376" t="n">
        <v>0.2096378807088073</v>
      </c>
      <c r="AC184" s="378" t="n"/>
      <c r="AD184" s="2570" t="n">
        <v>27.1291199999976</v>
      </c>
      <c r="AE184" s="2571" t="n">
        <v>24.7495442937778</v>
      </c>
      <c r="AF184" s="2571" t="n">
        <v>24.7495442937778</v>
      </c>
      <c r="AG184" s="2571" t="n">
        <v>2.3795757062198</v>
      </c>
      <c r="AH184" s="2571" t="n">
        <v>2.3795757062198</v>
      </c>
      <c r="AI184" s="2571" t="n">
        <v>27.95496299999999</v>
      </c>
      <c r="AJ184" s="376" t="n">
        <v>-0.02954190996433781</v>
      </c>
      <c r="AK184" s="378" t="n"/>
      <c r="AL184" s="2570" t="n">
        <v>336.050299</v>
      </c>
      <c r="AM184" s="2571" t="n">
        <v>24.7495442937778</v>
      </c>
      <c r="AN184" s="2571" t="n">
        <v>24.7495442937778</v>
      </c>
      <c r="AO184" s="2571" t="n">
        <v>21.5437323333333</v>
      </c>
      <c r="AP184" s="2571" t="n">
        <v>311.3007547062222</v>
      </c>
      <c r="AQ184" s="2571" t="n">
        <v>311.3007547062222</v>
      </c>
      <c r="AR184" s="2571" t="n">
        <v>49.304551</v>
      </c>
      <c r="AS184" s="376" t="n">
        <v>5.815806901882141</v>
      </c>
      <c r="AT184" s="2573" t="n"/>
      <c r="AU184" s="2570" t="n">
        <v>177.650888</v>
      </c>
      <c r="AV184" s="2571" t="n">
        <v>24.7495442937778</v>
      </c>
      <c r="AW184" s="2571" t="n">
        <v>24.7495442937778</v>
      </c>
      <c r="AX184" s="2571" t="n">
        <v>152.9013437062222</v>
      </c>
      <c r="AY184" s="2571" t="n">
        <v>152.9013437062222</v>
      </c>
      <c r="AZ184" s="2571" t="n">
        <v>-63.491522</v>
      </c>
      <c r="BA184" s="376" t="n">
        <v>-3.798025348959188</v>
      </c>
      <c r="BB184" s="378" t="n"/>
      <c r="BC184" s="2570" t="n">
        <v>44.79950899999999</v>
      </c>
      <c r="BD184" s="2571" t="n">
        <v>24.74954429377778</v>
      </c>
      <c r="BE184" s="2571" t="n">
        <v>24.7495442937778</v>
      </c>
      <c r="BF184" s="2571" t="n">
        <v>20.04996470622221</v>
      </c>
      <c r="BG184" s="2571" t="n">
        <v>20.04996470622219</v>
      </c>
      <c r="BH184" s="2571" t="n">
        <v>0</v>
      </c>
      <c r="BI184" s="376" t="n"/>
      <c r="BJ184" s="2575" t="n"/>
      <c r="BK184" s="2570" t="n"/>
      <c r="BL184" s="2571" t="n"/>
      <c r="BM184" s="2571" t="n"/>
      <c r="BN184" s="2571" t="n"/>
      <c r="BO184" s="2571" t="n"/>
      <c r="BP184" s="2571" t="n"/>
      <c r="BQ184" s="2571" t="n"/>
      <c r="BR184" s="376" t="n"/>
      <c r="BS184" s="2575" t="n"/>
      <c r="BT184" s="2570" t="n"/>
      <c r="BU184" s="2571" t="n"/>
      <c r="BV184" s="2571" t="n"/>
      <c r="BW184" s="2571" t="n"/>
      <c r="BX184" s="2571" t="n"/>
      <c r="BY184" s="2571" t="n"/>
      <c r="BZ184" s="376" t="n"/>
      <c r="CA184" s="2555" t="n"/>
      <c r="CB184" s="2570" t="n"/>
      <c r="CC184" s="2571" t="n"/>
      <c r="CD184" s="2571" t="n"/>
      <c r="CE184" s="2571" t="n"/>
      <c r="CF184" s="2571" t="n"/>
      <c r="CG184" s="2571" t="n"/>
      <c r="CH184" s="376" t="n"/>
      <c r="CI184" s="2555" t="n"/>
      <c r="CJ184" s="2570" t="n"/>
      <c r="CK184" s="2571" t="n"/>
      <c r="CL184" s="2571" t="n"/>
      <c r="CM184" s="2571" t="n"/>
      <c r="CN184" s="2571" t="n"/>
      <c r="CO184" s="2571" t="n"/>
      <c r="CP184" s="376" t="n"/>
      <c r="CQ184" s="378" t="n"/>
      <c r="CR184" s="2576" t="n">
        <v>-730.3164220000025</v>
      </c>
      <c r="CS184" s="2571" t="n">
        <v>197.9963543502224</v>
      </c>
      <c r="CT184" s="2571" t="n">
        <v>-1242.523841372891</v>
      </c>
      <c r="CU184" s="2571" t="n">
        <v>-928.3127763502248</v>
      </c>
      <c r="CV184" s="2571" t="n">
        <v>512.2074193728889</v>
      </c>
      <c r="CW184" s="2571" t="n">
        <v>211.046329</v>
      </c>
      <c r="CX184" s="376">
        <f>IFERROR(CR184/CW184-1, "-")</f>
        <v/>
      </c>
      <c r="CY184" s="385" t="n"/>
      <c r="CZ184" s="2578" t="n">
        <v>296.9945315253333</v>
      </c>
      <c r="DA184" s="2571" t="n"/>
      <c r="DB184" s="2571" t="n">
        <v>-1118.776119904</v>
      </c>
      <c r="DC184" s="2571" t="n"/>
      <c r="DD184" s="2571" t="n"/>
      <c r="DE184" s="376">
        <f>+CZ184/DD184-1</f>
        <v/>
      </c>
      <c r="DF184" s="376">
        <f>+DA184/DD184-1</f>
        <v/>
      </c>
      <c r="DG184" s="387">
        <f>+DB184/DD184-1</f>
        <v/>
      </c>
      <c r="DH184" s="387">
        <f>+DC184/DD184-1</f>
        <v/>
      </c>
      <c r="DI184" s="2579" t="n"/>
      <c r="DJ184" s="2427">
        <f>SUM(D184,J184,P184,V184,AD184,AL184,AU184,BC184,BK184,BT184,CB184,CJ184)-CR184</f>
        <v/>
      </c>
      <c r="DK184" s="2427">
        <f>SUM(E184,K184,Q184,W184,AE184,AM184,AV184,BD184,BL184,BU184,CC184,CK184)-CS184</f>
        <v/>
      </c>
      <c r="DL184" s="2427">
        <f>SUM(G184,M184,S184,AA184,AI184,AR184,AZ184,BH184,BQ184,BY184,CG184,CO184)-CW184</f>
        <v/>
      </c>
      <c r="DM184" s="2427">
        <f>SUM(D184,J184,P184,V184,AD184,AL184,AU184,BC184,,BN184,BV184,CD184,CL184)-CT184</f>
        <v/>
      </c>
      <c r="DN184" s="2579" t="n"/>
      <c r="DO184" s="2579" t="n"/>
      <c r="DP184" s="2580">
        <f>+DP185+DP186+DP198+DP199</f>
        <v/>
      </c>
      <c r="DQ184" s="2581">
        <f>-CR184+DP184/10^6</f>
        <v/>
      </c>
      <c r="DR184" s="2427">
        <f>SUM(E184,K184,Q184,W184,AE184,AM184,AV184,BD184,BL184,BU184,CC184,CK184)-CS184</f>
        <v/>
      </c>
      <c r="DS184" s="2427">
        <f>SUM(D184,J184,P184,V184,AD184,AL184,AU184,BC184,,BN184,BV184,CD184,CL184)-CT184</f>
        <v/>
      </c>
      <c r="DT184" s="2582" t="n"/>
      <c r="DU184" s="392" t="n">
        <v>191.741452</v>
      </c>
      <c r="DV184" s="2583">
        <f>DU184-CJ184</f>
        <v/>
      </c>
      <c r="DW184" s="2582" t="n"/>
      <c r="DX184" s="2571">
        <f>(CS184-CZ184)*10^6</f>
        <v/>
      </c>
      <c r="DY184" s="2571">
        <f>(CT184-DC184)*10^6</f>
        <v/>
      </c>
      <c r="DZ184" s="2571">
        <f>(CW184-DD184)*10^6</f>
        <v/>
      </c>
      <c r="EB184" s="2584" t="n"/>
    </row>
    <row r="185">
      <c r="B185" s="564" t="inlineStr">
        <is>
          <t>Prov. Créances clients</t>
        </is>
      </c>
      <c r="C185" s="373" t="inlineStr">
        <is>
          <t>Opex179</t>
        </is>
      </c>
      <c r="D185" s="2673" t="n">
        <v>-77.676845</v>
      </c>
      <c r="E185" s="2674" t="n">
        <v>13.2182883333333</v>
      </c>
      <c r="F185" s="2434" t="n">
        <v>-90.89513333333331</v>
      </c>
      <c r="G185" s="2434" t="n">
        <v>90.16715000000001</v>
      </c>
      <c r="H185" s="531" t="n">
        <v>-1.861476102993163</v>
      </c>
      <c r="I185" s="532" t="n"/>
      <c r="J185" s="2673" t="n">
        <v>162.367309</v>
      </c>
      <c r="K185" s="2674" t="n">
        <v>13.2182883333333</v>
      </c>
      <c r="L185" s="2434" t="n">
        <v>149.1490206666667</v>
      </c>
      <c r="M185" s="2434" t="n">
        <v>53.58384</v>
      </c>
      <c r="N185" s="531" t="n">
        <v>2.030154408493307</v>
      </c>
      <c r="O185" s="532" t="n"/>
      <c r="P185" s="2673" t="n">
        <v>49.696245</v>
      </c>
      <c r="Q185" s="2674" t="n">
        <v>13.2182883333333</v>
      </c>
      <c r="R185" s="2434" t="n">
        <v>36.4779566666667</v>
      </c>
      <c r="S185" s="2434" t="n">
        <v>0.035284</v>
      </c>
      <c r="T185" s="531" t="n">
        <v>1407.464034689944</v>
      </c>
      <c r="U185" s="2675" t="n"/>
      <c r="V185" s="2673" t="n">
        <v>22.709017</v>
      </c>
      <c r="W185" s="2674" t="n">
        <v>13.2182883333333</v>
      </c>
      <c r="X185" s="2674" t="n">
        <v>13.2182883333333</v>
      </c>
      <c r="Y185" s="2434" t="n">
        <v>9.490728666666699</v>
      </c>
      <c r="Z185" s="2434" t="n">
        <v>9.490728666666699</v>
      </c>
      <c r="AA185" s="2434" t="n">
        <v>22.338241</v>
      </c>
      <c r="AB185" s="531" t="n">
        <v>0.01659826304139167</v>
      </c>
      <c r="AC185" s="532" t="n"/>
      <c r="AD185" s="2673" t="n">
        <v>75.48181099999999</v>
      </c>
      <c r="AE185" s="2674" t="n">
        <v>13.2182883333333</v>
      </c>
      <c r="AF185" s="2674" t="n">
        <v>13.2182883333333</v>
      </c>
      <c r="AG185" s="2434" t="n">
        <v>62.2635226666667</v>
      </c>
      <c r="AH185" s="2434" t="n">
        <v>62.2635226666667</v>
      </c>
      <c r="AI185" s="2434" t="n">
        <v>11.3874</v>
      </c>
      <c r="AJ185" s="531" t="n">
        <v>5.628537769815761</v>
      </c>
      <c r="AK185" s="532" t="n"/>
      <c r="AL185" s="2673" t="n">
        <v>63.18751899999999</v>
      </c>
      <c r="AM185" s="2674" t="n">
        <v>13.2182883333333</v>
      </c>
      <c r="AN185" s="2674" t="n">
        <v>13.2182883333333</v>
      </c>
      <c r="AO185" s="2674" t="n">
        <v>13.2182883333333</v>
      </c>
      <c r="AP185" s="2434" t="n">
        <v>49.96923066666669</v>
      </c>
      <c r="AQ185" s="2434" t="n">
        <v>49.96923066666669</v>
      </c>
      <c r="AR185" s="2434" t="n">
        <v>37.541284</v>
      </c>
      <c r="AS185" s="531" t="n">
        <v>0.6831475183427396</v>
      </c>
      <c r="AT185" s="2676" t="n"/>
      <c r="AU185" s="2673" t="n">
        <v>161</v>
      </c>
      <c r="AV185" s="2674" t="n">
        <v>13.2182883333333</v>
      </c>
      <c r="AW185" s="2674" t="n">
        <v>13.2182883333333</v>
      </c>
      <c r="AX185" s="2434" t="n">
        <v>147.7817116666667</v>
      </c>
      <c r="AY185" s="2434" t="n">
        <v>147.7817116666667</v>
      </c>
      <c r="AZ185" s="2434" t="n">
        <v>-72.770228</v>
      </c>
      <c r="BA185" s="531" t="n">
        <v>-3.212443253578922</v>
      </c>
      <c r="BB185" s="532" t="n"/>
      <c r="BC185" s="2673" t="n">
        <v>28.148621</v>
      </c>
      <c r="BD185" s="2674" t="n">
        <v>13.21828833333333</v>
      </c>
      <c r="BE185" s="2674" t="n">
        <v>13.2182883333333</v>
      </c>
      <c r="BF185" s="2434" t="n">
        <v>14.93033266666666</v>
      </c>
      <c r="BG185" s="2434" t="n">
        <v>14.9303326666667</v>
      </c>
      <c r="BH185" s="2434" t="n">
        <v>0</v>
      </c>
      <c r="BI185" s="531" t="n"/>
      <c r="BJ185" s="2675" t="n"/>
      <c r="BK185" s="2673" t="n"/>
      <c r="BL185" s="2674" t="n"/>
      <c r="BM185" s="2674" t="n"/>
      <c r="BN185" s="2674" t="n"/>
      <c r="BO185" s="2434" t="n"/>
      <c r="BP185" s="2434" t="n"/>
      <c r="BQ185" s="2434" t="n"/>
      <c r="BR185" s="531" t="n"/>
      <c r="BS185" s="2675" t="n"/>
      <c r="BT185" s="2673" t="n"/>
      <c r="BU185" s="2674" t="n"/>
      <c r="BV185" s="2674" t="n"/>
      <c r="BW185" s="2434" t="n"/>
      <c r="BX185" s="2434" t="n"/>
      <c r="BY185" s="2434" t="n"/>
      <c r="BZ185" s="531" t="n"/>
      <c r="CA185" s="2555" t="n"/>
      <c r="CB185" s="2673" t="n"/>
      <c r="CC185" s="2674" t="n"/>
      <c r="CD185" s="2674" t="n"/>
      <c r="CE185" s="2434" t="n"/>
      <c r="CF185" s="2434" t="n"/>
      <c r="CG185" s="2434" t="n"/>
      <c r="CH185" s="531" t="n"/>
      <c r="CI185" s="2555" t="n"/>
      <c r="CJ185" s="2673" t="n"/>
      <c r="CK185" s="2674" t="n"/>
      <c r="CL185" s="2674" t="n"/>
      <c r="CM185" s="2434" t="n"/>
      <c r="CN185" s="2434" t="n"/>
      <c r="CO185" s="2434" t="n"/>
      <c r="CP185" s="531" t="n"/>
      <c r="CQ185" s="532" t="n"/>
      <c r="CR185" s="2673" t="n">
        <v>484.913677</v>
      </c>
      <c r="CS185" s="2674" t="n">
        <v>105.7463066666664</v>
      </c>
      <c r="CT185" s="2674" t="n">
        <v>259.0141136666666</v>
      </c>
      <c r="CU185" s="2674" t="n">
        <v>379.1673703333335</v>
      </c>
      <c r="CV185" s="2674" t="n">
        <v>225.8995633333333</v>
      </c>
      <c r="CW185" s="2674" t="n">
        <v>142.282971</v>
      </c>
      <c r="CX185" s="531">
        <f>IFERROR(CR185/CW185-1, "-")</f>
        <v/>
      </c>
      <c r="CY185" s="400" t="n"/>
      <c r="CZ185" s="2677" t="n">
        <v>158.61946</v>
      </c>
      <c r="DA185" s="2674" t="n"/>
      <c r="DB185" s="2674" t="n">
        <v>325.105555333333</v>
      </c>
      <c r="DC185" s="2674" t="n"/>
      <c r="DD185" s="2674" t="n"/>
      <c r="DE185" s="531">
        <f>+CZ185/DD185-1</f>
        <v/>
      </c>
      <c r="DF185" s="531">
        <f>+DA185/DD185-1</f>
        <v/>
      </c>
      <c r="DG185" s="536">
        <f>+DB185/DD185-1</f>
        <v/>
      </c>
      <c r="DH185" s="536">
        <f>+DC185/DD185-1</f>
        <v/>
      </c>
      <c r="DI185" s="2579" t="n"/>
      <c r="DJ185" s="2427">
        <f>SUM(D185,J185,P185,V185,AD185,AL185,AU185,BC185,BK185,BT185,CB185,CJ185)-CR185</f>
        <v/>
      </c>
      <c r="DK185" s="2427">
        <f>SUM(E185,K185,Q185,W185,AE185,AM185,AV185,BD185,BL185,BU185,CC185,CK185)-CS185</f>
        <v/>
      </c>
      <c r="DL185" s="2427">
        <f>SUM(G185,M185,S185,AA185,AI185,AR185,AZ185,BH185,BQ185,BY185,CG185,CO185)-CW185</f>
        <v/>
      </c>
      <c r="DM185" s="2427">
        <f>SUM(D185,J185,P185,V185,AD185,AL185,AU185,BC185,,BN185,BV185,CD185,CL185)-CT185</f>
        <v/>
      </c>
      <c r="DN185" s="2579" t="n"/>
      <c r="DO185" s="2579" t="n"/>
      <c r="DP185" s="2678">
        <f>SUM(DP190:DP193,DP195:DP197)+DP187+DP188</f>
        <v/>
      </c>
      <c r="DQ185" s="2581">
        <f>-CR185+DP185/10^6</f>
        <v/>
      </c>
      <c r="DR185" s="2427">
        <f>SUM(E185,K185,Q185,W185,AE185,AM185,AV185,BD185,BL185,BU185,CC185,CK185)-CS185</f>
        <v/>
      </c>
      <c r="DS185" s="2427">
        <f>SUM(D185,J185,P185,V185,AD185,AL185,AU185,BC185,,BN185,BV185,CD185,CL185)-CT185</f>
        <v/>
      </c>
      <c r="DT185" s="2582" t="n"/>
      <c r="DU185" s="392" t="n">
        <v>167.672564</v>
      </c>
      <c r="DV185" s="2583">
        <f>DU185-CJ185</f>
        <v/>
      </c>
      <c r="DX185" s="2571">
        <f>(CS185-CZ185)*10^6</f>
        <v/>
      </c>
      <c r="DY185" s="2571">
        <f>(CT185-DC185)*10^6</f>
        <v/>
      </c>
      <c r="DZ185" s="2571">
        <f>(CW185-DD185)*10^6</f>
        <v/>
      </c>
      <c r="EB185" s="2584" t="n"/>
    </row>
    <row r="186">
      <c r="B186" s="565" t="inlineStr">
        <is>
          <t>Prov. R&amp;C</t>
        </is>
      </c>
      <c r="C186" s="373" t="inlineStr">
        <is>
          <t>Opex180</t>
        </is>
      </c>
      <c r="D186" s="2507" t="n">
        <v>0</v>
      </c>
      <c r="E186" s="2434" t="n">
        <v>0</v>
      </c>
      <c r="F186" s="2434" t="n">
        <v>0</v>
      </c>
      <c r="G186" s="2434" t="n">
        <v>0</v>
      </c>
      <c r="H186" s="232" t="n"/>
      <c r="I186" s="397" t="n"/>
      <c r="J186" s="2507" t="n">
        <v>0</v>
      </c>
      <c r="K186" s="2434" t="n">
        <v>0</v>
      </c>
      <c r="L186" s="2434" t="n">
        <v>0</v>
      </c>
      <c r="M186" s="2434" t="n">
        <v>0</v>
      </c>
      <c r="N186" s="232" t="n"/>
      <c r="O186" s="397" t="n"/>
      <c r="P186" s="2507" t="n">
        <v>-1506.34374</v>
      </c>
      <c r="Q186" s="2434" t="n">
        <v>0</v>
      </c>
      <c r="R186" s="2434" t="n">
        <v>-1506.34374</v>
      </c>
      <c r="S186" s="2434" t="n">
        <v>0</v>
      </c>
      <c r="T186" s="232" t="n"/>
      <c r="U186" s="2586" t="n"/>
      <c r="V186" s="2507" t="n">
        <v>0</v>
      </c>
      <c r="W186" s="2434" t="n">
        <v>0</v>
      </c>
      <c r="X186" s="2434" t="n">
        <v>0</v>
      </c>
      <c r="Y186" s="2434" t="n">
        <v>0</v>
      </c>
      <c r="Z186" s="2434" t="n">
        <v>0</v>
      </c>
      <c r="AA186" s="2434" t="n">
        <v>0</v>
      </c>
      <c r="AB186" s="232" t="n"/>
      <c r="AC186" s="397" t="n"/>
      <c r="AD186" s="2507" t="n">
        <v>-56.6781350000024</v>
      </c>
      <c r="AE186" s="2434" t="n">
        <v>0</v>
      </c>
      <c r="AF186" s="2434" t="n">
        <v>0</v>
      </c>
      <c r="AG186" s="2434" t="n">
        <v>-56.6781350000024</v>
      </c>
      <c r="AH186" s="2434" t="n">
        <v>-56.6781350000024</v>
      </c>
      <c r="AI186" s="2434" t="n">
        <v>0</v>
      </c>
      <c r="AJ186" s="232" t="n"/>
      <c r="AK186" s="397" t="n"/>
      <c r="AL186" s="2507" t="n">
        <v>245.328911</v>
      </c>
      <c r="AM186" s="2434" t="n">
        <v>0</v>
      </c>
      <c r="AN186" s="2434" t="n">
        <v>0</v>
      </c>
      <c r="AO186" s="2434" t="n">
        <v>0</v>
      </c>
      <c r="AP186" s="2434" t="n">
        <v>245.328911</v>
      </c>
      <c r="AQ186" s="2434" t="n">
        <v>245.328911</v>
      </c>
      <c r="AR186" s="2434" t="n">
        <v>0</v>
      </c>
      <c r="AS186" s="232" t="n"/>
      <c r="AT186" s="2587" t="n"/>
      <c r="AU186" s="2507" t="n">
        <v>8.325444000000001</v>
      </c>
      <c r="AV186" s="2434" t="n">
        <v>0</v>
      </c>
      <c r="AW186" s="2434" t="n">
        <v>0</v>
      </c>
      <c r="AX186" s="2434" t="n">
        <v>8.325444000000001</v>
      </c>
      <c r="AY186" s="2434" t="n">
        <v>8.325444000000001</v>
      </c>
      <c r="AZ186" s="2434" t="n">
        <v>0</v>
      </c>
      <c r="BA186" s="232" t="n"/>
      <c r="BB186" s="397" t="n"/>
      <c r="BC186" s="2507" t="n">
        <v>8.325443999999999</v>
      </c>
      <c r="BD186" s="2434" t="n">
        <v>0</v>
      </c>
      <c r="BE186" s="2434" t="n">
        <v>0</v>
      </c>
      <c r="BF186" s="2434" t="n">
        <v>8.325443999999999</v>
      </c>
      <c r="BG186" s="2434" t="n">
        <v>8.325443999999999</v>
      </c>
      <c r="BH186" s="2434" t="n">
        <v>0</v>
      </c>
      <c r="BI186" s="232" t="n"/>
      <c r="BJ186" s="2586" t="n"/>
      <c r="BK186" s="2507" t="n"/>
      <c r="BL186" s="2434" t="n"/>
      <c r="BM186" s="2434" t="n"/>
      <c r="BN186" s="2434" t="n"/>
      <c r="BO186" s="2434" t="n"/>
      <c r="BP186" s="2434" t="n"/>
      <c r="BQ186" s="2434" t="n"/>
      <c r="BR186" s="232" t="n"/>
      <c r="BS186" s="2586" t="n"/>
      <c r="BT186" s="2507" t="n"/>
      <c r="BU186" s="2434" t="n"/>
      <c r="BV186" s="2434" t="n"/>
      <c r="BW186" s="2434" t="n"/>
      <c r="BX186" s="2434" t="n"/>
      <c r="BY186" s="2434" t="n"/>
      <c r="BZ186" s="232" t="n"/>
      <c r="CA186" s="2555" t="n"/>
      <c r="CB186" s="2507" t="n"/>
      <c r="CC186" s="2434" t="n"/>
      <c r="CD186" s="2434" t="n"/>
      <c r="CE186" s="2434" t="n"/>
      <c r="CF186" s="2434" t="n"/>
      <c r="CG186" s="2434" t="n"/>
      <c r="CH186" s="232" t="n"/>
      <c r="CI186" s="2555" t="n"/>
      <c r="CJ186" s="2507" t="n"/>
      <c r="CK186" s="2434" t="n"/>
      <c r="CL186" s="2434" t="n"/>
      <c r="CM186" s="2434" t="n"/>
      <c r="CN186" s="2434" t="n"/>
      <c r="CO186" s="2434" t="n"/>
      <c r="CP186" s="232" t="n"/>
      <c r="CQ186" s="397" t="n"/>
      <c r="CR186" s="2507" t="n">
        <v>-1301.042076000002</v>
      </c>
      <c r="CS186" s="2434" t="n">
        <v>0</v>
      </c>
      <c r="CT186" s="2434" t="n">
        <v>-1563.021875000002</v>
      </c>
      <c r="CU186" s="2434" t="n">
        <v>-1301.042076000002</v>
      </c>
      <c r="CV186" s="2434" t="n">
        <v>261.9797990000002</v>
      </c>
      <c r="CW186" s="2434" t="n">
        <v>0</v>
      </c>
      <c r="CX186" s="232">
        <f>IFERROR(CR186/CW186-1, "-")</f>
        <v/>
      </c>
      <c r="CY186" s="400" t="n"/>
      <c r="CZ186" s="2588" t="n">
        <v>0</v>
      </c>
      <c r="DA186" s="2434" t="n"/>
      <c r="DB186" s="2434" t="n">
        <v>-1563.021875</v>
      </c>
      <c r="DC186" s="2434" t="n"/>
      <c r="DD186" s="2434" t="n"/>
      <c r="DE186" s="232" t="n"/>
      <c r="DF186" s="232" t="n"/>
      <c r="DG186" s="402" t="n"/>
      <c r="DH186" s="402" t="n"/>
      <c r="DI186" s="2579" t="n"/>
      <c r="DJ186" s="2427">
        <f>SUM(D186,J186,P186,V186,AD186,AL186,AU186,BC186,BK186,BT186,CB186,CJ186)-CR186</f>
        <v/>
      </c>
      <c r="DK186" s="2427">
        <f>SUM(E186,K186,Q186,W186,AE186,AM186,AV186,BD186,BL186,BU186,CC186,CK186)-CS186</f>
        <v/>
      </c>
      <c r="DL186" s="2427">
        <f>SUM(G186,M186,S186,AA186,AI186,AR186,AZ186,BH186,BQ186,BY186,CG186,CO186)-CW186</f>
        <v/>
      </c>
      <c r="DM186" s="2427">
        <f>SUM(D186,J186,P186,V186,AD186,AL186,AU186,BC186,,BN186,BV186,CD186,CL186)-CT186</f>
        <v/>
      </c>
      <c r="DN186" s="2579" t="n"/>
      <c r="DO186" s="2579" t="n"/>
      <c r="DP186" s="2589">
        <f>+DP189+DP194</f>
        <v/>
      </c>
      <c r="DQ186" s="2581">
        <f>-CR186+DP186/10^6</f>
        <v/>
      </c>
      <c r="DR186" s="2427">
        <f>SUM(E186,K186,Q186,W186,AE186,AM186,AV186,BD186,BL186,BU186,CC186,CK186)-CS186</f>
        <v/>
      </c>
      <c r="DS186" s="2427">
        <f>SUM(D186,J186,P186,V186,AD186,AL186,AU186,BC186,,BN186,BV186,CD186,CL186)-CT186</f>
        <v/>
      </c>
      <c r="DT186" s="2582" t="n"/>
      <c r="DU186" s="392" t="n">
        <v>0</v>
      </c>
      <c r="DV186" s="2583">
        <f>DU186-CJ186</f>
        <v/>
      </c>
      <c r="DX186" s="2571">
        <f>(CS186-CZ186)*10^6</f>
        <v/>
      </c>
      <c r="DY186" s="2571">
        <f>(CT186-DC186)*10^6</f>
        <v/>
      </c>
      <c r="DZ186" s="2571">
        <f>(CW186-DD186)*10^6</f>
        <v/>
      </c>
      <c r="EB186" s="2584" t="n"/>
    </row>
    <row customFormat="1" customHeight="1" hidden="1" ht="15.75" outlineLevel="1" r="187" s="416">
      <c r="A187" s="268" t="n"/>
      <c r="B187" s="419" t="inlineStr">
        <is>
          <t>PERTES / CREANCES CLIENTS</t>
        </is>
      </c>
      <c r="C187" s="373" t="inlineStr">
        <is>
          <t>Opex181</t>
        </is>
      </c>
      <c r="D187" s="2703" t="n"/>
      <c r="E187" s="2704" t="n"/>
      <c r="F187" s="2704" t="n">
        <v>0</v>
      </c>
      <c r="G187" s="2704" t="n"/>
      <c r="H187" s="568" t="n"/>
      <c r="I187" s="397" t="n"/>
      <c r="J187" s="2703" t="n"/>
      <c r="K187" s="2704" t="n"/>
      <c r="L187" s="2704" t="n">
        <v>0</v>
      </c>
      <c r="M187" s="2704" t="n"/>
      <c r="N187" s="568" t="n"/>
      <c r="O187" s="569" t="n"/>
      <c r="P187" s="2703" t="n"/>
      <c r="Q187" s="2704" t="n"/>
      <c r="R187" s="2704" t="n">
        <v>0</v>
      </c>
      <c r="S187" s="2704" t="n"/>
      <c r="T187" s="568" t="n"/>
      <c r="U187" s="2586" t="n"/>
      <c r="V187" s="2703" t="n"/>
      <c r="W187" s="2704" t="n"/>
      <c r="X187" s="2704" t="n"/>
      <c r="Y187" s="2704" t="n">
        <v>0</v>
      </c>
      <c r="Z187" s="2704" t="n">
        <v>0</v>
      </c>
      <c r="AA187" s="2704" t="n"/>
      <c r="AB187" s="568" t="n"/>
      <c r="AC187" s="569" t="n"/>
      <c r="AD187" s="2703" t="n"/>
      <c r="AE187" s="2704" t="n"/>
      <c r="AF187" s="2704" t="n"/>
      <c r="AG187" s="2704" t="n">
        <v>0</v>
      </c>
      <c r="AH187" s="2704" t="n">
        <v>0</v>
      </c>
      <c r="AI187" s="2704" t="n"/>
      <c r="AJ187" s="568" t="n"/>
      <c r="AK187" s="569" t="n"/>
      <c r="AL187" s="2703" t="n"/>
      <c r="AM187" s="2704" t="n"/>
      <c r="AN187" s="2704" t="n"/>
      <c r="AO187" s="2704" t="n"/>
      <c r="AP187" s="2704" t="n">
        <v>0</v>
      </c>
      <c r="AQ187" s="2704" t="n">
        <v>0</v>
      </c>
      <c r="AR187" s="2704" t="n"/>
      <c r="AS187" s="568" t="n"/>
      <c r="AT187" s="2587" t="n"/>
      <c r="AU187" s="2703" t="n"/>
      <c r="AV187" s="2704" t="n"/>
      <c r="AW187" s="2704" t="n"/>
      <c r="AX187" s="2704" t="n">
        <v>0</v>
      </c>
      <c r="AY187" s="2704" t="n">
        <v>0</v>
      </c>
      <c r="AZ187" s="2704" t="n"/>
      <c r="BA187" s="568" t="n"/>
      <c r="BB187" s="569" t="n"/>
      <c r="BC187" s="2703" t="n"/>
      <c r="BD187" s="2704" t="n"/>
      <c r="BE187" s="2704" t="n"/>
      <c r="BF187" s="2704" t="n">
        <v>0</v>
      </c>
      <c r="BG187" s="2704" t="n">
        <v>0</v>
      </c>
      <c r="BH187" s="2704" t="n"/>
      <c r="BI187" s="568" t="n"/>
      <c r="BJ187" s="2705" t="n"/>
      <c r="BK187" s="2703" t="n"/>
      <c r="BL187" s="2704" t="n"/>
      <c r="BM187" s="2704" t="n"/>
      <c r="BN187" s="2704" t="n"/>
      <c r="BO187" s="2592" t="n"/>
      <c r="BP187" s="2592" t="n"/>
      <c r="BQ187" s="2704" t="n"/>
      <c r="BR187" s="568" t="n"/>
      <c r="BS187" s="2705" t="n"/>
      <c r="BT187" s="2703" t="n"/>
      <c r="BU187" s="2704" t="n"/>
      <c r="BV187" s="2704" t="n"/>
      <c r="BW187" s="2704" t="n"/>
      <c r="BX187" s="2704" t="n"/>
      <c r="BY187" s="2704" t="n"/>
      <c r="BZ187" s="568" t="n"/>
      <c r="CA187" s="2555" t="n"/>
      <c r="CB187" s="2703" t="n"/>
      <c r="CC187" s="2704" t="n"/>
      <c r="CD187" s="2704" t="n"/>
      <c r="CE187" s="2704" t="n"/>
      <c r="CF187" s="2704" t="n"/>
      <c r="CG187" s="2704" t="n"/>
      <c r="CH187" s="568" t="n"/>
      <c r="CI187" s="2555" t="n"/>
      <c r="CJ187" s="2703" t="n"/>
      <c r="CK187" s="2704" t="n"/>
      <c r="CL187" s="2704" t="n"/>
      <c r="CM187" s="2704" t="n"/>
      <c r="CN187" s="2704" t="n"/>
      <c r="CO187" s="2704" t="n"/>
      <c r="CP187" s="568" t="n"/>
      <c r="CQ187" s="569" t="n"/>
      <c r="CR187" s="2703" t="n">
        <v>0</v>
      </c>
      <c r="CS187" s="2704" t="n">
        <v>0</v>
      </c>
      <c r="CT187" s="2704" t="n">
        <v>0</v>
      </c>
      <c r="CU187" s="2704" t="n">
        <v>0</v>
      </c>
      <c r="CV187" s="2704" t="n">
        <v>0</v>
      </c>
      <c r="CW187" s="2704" t="n">
        <v>0</v>
      </c>
      <c r="CX187" s="568">
        <f>IFERROR(CR187/CW187-1, "-")</f>
        <v/>
      </c>
      <c r="CY187" s="571" t="n"/>
      <c r="CZ187" s="2706" t="n">
        <v>0</v>
      </c>
      <c r="DA187" s="2704" t="n"/>
      <c r="DB187" s="2592" t="n"/>
      <c r="DC187" s="2704" t="n"/>
      <c r="DD187" s="2592" t="n"/>
      <c r="DE187" s="409" t="n"/>
      <c r="DF187" s="409" t="n"/>
      <c r="DG187" s="413" t="n"/>
      <c r="DH187" s="413" t="n"/>
      <c r="DI187" s="2579" t="n"/>
      <c r="DJ187" s="2427">
        <f>SUM(D187,J187,P187,V187,AD187,AL187,AU187,BC187,BK187,BT187,CB187,CJ187)-CR187</f>
        <v/>
      </c>
      <c r="DK187" s="2427">
        <f>SUM(E187,K187,Q187,W187,AE187,AM187,AV187,BD187,BL187,BU187,CC187,CK187)-CS187</f>
        <v/>
      </c>
      <c r="DL187" s="2427">
        <f>SUM(G187,M187,S187,AA187,AI187,AR187,AZ187,BH187,BQ187,BY187,CG187,CO187)-CW187</f>
        <v/>
      </c>
      <c r="DM187" s="2427">
        <f>SUM(D187,J187,P187,V187,AD187,AL187,AU187,BC187,,BN187,BV187,CD187,CL187)-CT187</f>
        <v/>
      </c>
      <c r="DN187" s="2579" t="n"/>
      <c r="DO187" s="2579" t="n"/>
      <c r="DP187" s="2707" t="n">
        <v>0</v>
      </c>
      <c r="DQ187" s="2581">
        <f>-CR187+DP187/10^6</f>
        <v/>
      </c>
      <c r="DR187" s="2427">
        <f>SUM(E187,K187,Q187,W187,AE187,AM187,AV187,BD187,BL187,BU187,CC187,CK187)-CS187</f>
        <v/>
      </c>
      <c r="DS187" s="2427">
        <f>SUM(D187,J187,P187,V187,AD187,AL187,AU187,BC187,,BN187,BV187,CD187,CL187)-CT187</f>
        <v/>
      </c>
      <c r="DT187" s="2582" t="n"/>
      <c r="DU187" s="415" t="n">
        <v>0</v>
      </c>
      <c r="DV187" s="2583">
        <f>DU187-CJ187</f>
        <v/>
      </c>
      <c r="DX187" s="2571">
        <f>(CS187-CZ187)*10^6</f>
        <v/>
      </c>
      <c r="DY187" s="2571">
        <f>(CT187-DC187)*10^6</f>
        <v/>
      </c>
      <c r="DZ187" s="2571">
        <f>(CW187-DD187)*10^6</f>
        <v/>
      </c>
      <c r="EB187" s="2584" t="n"/>
    </row>
    <row customFormat="1" customHeight="1" hidden="1" ht="15.75" outlineLevel="1" r="188" s="416">
      <c r="A188" s="268" t="n"/>
      <c r="B188" s="419" t="inlineStr">
        <is>
          <t>PERTES / AUTRES DEBITEURS</t>
        </is>
      </c>
      <c r="C188" s="373" t="inlineStr">
        <is>
          <t>Opex182</t>
        </is>
      </c>
      <c r="D188" s="2703" t="n"/>
      <c r="E188" s="2704" t="n"/>
      <c r="F188" s="2704" t="n">
        <v>0</v>
      </c>
      <c r="G188" s="2704" t="n"/>
      <c r="H188" s="568" t="n"/>
      <c r="I188" s="397" t="n"/>
      <c r="J188" s="2703" t="n"/>
      <c r="K188" s="2704" t="n"/>
      <c r="L188" s="2704" t="n">
        <v>0</v>
      </c>
      <c r="M188" s="2704" t="n"/>
      <c r="N188" s="568" t="n"/>
      <c r="O188" s="569" t="n"/>
      <c r="P188" s="2703" t="n"/>
      <c r="Q188" s="2704" t="n"/>
      <c r="R188" s="2704" t="n">
        <v>0</v>
      </c>
      <c r="S188" s="2704" t="n"/>
      <c r="T188" s="568" t="n"/>
      <c r="U188" s="2586" t="n"/>
      <c r="V188" s="2703" t="n"/>
      <c r="W188" s="2704" t="n"/>
      <c r="X188" s="2704" t="n"/>
      <c r="Y188" s="2704" t="n">
        <v>0</v>
      </c>
      <c r="Z188" s="2704" t="n">
        <v>0</v>
      </c>
      <c r="AA188" s="2704" t="n"/>
      <c r="AB188" s="568" t="n"/>
      <c r="AC188" s="569" t="n"/>
      <c r="AD188" s="2703" t="n"/>
      <c r="AE188" s="2704" t="n"/>
      <c r="AF188" s="2704" t="n"/>
      <c r="AG188" s="2704" t="n">
        <v>0</v>
      </c>
      <c r="AH188" s="2704" t="n">
        <v>0</v>
      </c>
      <c r="AI188" s="2704" t="n"/>
      <c r="AJ188" s="568" t="n"/>
      <c r="AK188" s="569" t="n"/>
      <c r="AL188" s="2703" t="n"/>
      <c r="AM188" s="2704" t="n"/>
      <c r="AN188" s="2704" t="n"/>
      <c r="AO188" s="2704" t="n"/>
      <c r="AP188" s="2704" t="n">
        <v>0</v>
      </c>
      <c r="AQ188" s="2704" t="n">
        <v>0</v>
      </c>
      <c r="AR188" s="2704" t="n"/>
      <c r="AS188" s="568" t="n"/>
      <c r="AT188" s="2587" t="n"/>
      <c r="AU188" s="2703" t="n"/>
      <c r="AV188" s="2704" t="n"/>
      <c r="AW188" s="2704" t="n"/>
      <c r="AX188" s="2704" t="n">
        <v>0</v>
      </c>
      <c r="AY188" s="2704" t="n">
        <v>0</v>
      </c>
      <c r="AZ188" s="2704" t="n"/>
      <c r="BA188" s="568" t="n"/>
      <c r="BB188" s="569" t="n"/>
      <c r="BC188" s="2703" t="n">
        <v>0</v>
      </c>
      <c r="BD188" s="2704" t="n"/>
      <c r="BE188" s="2704" t="n"/>
      <c r="BF188" s="2704" t="n">
        <v>0</v>
      </c>
      <c r="BG188" s="2704" t="n">
        <v>0</v>
      </c>
      <c r="BH188" s="2704" t="n"/>
      <c r="BI188" s="568" t="n"/>
      <c r="BJ188" s="2705" t="n"/>
      <c r="BK188" s="2703" t="n"/>
      <c r="BL188" s="2704" t="n"/>
      <c r="BM188" s="2704" t="n"/>
      <c r="BN188" s="2704" t="n"/>
      <c r="BO188" s="2592" t="n"/>
      <c r="BP188" s="2592" t="n"/>
      <c r="BQ188" s="2704" t="n"/>
      <c r="BR188" s="568" t="n"/>
      <c r="BS188" s="2705" t="n"/>
      <c r="BT188" s="2703" t="n"/>
      <c r="BU188" s="2704" t="n"/>
      <c r="BV188" s="2704" t="n"/>
      <c r="BW188" s="2704" t="n"/>
      <c r="BX188" s="2704" t="n"/>
      <c r="BY188" s="2704" t="n"/>
      <c r="BZ188" s="568" t="n"/>
      <c r="CA188" s="2555" t="n"/>
      <c r="CB188" s="2703" t="n"/>
      <c r="CC188" s="2704" t="n"/>
      <c r="CD188" s="2704" t="n"/>
      <c r="CE188" s="2704" t="n"/>
      <c r="CF188" s="2704" t="n"/>
      <c r="CG188" s="2704" t="n"/>
      <c r="CH188" s="568" t="n"/>
      <c r="CI188" s="2555" t="n"/>
      <c r="CJ188" s="2703" t="n"/>
      <c r="CK188" s="2704" t="n"/>
      <c r="CL188" s="2704" t="n"/>
      <c r="CM188" s="2704" t="n"/>
      <c r="CN188" s="2704" t="n"/>
      <c r="CO188" s="2704" t="n"/>
      <c r="CP188" s="568" t="n"/>
      <c r="CQ188" s="569" t="n"/>
      <c r="CR188" s="2703" t="n">
        <v>0</v>
      </c>
      <c r="CS188" s="2704" t="n">
        <v>0</v>
      </c>
      <c r="CT188" s="2704" t="n">
        <v>0</v>
      </c>
      <c r="CU188" s="2704" t="n">
        <v>0</v>
      </c>
      <c r="CV188" s="2704" t="n">
        <v>0</v>
      </c>
      <c r="CW188" s="2704" t="n">
        <v>0</v>
      </c>
      <c r="CX188" s="568">
        <f>IFERROR(CR188/CW188-1, "-")</f>
        <v/>
      </c>
      <c r="CY188" s="571" t="n"/>
      <c r="CZ188" s="2706" t="n">
        <v>0</v>
      </c>
      <c r="DA188" s="2704" t="n"/>
      <c r="DB188" s="2704" t="n"/>
      <c r="DC188" s="2704" t="n"/>
      <c r="DD188" s="2704" t="n"/>
      <c r="DE188" s="409" t="n"/>
      <c r="DF188" s="409" t="n"/>
      <c r="DG188" s="413" t="n"/>
      <c r="DH188" s="413" t="n"/>
      <c r="DI188" s="2579" t="n"/>
      <c r="DJ188" s="2427">
        <f>SUM(D188,J188,P188,V188,AD188,AL188,AU188,BC188,BK188,BT188,CB188,CJ188)-CR188</f>
        <v/>
      </c>
      <c r="DK188" s="2427">
        <f>SUM(E188,K188,Q188,W188,AE188,AM188,AV188,BD188,BL188,BU188,CC188,CK188)-CS188</f>
        <v/>
      </c>
      <c r="DL188" s="2427">
        <f>SUM(G188,M188,S188,AA188,AI188,AR188,AZ188,BH188,BQ188,BY188,CG188,CO188)-CW188</f>
        <v/>
      </c>
      <c r="DM188" s="2427">
        <f>SUM(D188,J188,P188,V188,AD188,AL188,AU188,BC188,,BN188,BV188,CD188,CL188)-CT188</f>
        <v/>
      </c>
      <c r="DN188" s="2579" t="n"/>
      <c r="DO188" s="2579" t="n"/>
      <c r="DP188" s="2707" t="n">
        <v>0</v>
      </c>
      <c r="DQ188" s="2581">
        <f>-CR188+DP188/10^6</f>
        <v/>
      </c>
      <c r="DR188" s="2427">
        <f>SUM(E188,K188,Q188,W188,AE188,AM188,AV188,BD188,BL188,BU188,CC188,CK188)-CS188</f>
        <v/>
      </c>
      <c r="DS188" s="2427">
        <f>SUM(D188,J188,P188,V188,AD188,AL188,AU188,BC188,,BN188,BV188,CD188,CL188)-CT188</f>
        <v/>
      </c>
      <c r="DT188" s="2582" t="n"/>
      <c r="DU188" s="415" t="n">
        <v>0</v>
      </c>
      <c r="DV188" s="2583">
        <f>DU188-CJ188</f>
        <v/>
      </c>
      <c r="DX188" s="2571">
        <f>(CS188-CZ188)*10^6</f>
        <v/>
      </c>
      <c r="DY188" s="2571">
        <f>(CT188-DC188)*10^6</f>
        <v/>
      </c>
      <c r="DZ188" s="2571">
        <f>(CW188-DD188)*10^6</f>
        <v/>
      </c>
      <c r="EB188" s="2584" t="n"/>
    </row>
    <row customFormat="1" customHeight="1" hidden="1" ht="15.75" outlineLevel="1" r="189" s="416">
      <c r="A189" s="268" t="n"/>
      <c r="B189" s="419" t="inlineStr">
        <is>
          <t>CHARGES PROVISIONNEES / RISQUE</t>
        </is>
      </c>
      <c r="C189" s="406" t="inlineStr">
        <is>
          <t>Opex183</t>
        </is>
      </c>
      <c r="D189" s="2591" t="n">
        <v>0</v>
      </c>
      <c r="E189" s="2592" t="n">
        <v>0</v>
      </c>
      <c r="F189" s="2592" t="n">
        <v>0</v>
      </c>
      <c r="G189" s="2592" t="n">
        <v>0</v>
      </c>
      <c r="H189" s="409" t="n"/>
      <c r="I189" s="397" t="n"/>
      <c r="J189" s="2591" t="n">
        <v>0</v>
      </c>
      <c r="K189" s="2592" t="n">
        <v>0</v>
      </c>
      <c r="L189" s="2592" t="n">
        <v>0</v>
      </c>
      <c r="M189" s="2592" t="n">
        <v>0</v>
      </c>
      <c r="N189" s="409" t="n"/>
      <c r="O189" s="410" t="n"/>
      <c r="P189" s="2591" t="n">
        <v>0</v>
      </c>
      <c r="Q189" s="2592" t="n">
        <v>0</v>
      </c>
      <c r="R189" s="2592" t="n">
        <v>0</v>
      </c>
      <c r="S189" s="2592" t="n">
        <v>0</v>
      </c>
      <c r="T189" s="409" t="n"/>
      <c r="U189" s="2586" t="n"/>
      <c r="V189" s="2591" t="n">
        <v>0</v>
      </c>
      <c r="W189" s="2592" t="n">
        <v>0</v>
      </c>
      <c r="X189" s="2592" t="n">
        <v>0</v>
      </c>
      <c r="Y189" s="2592" t="n">
        <v>0</v>
      </c>
      <c r="Z189" s="2592" t="n">
        <v>0</v>
      </c>
      <c r="AA189" s="2592" t="n">
        <v>0</v>
      </c>
      <c r="AB189" s="409" t="n"/>
      <c r="AC189" s="410" t="n"/>
      <c r="AD189" s="2591" t="n">
        <v>0</v>
      </c>
      <c r="AE189" s="2592" t="n">
        <v>0</v>
      </c>
      <c r="AF189" s="2592" t="n">
        <v>0</v>
      </c>
      <c r="AG189" s="2592" t="n">
        <v>0</v>
      </c>
      <c r="AH189" s="2592" t="n">
        <v>0</v>
      </c>
      <c r="AI189" s="2592" t="n">
        <v>0</v>
      </c>
      <c r="AJ189" s="409" t="n"/>
      <c r="AK189" s="410" t="n"/>
      <c r="AL189" s="2591" t="n">
        <v>245.328911</v>
      </c>
      <c r="AM189" s="2592" t="n">
        <v>0</v>
      </c>
      <c r="AN189" s="2592" t="n">
        <v>0</v>
      </c>
      <c r="AO189" s="2592" t="n">
        <v>0</v>
      </c>
      <c r="AP189" s="2592" t="n">
        <v>245.328911</v>
      </c>
      <c r="AQ189" s="2592" t="n">
        <v>245.328911</v>
      </c>
      <c r="AR189" s="2592" t="n">
        <v>0</v>
      </c>
      <c r="AS189" s="409" t="n"/>
      <c r="AT189" s="2587" t="n"/>
      <c r="AU189" s="2591" t="n">
        <v>8.325444000000001</v>
      </c>
      <c r="AV189" s="2592" t="n">
        <v>0</v>
      </c>
      <c r="AW189" s="2592" t="n">
        <v>0</v>
      </c>
      <c r="AX189" s="2592" t="n">
        <v>8.325444000000001</v>
      </c>
      <c r="AY189" s="2592" t="n">
        <v>8.325444000000001</v>
      </c>
      <c r="AZ189" s="2592" t="n">
        <v>0</v>
      </c>
      <c r="BA189" s="409" t="n"/>
      <c r="BB189" s="410" t="n"/>
      <c r="BC189" s="2591" t="n">
        <v>8.325443999999999</v>
      </c>
      <c r="BD189" s="2592" t="n">
        <v>0</v>
      </c>
      <c r="BE189" s="2592" t="n">
        <v>0</v>
      </c>
      <c r="BF189" s="2592" t="n">
        <v>8.325443999999999</v>
      </c>
      <c r="BG189" s="2592" t="n">
        <v>8.325443999999999</v>
      </c>
      <c r="BH189" s="2592" t="n">
        <v>0</v>
      </c>
      <c r="BI189" s="409" t="n"/>
      <c r="BJ189" s="2593" t="n"/>
      <c r="BK189" s="2591" t="n"/>
      <c r="BL189" s="2592" t="n"/>
      <c r="BM189" s="2592" t="n"/>
      <c r="BN189" s="2592" t="n"/>
      <c r="BO189" s="2592" t="n"/>
      <c r="BP189" s="2592" t="n"/>
      <c r="BQ189" s="2592" t="n"/>
      <c r="BR189" s="409" t="n"/>
      <c r="BS189" s="2593" t="n"/>
      <c r="BT189" s="2591" t="n"/>
      <c r="BU189" s="2592" t="n"/>
      <c r="BV189" s="2592" t="n"/>
      <c r="BW189" s="2592" t="n"/>
      <c r="BX189" s="2592" t="n"/>
      <c r="BY189" s="2592" t="n"/>
      <c r="BZ189" s="409" t="n"/>
      <c r="CA189" s="2555" t="n"/>
      <c r="CB189" s="2591" t="n"/>
      <c r="CC189" s="2592" t="n"/>
      <c r="CD189" s="2592" t="n"/>
      <c r="CE189" s="2592" t="n"/>
      <c r="CF189" s="2592" t="n"/>
      <c r="CG189" s="2592" t="n"/>
      <c r="CH189" s="409" t="n"/>
      <c r="CI189" s="2555" t="n"/>
      <c r="CJ189" s="2591" t="n"/>
      <c r="CK189" s="2592" t="n"/>
      <c r="CL189" s="2592" t="n"/>
      <c r="CM189" s="2592" t="n"/>
      <c r="CN189" s="2592" t="n"/>
      <c r="CO189" s="2592" t="n"/>
      <c r="CP189" s="409" t="n"/>
      <c r="CQ189" s="410" t="n"/>
      <c r="CR189" s="2591" t="n">
        <v>261.979799</v>
      </c>
      <c r="CS189" s="2592" t="n">
        <v>0</v>
      </c>
      <c r="CT189" s="2592" t="n">
        <v>0</v>
      </c>
      <c r="CU189" s="2592" t="n">
        <v>261.979799</v>
      </c>
      <c r="CV189" s="2592" t="n">
        <v>261.979799</v>
      </c>
      <c r="CW189" s="2592" t="n">
        <v>0</v>
      </c>
      <c r="CX189" s="409">
        <f>IFERROR(CR189/CW189-1, "-")</f>
        <v/>
      </c>
      <c r="CY189" s="400" t="n"/>
      <c r="CZ189" s="2594" t="n">
        <v>0</v>
      </c>
      <c r="DA189" s="2592" t="n">
        <v>0</v>
      </c>
      <c r="DB189" s="2592" t="n">
        <v>-1506.34374</v>
      </c>
      <c r="DC189" s="2592" t="n"/>
      <c r="DD189" s="2592" t="n">
        <v>1675.021876</v>
      </c>
      <c r="DE189" s="409">
        <f>+CZ189/DD189-1</f>
        <v/>
      </c>
      <c r="DF189" s="409">
        <f>+DA189/DD189-1</f>
        <v/>
      </c>
      <c r="DG189" s="413">
        <f>+DB189/DD189-1</f>
        <v/>
      </c>
      <c r="DH189" s="413">
        <f>+DC189/DD189-1</f>
        <v/>
      </c>
      <c r="DI189" s="2579" t="n"/>
      <c r="DJ189" s="2427">
        <f>SUM(D189,J189,P189,V189,AD189,AL189,AU189,BC189,BK189,BT189,CB189,CJ189)-CR189</f>
        <v/>
      </c>
      <c r="DK189" s="2427">
        <f>SUM(E189,K189,Q189,W189,AE189,AM189,AV189,BD189,BL189,BU189,CC189,CK189)-CS189</f>
        <v/>
      </c>
      <c r="DL189" s="2427">
        <f>SUM(G189,M189,S189,AA189,AI189,AR189,AZ189,BH189,BQ189,BY189,CG189,CO189)-CW189</f>
        <v/>
      </c>
      <c r="DM189" s="2427">
        <f>SUM(D189,J189,P189,V189,AD189,AL189,AU189,BC189,,BN189,BV189,CD189,CL189)-CT189</f>
        <v/>
      </c>
      <c r="DN189" s="2579" t="n"/>
      <c r="DO189" s="2579" t="n"/>
      <c r="DP189" s="2595" t="n">
        <v>0</v>
      </c>
      <c r="DQ189" s="2581">
        <f>-CR189+DP189/10^6</f>
        <v/>
      </c>
      <c r="DR189" s="2427">
        <f>SUM(E189,K189,Q189,W189,AE189,AM189,AV189,BD189,BL189,BU189,CC189,CK189)-CS189</f>
        <v/>
      </c>
      <c r="DS189" s="2427">
        <f>SUM(D189,J189,P189,V189,AD189,AL189,AU189,BC189,,BN189,BV189,CD189,CL189)-CT189</f>
        <v/>
      </c>
      <c r="DT189" s="2582" t="n"/>
      <c r="DU189" s="415" t="n">
        <v>0</v>
      </c>
      <c r="DV189" s="2583">
        <f>DU189-CJ189</f>
        <v/>
      </c>
      <c r="DX189" s="2571">
        <f>(CS189-CZ189)*10^6</f>
        <v/>
      </c>
      <c r="DY189" s="2571">
        <f>(CT189-DC189)*10^6</f>
        <v/>
      </c>
      <c r="DZ189" s="2571">
        <f>(CW189-DD189)*10^6</f>
        <v/>
      </c>
      <c r="EB189" s="2584" t="n"/>
    </row>
    <row customFormat="1" customHeight="1" hidden="1" ht="15.75" outlineLevel="1" r="190" s="416">
      <c r="A190" s="268" t="n"/>
      <c r="B190" s="419" t="inlineStr">
        <is>
          <t>CHARGES PROVISIONNEES S/ STOCK</t>
        </is>
      </c>
      <c r="C190" s="373" t="inlineStr">
        <is>
          <t>Opex184</t>
        </is>
      </c>
      <c r="D190" s="2703" t="n"/>
      <c r="E190" s="2704" t="n"/>
      <c r="F190" s="2704" t="n">
        <v>0</v>
      </c>
      <c r="G190" s="2704" t="n"/>
      <c r="H190" s="568" t="n"/>
      <c r="I190" s="397" t="n"/>
      <c r="J190" s="2703" t="n"/>
      <c r="K190" s="2704" t="n"/>
      <c r="L190" s="2704" t="n">
        <v>0</v>
      </c>
      <c r="M190" s="2704" t="n"/>
      <c r="N190" s="568" t="n"/>
      <c r="O190" s="569" t="n"/>
      <c r="P190" s="2703" t="n"/>
      <c r="Q190" s="2704" t="n"/>
      <c r="R190" s="2704" t="n">
        <v>0</v>
      </c>
      <c r="S190" s="2704" t="n"/>
      <c r="T190" s="568" t="n"/>
      <c r="U190" s="2586" t="n"/>
      <c r="V190" s="2703" t="n"/>
      <c r="W190" s="2704" t="n"/>
      <c r="X190" s="2704" t="n"/>
      <c r="Y190" s="2704" t="n">
        <v>0</v>
      </c>
      <c r="Z190" s="2704" t="n">
        <v>0</v>
      </c>
      <c r="AA190" s="2704" t="n"/>
      <c r="AB190" s="568" t="n"/>
      <c r="AC190" s="569" t="n"/>
      <c r="AD190" s="2703" t="n"/>
      <c r="AE190" s="2704" t="n"/>
      <c r="AF190" s="2704" t="n"/>
      <c r="AG190" s="2704" t="n">
        <v>0</v>
      </c>
      <c r="AH190" s="2704" t="n">
        <v>0</v>
      </c>
      <c r="AI190" s="2704" t="n"/>
      <c r="AJ190" s="568" t="n"/>
      <c r="AK190" s="569" t="n"/>
      <c r="AL190" s="2703" t="n"/>
      <c r="AM190" s="2704" t="n"/>
      <c r="AN190" s="2704" t="n"/>
      <c r="AO190" s="2704" t="n"/>
      <c r="AP190" s="2704" t="n">
        <v>0</v>
      </c>
      <c r="AQ190" s="2704" t="n">
        <v>0</v>
      </c>
      <c r="AR190" s="2704" t="n"/>
      <c r="AS190" s="568" t="n"/>
      <c r="AT190" s="2587" t="n"/>
      <c r="AU190" s="2703" t="n"/>
      <c r="AV190" s="2704" t="n"/>
      <c r="AW190" s="2704" t="n"/>
      <c r="AX190" s="2704" t="n">
        <v>0</v>
      </c>
      <c r="AY190" s="2704" t="n">
        <v>0</v>
      </c>
      <c r="AZ190" s="2704" t="n"/>
      <c r="BA190" s="568" t="n"/>
      <c r="BB190" s="569" t="n"/>
      <c r="BC190" s="2703" t="n"/>
      <c r="BD190" s="2704" t="n"/>
      <c r="BE190" s="2704" t="n"/>
      <c r="BF190" s="2704" t="n">
        <v>0</v>
      </c>
      <c r="BG190" s="2704" t="n">
        <v>0</v>
      </c>
      <c r="BH190" s="2704" t="n"/>
      <c r="BI190" s="568" t="n"/>
      <c r="BJ190" s="2705" t="n"/>
      <c r="BK190" s="2703" t="n"/>
      <c r="BL190" s="2704" t="n"/>
      <c r="BM190" s="2704" t="n"/>
      <c r="BN190" s="2704" t="n"/>
      <c r="BO190" s="2592" t="n"/>
      <c r="BP190" s="2592" t="n"/>
      <c r="BQ190" s="2704" t="n"/>
      <c r="BR190" s="568" t="n"/>
      <c r="BS190" s="2705" t="n"/>
      <c r="BT190" s="2703" t="n"/>
      <c r="BU190" s="2704" t="n"/>
      <c r="BV190" s="2704" t="n"/>
      <c r="BW190" s="2704" t="n"/>
      <c r="BX190" s="2704" t="n"/>
      <c r="BY190" s="2704" t="n"/>
      <c r="BZ190" s="568" t="n"/>
      <c r="CA190" s="2555" t="n"/>
      <c r="CB190" s="2703" t="n"/>
      <c r="CC190" s="2704" t="n"/>
      <c r="CD190" s="2704" t="n"/>
      <c r="CE190" s="2704" t="n"/>
      <c r="CF190" s="2704" t="n"/>
      <c r="CG190" s="2704" t="n"/>
      <c r="CH190" s="568" t="n"/>
      <c r="CI190" s="2555" t="n"/>
      <c r="CJ190" s="2703" t="n"/>
      <c r="CK190" s="2704" t="n"/>
      <c r="CL190" s="2704" t="n"/>
      <c r="CM190" s="2704" t="n"/>
      <c r="CN190" s="2704" t="n"/>
      <c r="CO190" s="2704" t="n"/>
      <c r="CP190" s="568" t="n"/>
      <c r="CQ190" s="569" t="n"/>
      <c r="CR190" s="2703" t="n">
        <v>0</v>
      </c>
      <c r="CS190" s="2704" t="n">
        <v>0</v>
      </c>
      <c r="CT190" s="2704" t="n">
        <v>0</v>
      </c>
      <c r="CU190" s="2704" t="n">
        <v>0</v>
      </c>
      <c r="CV190" s="2704" t="n">
        <v>0</v>
      </c>
      <c r="CW190" s="2704" t="n">
        <v>0</v>
      </c>
      <c r="CX190" s="568">
        <f>IFERROR(CR190/CW190-1, "-")</f>
        <v/>
      </c>
      <c r="CY190" s="571" t="n"/>
      <c r="CZ190" s="2706" t="n">
        <v>0</v>
      </c>
      <c r="DA190" s="2704" t="n"/>
      <c r="DB190" s="2704" t="n"/>
      <c r="DC190" s="2704" t="n"/>
      <c r="DD190" s="2704" t="n"/>
      <c r="DE190" s="409" t="n"/>
      <c r="DF190" s="409" t="n"/>
      <c r="DG190" s="413" t="n"/>
      <c r="DH190" s="413" t="n"/>
      <c r="DI190" s="2579" t="n"/>
      <c r="DJ190" s="2427">
        <f>SUM(D190,J190,P190,V190,AD190,AL190,AU190,BC190,BK190,BT190,CB190,CJ190)-CR190</f>
        <v/>
      </c>
      <c r="DK190" s="2427">
        <f>SUM(E190,K190,Q190,W190,AE190,AM190,AV190,BD190,BL190,BU190,CC190,CK190)-CS190</f>
        <v/>
      </c>
      <c r="DL190" s="2427">
        <f>SUM(G190,M190,S190,AA190,AI190,AR190,AZ190,BH190,BQ190,BY190,CG190,CO190)-CW190</f>
        <v/>
      </c>
      <c r="DM190" s="2427">
        <f>SUM(D190,J190,P190,V190,AD190,AL190,AU190,BC190,,BN190,BV190,CD190,CL190)-CT190</f>
        <v/>
      </c>
      <c r="DN190" s="2579" t="n"/>
      <c r="DO190" s="2579" t="n"/>
      <c r="DP190" s="2707" t="n">
        <v>0</v>
      </c>
      <c r="DQ190" s="2581">
        <f>-CR190+DP190/10^6</f>
        <v/>
      </c>
      <c r="DR190" s="2427">
        <f>SUM(E190,K190,Q190,W190,AE190,AM190,AV190,BD190,BL190,BU190,CC190,CK190)-CS190</f>
        <v/>
      </c>
      <c r="DS190" s="2427">
        <f>SUM(D190,J190,P190,V190,AD190,AL190,AU190,BC190,,BN190,BV190,CD190,CL190)-CT190</f>
        <v/>
      </c>
      <c r="DT190" s="2582" t="n"/>
      <c r="DU190" s="415" t="n">
        <v>0</v>
      </c>
      <c r="DV190" s="2583">
        <f>DU190-CJ190</f>
        <v/>
      </c>
      <c r="DX190" s="2571">
        <f>(CS190-CZ190)*10^6</f>
        <v/>
      </c>
      <c r="DY190" s="2571">
        <f>(CT190-DC190)*10^6</f>
        <v/>
      </c>
      <c r="DZ190" s="2571">
        <f>(CW190-DD190)*10^6</f>
        <v/>
      </c>
      <c r="EB190" s="2584" t="n"/>
    </row>
    <row customFormat="1" customHeight="1" hidden="1" ht="15.75" outlineLevel="1" r="191" s="416">
      <c r="A191" s="268" t="n"/>
      <c r="B191" s="419" t="inlineStr">
        <is>
          <t>CHARGES PROVISIONNEES S/ CREAN</t>
        </is>
      </c>
      <c r="C191" s="373" t="inlineStr">
        <is>
          <t>Opex185</t>
        </is>
      </c>
      <c r="D191" s="2703" t="n">
        <v>-77.676845</v>
      </c>
      <c r="E191" s="2704" t="n">
        <v>13.2182883333333</v>
      </c>
      <c r="F191" s="2704" t="n">
        <v>-90.89513333333331</v>
      </c>
      <c r="G191" s="2704" t="n">
        <v>90.16715000000001</v>
      </c>
      <c r="H191" s="568" t="n">
        <v>-1.861476102993163</v>
      </c>
      <c r="I191" s="397" t="n"/>
      <c r="J191" s="2703" t="n">
        <v>162.367309</v>
      </c>
      <c r="K191" s="2704" t="n">
        <v>13.2182883333333</v>
      </c>
      <c r="L191" s="2704" t="n">
        <v>149.1490206666667</v>
      </c>
      <c r="M191" s="2704" t="n">
        <v>53.58384</v>
      </c>
      <c r="N191" s="568" t="n">
        <v>2.030154408493307</v>
      </c>
      <c r="O191" s="569" t="n"/>
      <c r="P191" s="2703" t="n">
        <v>49.696245</v>
      </c>
      <c r="Q191" s="2704" t="n">
        <v>13.2182883333333</v>
      </c>
      <c r="R191" s="2704" t="n">
        <v>36.4779566666667</v>
      </c>
      <c r="S191" s="2704" t="n">
        <v>0.035281</v>
      </c>
      <c r="T191" s="568" t="n">
        <v>1407.583798645163</v>
      </c>
      <c r="U191" s="2586" t="n"/>
      <c r="V191" s="2703" t="n">
        <v>22.709017</v>
      </c>
      <c r="W191" s="2704" t="n">
        <v>13.2182883333333</v>
      </c>
      <c r="X191" s="2704" t="n">
        <v>13.2182883333333</v>
      </c>
      <c r="Y191" s="2704" t="n">
        <v>9.490728666666699</v>
      </c>
      <c r="Z191" s="2704" t="n">
        <v>9.490728666666699</v>
      </c>
      <c r="AA191" s="2704" t="n">
        <v>22.338241</v>
      </c>
      <c r="AB191" s="568" t="n">
        <v>0.01659826304139167</v>
      </c>
      <c r="AC191" s="569" t="n"/>
      <c r="AD191" s="2703" t="n">
        <v>75.48181099999999</v>
      </c>
      <c r="AE191" s="2704" t="n">
        <v>13.2182883333333</v>
      </c>
      <c r="AF191" s="2704" t="n">
        <v>13.2182883333333</v>
      </c>
      <c r="AG191" s="2704" t="n">
        <v>62.2635226666667</v>
      </c>
      <c r="AH191" s="2704" t="n">
        <v>62.2635226666667</v>
      </c>
      <c r="AI191" s="2704" t="n">
        <v>11.3874</v>
      </c>
      <c r="AJ191" s="568" t="n">
        <v>5.628537769815761</v>
      </c>
      <c r="AK191" s="569" t="n"/>
      <c r="AL191" s="2703" t="n">
        <v>63.18751899999999</v>
      </c>
      <c r="AM191" s="2704" t="n">
        <v>13.2182883333333</v>
      </c>
      <c r="AN191" s="2704" t="n">
        <v>13.2182883333333</v>
      </c>
      <c r="AO191" s="2704" t="n">
        <v>13.2182883333333</v>
      </c>
      <c r="AP191" s="2704" t="n">
        <v>49.96923066666669</v>
      </c>
      <c r="AQ191" s="2704" t="n">
        <v>49.96923066666669</v>
      </c>
      <c r="AR191" s="2704" t="n">
        <v>37.541284</v>
      </c>
      <c r="AS191" s="568" t="n">
        <v>0.6831475183427396</v>
      </c>
      <c r="AT191" s="2587" t="n"/>
      <c r="AU191" s="2703" t="n">
        <v>200</v>
      </c>
      <c r="AV191" s="2704" t="n">
        <v>13.2182883333333</v>
      </c>
      <c r="AW191" s="2704" t="n">
        <v>13.2182883333333</v>
      </c>
      <c r="AX191" s="2704" t="n">
        <v>186.7817116666667</v>
      </c>
      <c r="AY191" s="2704" t="n">
        <v>186.7817116666667</v>
      </c>
      <c r="AZ191" s="2704" t="n">
        <v>-72.770228</v>
      </c>
      <c r="BA191" s="568" t="n">
        <v>-3.7483767125204</v>
      </c>
      <c r="BB191" s="569" t="n"/>
      <c r="BC191" s="2703" t="n">
        <v>28.148621</v>
      </c>
      <c r="BD191" s="2704" t="n">
        <v>13.21828833333333</v>
      </c>
      <c r="BE191" s="2704" t="n">
        <v>13.2182883333333</v>
      </c>
      <c r="BF191" s="2704" t="n">
        <v>14.93033266666666</v>
      </c>
      <c r="BG191" s="2704" t="n">
        <v>14.9303326666667</v>
      </c>
      <c r="BH191" s="2704" t="n">
        <v>57.157482</v>
      </c>
      <c r="BI191" s="568" t="n">
        <v>-0.507525174044581</v>
      </c>
      <c r="BJ191" s="2705" t="n"/>
      <c r="BK191" s="2703" t="n"/>
      <c r="BL191" s="2704" t="n"/>
      <c r="BM191" s="2704" t="n"/>
      <c r="BN191" s="2704" t="n"/>
      <c r="BO191" s="2592" t="n"/>
      <c r="BP191" s="2592" t="n"/>
      <c r="BQ191" s="2704" t="n"/>
      <c r="BR191" s="568" t="n"/>
      <c r="BS191" s="2705" t="n"/>
      <c r="BT191" s="2703" t="n"/>
      <c r="BU191" s="2704" t="n"/>
      <c r="BV191" s="2704" t="n"/>
      <c r="BW191" s="2704" t="n"/>
      <c r="BX191" s="2704" t="n"/>
      <c r="BY191" s="2704" t="n"/>
      <c r="BZ191" s="568" t="n"/>
      <c r="CA191" s="2555" t="n"/>
      <c r="CB191" s="2703" t="n"/>
      <c r="CC191" s="2704" t="n"/>
      <c r="CD191" s="2704" t="n"/>
      <c r="CE191" s="2704" t="n"/>
      <c r="CF191" s="2704" t="n"/>
      <c r="CG191" s="2704" t="n"/>
      <c r="CH191" s="568" t="n"/>
      <c r="CI191" s="2555" t="n"/>
      <c r="CJ191" s="2703" t="n"/>
      <c r="CK191" s="2704" t="n"/>
      <c r="CL191" s="2704" t="n"/>
      <c r="CM191" s="2704" t="n"/>
      <c r="CN191" s="2704" t="n"/>
      <c r="CO191" s="2704" t="n"/>
      <c r="CP191" s="568" t="n"/>
      <c r="CQ191" s="569" t="n"/>
      <c r="CR191" s="2703" t="n">
        <v>523.913677</v>
      </c>
      <c r="CS191" s="2704" t="n">
        <v>105.7463066666664</v>
      </c>
      <c r="CT191" s="2704" t="n">
        <v>259.0141136666666</v>
      </c>
      <c r="CU191" s="2704" t="n">
        <v>418.1673703333336</v>
      </c>
      <c r="CV191" s="2704" t="n">
        <v>264.8995633333334</v>
      </c>
      <c r="CW191" s="2704" t="n">
        <v>142.282968</v>
      </c>
      <c r="CX191" s="568">
        <f>IFERROR(CR191/CW191-1, "-")</f>
        <v/>
      </c>
      <c r="CY191" s="571" t="n"/>
      <c r="CZ191" s="2706" t="n">
        <v>158.61946</v>
      </c>
      <c r="DA191" s="2704" t="n">
        <v>253.351304</v>
      </c>
      <c r="DB191" s="2704" t="n">
        <v>325.105555333333</v>
      </c>
      <c r="DC191" s="2704" t="n"/>
      <c r="DD191" s="2704" t="n">
        <v>230.2071450000001</v>
      </c>
      <c r="DE191" s="409">
        <f>+CZ191/DD191-1</f>
        <v/>
      </c>
      <c r="DF191" s="409">
        <f>+DA191/DD191-1</f>
        <v/>
      </c>
      <c r="DG191" s="413">
        <f>+DB191/DD191-1</f>
        <v/>
      </c>
      <c r="DH191" s="413">
        <f>+DC191/DD191-1</f>
        <v/>
      </c>
      <c r="DI191" s="2579" t="n"/>
      <c r="DJ191" s="2427">
        <f>SUM(D191,J191,P191,V191,AD191,AL191,AU191,BC191,BK191,BT191,CB191,CJ191)-CR191</f>
        <v/>
      </c>
      <c r="DK191" s="2427">
        <f>SUM(E191,K191,Q191,W191,AE191,AM191,AV191,BD191,BL191,BU191,CC191,CK191)-CS191</f>
        <v/>
      </c>
      <c r="DL191" s="2427">
        <f>SUM(G191,M191,S191,AA191,AI191,AR191,AZ191,BH191,BQ191,BY191,CG191,CO191)-CW191</f>
        <v/>
      </c>
      <c r="DM191" s="2427">
        <f>SUM(D191,J191,P191,V191,AD191,AL191,AU191,BC191,,BN191,BV191,CD191,CL191)-CT191</f>
        <v/>
      </c>
      <c r="DN191" s="2579" t="n"/>
      <c r="DO191" s="2579" t="n"/>
      <c r="DP191" s="2707" t="n">
        <v>293139877</v>
      </c>
      <c r="DQ191" s="2581">
        <f>-CR191+DP191/10^6</f>
        <v/>
      </c>
      <c r="DR191" s="2427">
        <f>SUM(E191,K191,Q191,W191,AE191,AM191,AV191,BD191,BL191,BU191,CC191,CK191)-CS191</f>
        <v/>
      </c>
      <c r="DS191" s="2427">
        <f>SUM(D191,J191,P191,V191,AD191,AL191,AU191,BC191,,BN191,BV191,CD191,CL191)-CT191</f>
        <v/>
      </c>
      <c r="DT191" s="2582" t="n"/>
      <c r="DU191" s="415" t="n">
        <v>167.672564</v>
      </c>
      <c r="DV191" s="2583">
        <f>DU191-CJ191</f>
        <v/>
      </c>
      <c r="DX191" s="2571">
        <f>(CS191-CZ191)*10^6</f>
        <v/>
      </c>
      <c r="DY191" s="2571">
        <f>(CT191-DC191)*10^6</f>
        <v/>
      </c>
      <c r="DZ191" s="2571">
        <f>(CW191-DD191)*10^6</f>
        <v/>
      </c>
      <c r="EB191" s="2584" t="n"/>
    </row>
    <row customFormat="1" customHeight="1" hidden="1" ht="15.75" outlineLevel="1" r="192" s="416">
      <c r="A192" s="268" t="n"/>
      <c r="B192" s="419" t="inlineStr">
        <is>
          <t>AUTRES CHARGES PROVISIONNEES</t>
        </is>
      </c>
      <c r="C192" s="373" t="inlineStr">
        <is>
          <t>Opex186</t>
        </is>
      </c>
      <c r="D192" s="2703" t="n"/>
      <c r="E192" s="2704" t="n"/>
      <c r="F192" s="2704" t="n">
        <v>0</v>
      </c>
      <c r="G192" s="2704" t="n"/>
      <c r="H192" s="568" t="n"/>
      <c r="I192" s="397" t="n"/>
      <c r="J192" s="2703" t="n"/>
      <c r="K192" s="2704" t="n"/>
      <c r="L192" s="2704" t="n">
        <v>0</v>
      </c>
      <c r="M192" s="2704" t="n"/>
      <c r="N192" s="568" t="n"/>
      <c r="O192" s="569" t="n"/>
      <c r="P192" s="2703" t="n"/>
      <c r="Q192" s="2704" t="n"/>
      <c r="R192" s="2704" t="n">
        <v>0</v>
      </c>
      <c r="S192" s="2704" t="n"/>
      <c r="T192" s="568" t="n"/>
      <c r="U192" s="2586" t="n"/>
      <c r="V192" s="2703" t="n"/>
      <c r="W192" s="2704" t="n"/>
      <c r="X192" s="2704" t="n"/>
      <c r="Y192" s="2704" t="n">
        <v>0</v>
      </c>
      <c r="Z192" s="2704" t="n">
        <v>0</v>
      </c>
      <c r="AA192" s="2704" t="n"/>
      <c r="AB192" s="568" t="n"/>
      <c r="AC192" s="569" t="n"/>
      <c r="AD192" s="2703" t="n"/>
      <c r="AE192" s="2704" t="n"/>
      <c r="AF192" s="2704" t="n"/>
      <c r="AG192" s="2704" t="n">
        <v>0</v>
      </c>
      <c r="AH192" s="2704" t="n">
        <v>0</v>
      </c>
      <c r="AI192" s="2704" t="n"/>
      <c r="AJ192" s="568" t="n"/>
      <c r="AK192" s="569" t="n"/>
      <c r="AL192" s="2703" t="n"/>
      <c r="AM192" s="2704" t="n"/>
      <c r="AN192" s="2704" t="n"/>
      <c r="AO192" s="2704" t="n"/>
      <c r="AP192" s="2704" t="n">
        <v>0</v>
      </c>
      <c r="AQ192" s="2704" t="n">
        <v>0</v>
      </c>
      <c r="AR192" s="2704" t="n"/>
      <c r="AS192" s="568" t="n"/>
      <c r="AT192" s="2587" t="n"/>
      <c r="AU192" s="2703" t="n"/>
      <c r="AV192" s="2704" t="n"/>
      <c r="AW192" s="2704" t="n"/>
      <c r="AX192" s="2704" t="n">
        <v>0</v>
      </c>
      <c r="AY192" s="2704" t="n">
        <v>0</v>
      </c>
      <c r="AZ192" s="2704" t="n"/>
      <c r="BA192" s="568" t="n"/>
      <c r="BB192" s="569" t="n"/>
      <c r="BC192" s="2703" t="n">
        <v>0</v>
      </c>
      <c r="BD192" s="2704" t="n"/>
      <c r="BE192" s="2704" t="n"/>
      <c r="BF192" s="2704" t="n">
        <v>0</v>
      </c>
      <c r="BG192" s="2704" t="n">
        <v>0</v>
      </c>
      <c r="BH192" s="2704" t="n"/>
      <c r="BI192" s="568" t="n"/>
      <c r="BJ192" s="2705" t="n"/>
      <c r="BK192" s="2703" t="n"/>
      <c r="BL192" s="2704" t="n"/>
      <c r="BM192" s="2704" t="n"/>
      <c r="BN192" s="2704" t="n"/>
      <c r="BO192" s="2592" t="n"/>
      <c r="BP192" s="2592" t="n"/>
      <c r="BQ192" s="2704" t="n"/>
      <c r="BR192" s="568" t="n"/>
      <c r="BS192" s="2705" t="n"/>
      <c r="BT192" s="2703" t="n"/>
      <c r="BU192" s="2704" t="n"/>
      <c r="BV192" s="2704" t="n"/>
      <c r="BW192" s="2704" t="n"/>
      <c r="BX192" s="2704" t="n"/>
      <c r="BY192" s="2704" t="n"/>
      <c r="BZ192" s="568" t="n"/>
      <c r="CA192" s="2555" t="n"/>
      <c r="CB192" s="2703" t="n"/>
      <c r="CC192" s="2704" t="n"/>
      <c r="CD192" s="2704" t="n"/>
      <c r="CE192" s="2704" t="n"/>
      <c r="CF192" s="2704" t="n"/>
      <c r="CG192" s="2704" t="n"/>
      <c r="CH192" s="568" t="n"/>
      <c r="CI192" s="2555" t="n"/>
      <c r="CJ192" s="2703" t="n"/>
      <c r="CK192" s="2704" t="n"/>
      <c r="CL192" s="2704" t="n"/>
      <c r="CM192" s="2704" t="n"/>
      <c r="CN192" s="2704" t="n"/>
      <c r="CO192" s="2704" t="n"/>
      <c r="CP192" s="568" t="n"/>
      <c r="CQ192" s="569" t="n"/>
      <c r="CR192" s="2703" t="n">
        <v>0</v>
      </c>
      <c r="CS192" s="2704" t="n">
        <v>0</v>
      </c>
      <c r="CT192" s="2704" t="n">
        <v>0</v>
      </c>
      <c r="CU192" s="2704" t="n">
        <v>0</v>
      </c>
      <c r="CV192" s="2704" t="n">
        <v>0</v>
      </c>
      <c r="CW192" s="2704" t="n">
        <v>0</v>
      </c>
      <c r="CX192" s="568">
        <f>IFERROR(CR192/CW192-1, "-")</f>
        <v/>
      </c>
      <c r="CY192" s="571" t="n"/>
      <c r="CZ192" s="2706" t="n">
        <v>0</v>
      </c>
      <c r="DA192" s="2704" t="n"/>
      <c r="DB192" s="2704" t="n"/>
      <c r="DC192" s="2704" t="n"/>
      <c r="DD192" s="2704" t="n"/>
      <c r="DE192" s="409" t="n"/>
      <c r="DF192" s="409">
        <f>+DA192/DD192-1</f>
        <v/>
      </c>
      <c r="DG192" s="413">
        <f>+DB192/DD192-1</f>
        <v/>
      </c>
      <c r="DH192" s="413">
        <f>+DC192/DD192-1</f>
        <v/>
      </c>
      <c r="DI192" s="2579" t="n"/>
      <c r="DJ192" s="2427">
        <f>SUM(D192,J192,P192,V192,AD192,AL192,AU192,BC192,BK192,BT192,CB192,CJ192)-CR192</f>
        <v/>
      </c>
      <c r="DK192" s="2427">
        <f>SUM(E192,K192,Q192,W192,AE192,AM192,AV192,BD192,BL192,BU192,CC192,CK192)-CS192</f>
        <v/>
      </c>
      <c r="DL192" s="2427">
        <f>SUM(G192,M192,S192,AA192,AI192,AR192,AZ192,BH192,BQ192,BY192,CG192,CO192)-CW192</f>
        <v/>
      </c>
      <c r="DM192" s="2427">
        <f>SUM(D192,J192,P192,V192,AD192,AL192,AU192,BC192,,BN192,BV192,CD192,CL192)-CT192</f>
        <v/>
      </c>
      <c r="DN192" s="2579" t="n"/>
      <c r="DO192" s="2579" t="n"/>
      <c r="DP192" s="2707" t="n">
        <v>3</v>
      </c>
      <c r="DQ192" s="2581">
        <f>-CR192+DP192/10^6</f>
        <v/>
      </c>
      <c r="DR192" s="2427">
        <f>SUM(E192,K192,Q192,W192,AE192,AM192,AV192,BD192,BL192,BU192,CC192,CK192)-CS192</f>
        <v/>
      </c>
      <c r="DS192" s="2427">
        <f>SUM(D192,J192,P192,V192,AD192,AL192,AU192,BC192,,BN192,BV192,CD192,CL192)-CT192</f>
        <v/>
      </c>
      <c r="DT192" s="2582" t="n"/>
      <c r="DU192" s="415" t="n">
        <v>0</v>
      </c>
      <c r="DV192" s="2583">
        <f>DU192-CJ192</f>
        <v/>
      </c>
      <c r="DX192" s="2571">
        <f>(CS192-CZ192)*10^6</f>
        <v/>
      </c>
      <c r="DY192" s="2571">
        <f>(CT192-DC192)*10^6</f>
        <v/>
      </c>
      <c r="DZ192" s="2571">
        <f>(CW192-DD192)*10^6</f>
        <v/>
      </c>
      <c r="EB192" s="2584" t="n"/>
    </row>
    <row customFormat="1" customHeight="1" hidden="1" ht="15.75" outlineLevel="1" r="193" s="416">
      <c r="A193" s="268" t="n"/>
      <c r="B193" s="419" t="inlineStr">
        <is>
          <t>REPRISES PROVISIONS S/ RISQUES</t>
        </is>
      </c>
      <c r="C193" s="406" t="inlineStr">
        <is>
          <t>Opex187</t>
        </is>
      </c>
      <c r="D193" s="2591" t="n">
        <v>0</v>
      </c>
      <c r="E193" s="2592" t="n"/>
      <c r="F193" s="2592" t="n">
        <v>0</v>
      </c>
      <c r="G193" s="2592" t="n">
        <v>0</v>
      </c>
      <c r="H193" s="409" t="n"/>
      <c r="I193" s="397" t="n"/>
      <c r="J193" s="2591" t="n">
        <v>0</v>
      </c>
      <c r="K193" s="2592" t="n"/>
      <c r="L193" s="2592" t="n">
        <v>0</v>
      </c>
      <c r="M193" s="2592" t="n">
        <v>0</v>
      </c>
      <c r="N193" s="409" t="n"/>
      <c r="O193" s="410" t="n"/>
      <c r="P193" s="2591" t="n"/>
      <c r="Q193" s="2592" t="n"/>
      <c r="R193" s="2592" t="n">
        <v>0</v>
      </c>
      <c r="S193" s="2592" t="n">
        <v>0</v>
      </c>
      <c r="T193" s="409" t="n"/>
      <c r="U193" s="2586" t="n"/>
      <c r="V193" s="2591" t="n">
        <v>0</v>
      </c>
      <c r="W193" s="2592" t="n"/>
      <c r="X193" s="2592" t="n"/>
      <c r="Y193" s="2592" t="n">
        <v>0</v>
      </c>
      <c r="Z193" s="2592" t="n">
        <v>0</v>
      </c>
      <c r="AA193" s="2592" t="n">
        <v>0</v>
      </c>
      <c r="AB193" s="409" t="n"/>
      <c r="AC193" s="410" t="n"/>
      <c r="AD193" s="2591" t="n">
        <v>0</v>
      </c>
      <c r="AE193" s="2592" t="n"/>
      <c r="AF193" s="2592" t="n"/>
      <c r="AG193" s="2592" t="n">
        <v>0</v>
      </c>
      <c r="AH193" s="2592" t="n">
        <v>0</v>
      </c>
      <c r="AI193" s="2592" t="n">
        <v>0</v>
      </c>
      <c r="AJ193" s="409" t="n"/>
      <c r="AK193" s="410" t="n"/>
      <c r="AL193" s="2591" t="n">
        <v>0</v>
      </c>
      <c r="AM193" s="2592" t="n"/>
      <c r="AN193" s="2592" t="n"/>
      <c r="AO193" s="2592" t="n"/>
      <c r="AP193" s="2592" t="n">
        <v>0</v>
      </c>
      <c r="AQ193" s="2592" t="n">
        <v>0</v>
      </c>
      <c r="AR193" s="2592" t="n">
        <v>0</v>
      </c>
      <c r="AS193" s="409" t="n"/>
      <c r="AT193" s="2587" t="n"/>
      <c r="AU193" s="2591" t="n">
        <v>0</v>
      </c>
      <c r="AV193" s="2592" t="n"/>
      <c r="AW193" s="2592" t="n"/>
      <c r="AX193" s="2592" t="n">
        <v>0</v>
      </c>
      <c r="AY193" s="2592" t="n">
        <v>0</v>
      </c>
      <c r="AZ193" s="2592" t="n">
        <v>0</v>
      </c>
      <c r="BA193" s="409" t="n"/>
      <c r="BB193" s="410" t="n"/>
      <c r="BC193" s="2591" t="n">
        <v>0</v>
      </c>
      <c r="BD193" s="2592" t="n"/>
      <c r="BE193" s="2592" t="n"/>
      <c r="BF193" s="2592" t="n">
        <v>0</v>
      </c>
      <c r="BG193" s="2592" t="n">
        <v>0</v>
      </c>
      <c r="BH193" s="2592" t="n">
        <v>0</v>
      </c>
      <c r="BI193" s="409" t="n"/>
      <c r="BJ193" s="2593" t="n"/>
      <c r="BK193" s="2591" t="n"/>
      <c r="BL193" s="2592" t="n"/>
      <c r="BM193" s="2592" t="n"/>
      <c r="BN193" s="2592" t="n"/>
      <c r="BO193" s="2592" t="n"/>
      <c r="BP193" s="2592" t="n"/>
      <c r="BQ193" s="2592" t="n"/>
      <c r="BR193" s="409" t="n"/>
      <c r="BS193" s="2593" t="n"/>
      <c r="BT193" s="2591" t="n"/>
      <c r="BU193" s="2592" t="n"/>
      <c r="BV193" s="2592" t="n"/>
      <c r="BW193" s="2592" t="n"/>
      <c r="BX193" s="2592" t="n"/>
      <c r="BY193" s="2592" t="n"/>
      <c r="BZ193" s="409" t="n"/>
      <c r="CA193" s="2555" t="n"/>
      <c r="CB193" s="2591" t="n"/>
      <c r="CC193" s="2592" t="n"/>
      <c r="CD193" s="2592" t="n"/>
      <c r="CE193" s="2592" t="n"/>
      <c r="CF193" s="2592" t="n"/>
      <c r="CG193" s="2592" t="n"/>
      <c r="CH193" s="409" t="n"/>
      <c r="CI193" s="2555" t="n"/>
      <c r="CJ193" s="2591" t="n"/>
      <c r="CK193" s="2592" t="n"/>
      <c r="CL193" s="2592" t="n"/>
      <c r="CM193" s="2592" t="n"/>
      <c r="CN193" s="2592" t="n"/>
      <c r="CO193" s="2592" t="n"/>
      <c r="CP193" s="409" t="n"/>
      <c r="CQ193" s="410" t="n"/>
      <c r="CR193" s="2663" t="n">
        <v>0</v>
      </c>
      <c r="CS193" s="2592" t="n">
        <v>0</v>
      </c>
      <c r="CT193" s="2592" t="n">
        <v>0</v>
      </c>
      <c r="CU193" s="2592" t="n">
        <v>0</v>
      </c>
      <c r="CV193" s="2592" t="n">
        <v>0</v>
      </c>
      <c r="CW193" s="2592" t="n">
        <v>0</v>
      </c>
      <c r="CX193" s="409">
        <f>IFERROR(CR193/CW193-1, "-")</f>
        <v/>
      </c>
      <c r="CY193" s="400" t="n"/>
      <c r="CZ193" s="2594" t="n">
        <v>0</v>
      </c>
      <c r="DA193" s="2592" t="n">
        <v>0</v>
      </c>
      <c r="DB193" s="2592" t="n"/>
      <c r="DC193" s="2592" t="n"/>
      <c r="DD193" s="2592" t="n">
        <v>0</v>
      </c>
      <c r="DE193" s="409" t="n"/>
      <c r="DF193" s="409" t="n"/>
      <c r="DG193" s="413" t="n"/>
      <c r="DH193" s="413" t="n"/>
      <c r="DI193" s="2579" t="n"/>
      <c r="DJ193" s="2427">
        <f>SUM(D193,J193,P193,V193,AD193,AL193,AU193,BC193,BK193,BT193,CB193,CJ193)-CR193</f>
        <v/>
      </c>
      <c r="DK193" s="2427">
        <f>SUM(E193,K193,Q193,W193,AE193,AM193,AV193,BD193,BL193,BU193,CC193,CK193)-CS193</f>
        <v/>
      </c>
      <c r="DL193" s="2427">
        <f>SUM(G193,M193,S193,AA193,AI193,AR193,AZ193,BH193,BQ193,BY193,CG193,CO193)-CW193</f>
        <v/>
      </c>
      <c r="DM193" s="2427">
        <f>SUM(D193,J193,P193,V193,AD193,AL193,AU193,BC193,,BN193,BV193,CD193,CL193)-CT193</f>
        <v/>
      </c>
      <c r="DN193" s="2579" t="n"/>
      <c r="DO193" s="2579" t="n"/>
      <c r="DP193" s="2595" t="n">
        <v>0</v>
      </c>
      <c r="DQ193" s="2581">
        <f>-CR193+DP193/10^6</f>
        <v/>
      </c>
      <c r="DR193" s="2427">
        <f>SUM(E193,K193,Q193,W193,AE193,AM193,AV193,BD193,BL193,BU193,CC193,CK193)-CS193</f>
        <v/>
      </c>
      <c r="DS193" s="2427">
        <f>SUM(D193,J193,P193,V193,AD193,AL193,AU193,BC193,,BN193,BV193,CD193,CL193)-CT193</f>
        <v/>
      </c>
      <c r="DT193" s="2582" t="n"/>
      <c r="DU193" s="415" t="n">
        <v>0</v>
      </c>
      <c r="DV193" s="2583">
        <f>DU193-CJ193</f>
        <v/>
      </c>
      <c r="DX193" s="2571">
        <f>(CS193-CZ193)*10^6</f>
        <v/>
      </c>
      <c r="DY193" s="2571">
        <f>(CT193-DC193)*10^6</f>
        <v/>
      </c>
      <c r="DZ193" s="2571">
        <f>(CW193-DD193)*10^6</f>
        <v/>
      </c>
      <c r="EB193" s="2584" t="n"/>
    </row>
    <row customFormat="1" customHeight="1" hidden="1" ht="15.75" outlineLevel="1" r="194" s="416">
      <c r="A194" s="268" t="n"/>
      <c r="B194" s="419" t="inlineStr">
        <is>
          <t>REPRISES PROV. POUR RISQUES &amp;</t>
        </is>
      </c>
      <c r="C194" s="406" t="inlineStr">
        <is>
          <t>Opex188</t>
        </is>
      </c>
      <c r="D194" s="2591" t="n">
        <v>0</v>
      </c>
      <c r="E194" s="2592" t="n"/>
      <c r="F194" s="2592" t="n">
        <v>0</v>
      </c>
      <c r="G194" s="2592" t="n">
        <v>0</v>
      </c>
      <c r="H194" s="409" t="n"/>
      <c r="I194" s="397" t="n"/>
      <c r="J194" s="2591" t="n">
        <v>0</v>
      </c>
      <c r="K194" s="2592" t="n"/>
      <c r="L194" s="2592" t="n">
        <v>0</v>
      </c>
      <c r="M194" s="2592" t="n">
        <v>0</v>
      </c>
      <c r="N194" s="409" t="n"/>
      <c r="O194" s="410" t="n"/>
      <c r="P194" s="2591" t="n">
        <v>-1506.34374</v>
      </c>
      <c r="Q194" s="2592" t="n"/>
      <c r="R194" s="2592" t="n">
        <v>-1506.34374</v>
      </c>
      <c r="S194" s="2592" t="n">
        <v>0</v>
      </c>
      <c r="T194" s="409" t="n"/>
      <c r="U194" s="2586" t="n"/>
      <c r="V194" s="2591" t="n">
        <v>0</v>
      </c>
      <c r="W194" s="2592" t="n"/>
      <c r="X194" s="2592" t="n"/>
      <c r="Y194" s="2592" t="n">
        <v>0</v>
      </c>
      <c r="Z194" s="2592" t="n">
        <v>0</v>
      </c>
      <c r="AA194" s="2592" t="n">
        <v>0</v>
      </c>
      <c r="AB194" s="409" t="n"/>
      <c r="AC194" s="410" t="n"/>
      <c r="AD194" s="2591" t="n">
        <v>-56.6781350000024</v>
      </c>
      <c r="AE194" s="2592" t="n"/>
      <c r="AF194" s="2592" t="n"/>
      <c r="AG194" s="2592" t="n">
        <v>-56.6781350000024</v>
      </c>
      <c r="AH194" s="2592" t="n">
        <v>-56.6781350000024</v>
      </c>
      <c r="AI194" s="2592" t="n">
        <v>0</v>
      </c>
      <c r="AJ194" s="409" t="n"/>
      <c r="AK194" s="410" t="n"/>
      <c r="AL194" s="2591" t="n">
        <v>0</v>
      </c>
      <c r="AM194" s="2592" t="n"/>
      <c r="AN194" s="2592" t="n"/>
      <c r="AO194" s="2592" t="n"/>
      <c r="AP194" s="2592" t="n">
        <v>0</v>
      </c>
      <c r="AQ194" s="2592" t="n">
        <v>0</v>
      </c>
      <c r="AR194" s="2592" t="n">
        <v>0</v>
      </c>
      <c r="AS194" s="409" t="n"/>
      <c r="AT194" s="2587" t="n"/>
      <c r="AU194" s="2591" t="n">
        <v>0</v>
      </c>
      <c r="AV194" s="2592" t="n"/>
      <c r="AW194" s="2592" t="n"/>
      <c r="AX194" s="2592" t="n">
        <v>0</v>
      </c>
      <c r="AY194" s="2592" t="n">
        <v>0</v>
      </c>
      <c r="AZ194" s="2592" t="n">
        <v>0</v>
      </c>
      <c r="BA194" s="409" t="n"/>
      <c r="BB194" s="410" t="n"/>
      <c r="BC194" s="2591" t="n">
        <v>0</v>
      </c>
      <c r="BD194" s="2592" t="n"/>
      <c r="BE194" s="2592" t="n"/>
      <c r="BF194" s="2592" t="n">
        <v>0</v>
      </c>
      <c r="BG194" s="2592" t="n">
        <v>0</v>
      </c>
      <c r="BH194" s="2592" t="n">
        <v>0</v>
      </c>
      <c r="BI194" s="409" t="n"/>
      <c r="BJ194" s="2593" t="n"/>
      <c r="BK194" s="2591" t="n"/>
      <c r="BL194" s="2592" t="n"/>
      <c r="BM194" s="2592" t="n"/>
      <c r="BN194" s="2592" t="n"/>
      <c r="BO194" s="2592" t="n"/>
      <c r="BP194" s="2592" t="n"/>
      <c r="BQ194" s="2592" t="n"/>
      <c r="BR194" s="409" t="n"/>
      <c r="BS194" s="2593" t="n"/>
      <c r="BT194" s="2591" t="n"/>
      <c r="BU194" s="2592" t="n"/>
      <c r="BV194" s="2592" t="n"/>
      <c r="BW194" s="2592" t="n"/>
      <c r="BX194" s="2592" t="n"/>
      <c r="BY194" s="2592" t="n"/>
      <c r="BZ194" s="409" t="n"/>
      <c r="CA194" s="2555" t="n"/>
      <c r="CB194" s="2591" t="n"/>
      <c r="CC194" s="2592" t="n"/>
      <c r="CD194" s="2592" t="n"/>
      <c r="CE194" s="2592" t="n"/>
      <c r="CF194" s="2592" t="n"/>
      <c r="CG194" s="2592" t="n"/>
      <c r="CH194" s="409" t="n"/>
      <c r="CI194" s="2555" t="n"/>
      <c r="CJ194" s="2591" t="n"/>
      <c r="CK194" s="2592" t="n"/>
      <c r="CL194" s="2592" t="n"/>
      <c r="CM194" s="2592" t="n"/>
      <c r="CN194" s="2592" t="n"/>
      <c r="CO194" s="2592" t="n"/>
      <c r="CP194" s="409" t="n"/>
      <c r="CQ194" s="410" t="n"/>
      <c r="CR194" s="2591" t="n">
        <v>-1563.021875000002</v>
      </c>
      <c r="CS194" s="2592" t="n">
        <v>0</v>
      </c>
      <c r="CT194" s="2592" t="n">
        <v>-1563.021875000002</v>
      </c>
      <c r="CU194" s="2592" t="n">
        <v>-1563.021875000002</v>
      </c>
      <c r="CV194" s="2592" t="n">
        <v>0</v>
      </c>
      <c r="CW194" s="2592" t="n">
        <v>0</v>
      </c>
      <c r="CX194" s="409">
        <f>IFERROR(CR194/CW194-1, "-")</f>
        <v/>
      </c>
      <c r="CY194" s="400" t="n"/>
      <c r="CZ194" s="2594" t="n">
        <v>0</v>
      </c>
      <c r="DA194" s="2592" t="n">
        <v>-1506.34374</v>
      </c>
      <c r="DB194" s="2592" t="n">
        <v>-56.6781350000024</v>
      </c>
      <c r="DC194" s="2592" t="n"/>
      <c r="DD194" s="2592" t="n">
        <v>0</v>
      </c>
      <c r="DE194" s="409" t="n"/>
      <c r="DF194" s="409">
        <f>+DA194/DD194-1</f>
        <v/>
      </c>
      <c r="DG194" s="413">
        <f>+DB194/DD194-1</f>
        <v/>
      </c>
      <c r="DH194" s="413">
        <f>+DC194/DD194-1</f>
        <v/>
      </c>
      <c r="DI194" s="2579" t="n"/>
      <c r="DJ194" s="2427">
        <f>SUM(D194,J194,P194,V194,AD194,AL194,AU194,BC194,BK194,BT194,CB194,CJ194)-CR194</f>
        <v/>
      </c>
      <c r="DK194" s="2427">
        <f>SUM(E194,K194,Q194,W194,AE194,AM194,AV194,BD194,BL194,BU194,CC194,CK194)-CS194</f>
        <v/>
      </c>
      <c r="DL194" s="2427">
        <f>SUM(G194,M194,S194,AA194,AI194,AR194,AZ194,BH194,BQ194,BY194,CG194,CO194)-CW194</f>
        <v/>
      </c>
      <c r="DM194" s="2427">
        <f>SUM(D194,J194,P194,V194,AD194,AL194,AU194,BC194,,BN194,BV194,CD194,CL194)-CT194</f>
        <v/>
      </c>
      <c r="DN194" s="2579" t="n"/>
      <c r="DO194" s="2579" t="n"/>
      <c r="DP194" s="2595" t="n">
        <v>0</v>
      </c>
      <c r="DQ194" s="2581">
        <f>-CR194+DP194/10^6</f>
        <v/>
      </c>
      <c r="DR194" s="2427">
        <f>SUM(E194,K194,Q194,W194,AE194,AM194,AV194,BD194,BL194,BU194,CC194,CK194)-CS194</f>
        <v/>
      </c>
      <c r="DS194" s="2427">
        <f>SUM(D194,J194,P194,V194,AD194,AL194,AU194,BC194,,BN194,BV194,CD194,CL194)-CT194</f>
        <v/>
      </c>
      <c r="DT194" s="2582" t="n"/>
      <c r="DU194" s="415" t="n">
        <v>0</v>
      </c>
      <c r="DV194" s="2583">
        <f>DU194-CJ194</f>
        <v/>
      </c>
      <c r="DX194" s="2571">
        <f>(CS194-CZ194)*10^6</f>
        <v/>
      </c>
      <c r="DY194" s="2571">
        <f>(CT194-DC194)*10^6</f>
        <v/>
      </c>
      <c r="DZ194" s="2571">
        <f>(CW194-DD194)*10^6</f>
        <v/>
      </c>
      <c r="EB194" s="2584" t="n"/>
    </row>
    <row customFormat="1" customHeight="1" hidden="1" ht="15.75" outlineLevel="1" r="195" s="416">
      <c r="A195" s="268" t="n"/>
      <c r="B195" s="419" t="inlineStr">
        <is>
          <t>REPRISES PROVISIONS POUR DEPRE</t>
        </is>
      </c>
      <c r="C195" s="406" t="inlineStr">
        <is>
          <t>Opex189</t>
        </is>
      </c>
      <c r="D195" s="2591" t="n">
        <v>0</v>
      </c>
      <c r="E195" s="2592" t="n">
        <v>0</v>
      </c>
      <c r="F195" s="2592" t="n">
        <v>0</v>
      </c>
      <c r="G195" s="2592" t="n">
        <v>0</v>
      </c>
      <c r="H195" s="409" t="n"/>
      <c r="I195" s="397" t="n"/>
      <c r="J195" s="2591" t="n">
        <v>0</v>
      </c>
      <c r="K195" s="2592" t="n">
        <v>0</v>
      </c>
      <c r="L195" s="2592" t="n">
        <v>0</v>
      </c>
      <c r="M195" s="2592" t="n">
        <v>0</v>
      </c>
      <c r="N195" s="409" t="n"/>
      <c r="O195" s="410" t="n"/>
      <c r="P195" s="2591" t="n">
        <v>0</v>
      </c>
      <c r="Q195" s="2592" t="n">
        <v>0</v>
      </c>
      <c r="R195" s="2592" t="n">
        <v>0</v>
      </c>
      <c r="S195" s="2592" t="n">
        <v>0</v>
      </c>
      <c r="T195" s="409" t="n"/>
      <c r="U195" s="2586" t="n"/>
      <c r="V195" s="2591" t="n">
        <v>0</v>
      </c>
      <c r="W195" s="2592" t="n">
        <v>0</v>
      </c>
      <c r="X195" s="2592" t="n">
        <v>0</v>
      </c>
      <c r="Y195" s="2592" t="n">
        <v>0</v>
      </c>
      <c r="Z195" s="2592" t="n">
        <v>0</v>
      </c>
      <c r="AA195" s="2592" t="n">
        <v>0</v>
      </c>
      <c r="AB195" s="409" t="n"/>
      <c r="AC195" s="410" t="n"/>
      <c r="AD195" s="2591" t="n">
        <v>0</v>
      </c>
      <c r="AE195" s="2592" t="n">
        <v>0</v>
      </c>
      <c r="AF195" s="2592" t="n">
        <v>0</v>
      </c>
      <c r="AG195" s="2592" t="n">
        <v>0</v>
      </c>
      <c r="AH195" s="2592" t="n">
        <v>0</v>
      </c>
      <c r="AI195" s="2592" t="n">
        <v>0</v>
      </c>
      <c r="AJ195" s="409" t="n"/>
      <c r="AK195" s="410" t="n"/>
      <c r="AL195" s="2591" t="n">
        <v>0</v>
      </c>
      <c r="AM195" s="2592" t="n">
        <v>0</v>
      </c>
      <c r="AN195" s="2592" t="n">
        <v>0</v>
      </c>
      <c r="AO195" s="2592" t="n">
        <v>0</v>
      </c>
      <c r="AP195" s="2592" t="n">
        <v>0</v>
      </c>
      <c r="AQ195" s="2592" t="n">
        <v>0</v>
      </c>
      <c r="AR195" s="2592" t="n">
        <v>0</v>
      </c>
      <c r="AS195" s="409" t="n"/>
      <c r="AT195" s="2587" t="n"/>
      <c r="AU195" s="2591" t="n">
        <v>0</v>
      </c>
      <c r="AV195" s="2592" t="n">
        <v>0</v>
      </c>
      <c r="AW195" s="2592" t="n">
        <v>0</v>
      </c>
      <c r="AX195" s="2592" t="n">
        <v>0</v>
      </c>
      <c r="AY195" s="2592" t="n">
        <v>0</v>
      </c>
      <c r="AZ195" s="2592" t="n">
        <v>0</v>
      </c>
      <c r="BA195" s="409" t="n"/>
      <c r="BB195" s="410" t="n"/>
      <c r="BC195" s="2591" t="n">
        <v>0</v>
      </c>
      <c r="BD195" s="2592" t="n">
        <v>0</v>
      </c>
      <c r="BE195" s="2592" t="n">
        <v>0</v>
      </c>
      <c r="BF195" s="2592" t="n">
        <v>0</v>
      </c>
      <c r="BG195" s="2592" t="n">
        <v>0</v>
      </c>
      <c r="BH195" s="2592" t="n">
        <v>0</v>
      </c>
      <c r="BI195" s="409" t="n"/>
      <c r="BJ195" s="2593" t="n"/>
      <c r="BK195" s="2591" t="n"/>
      <c r="BL195" s="2592" t="n"/>
      <c r="BM195" s="2592" t="n"/>
      <c r="BN195" s="2592" t="n"/>
      <c r="BO195" s="2592" t="n"/>
      <c r="BP195" s="2592" t="n"/>
      <c r="BQ195" s="2592" t="n"/>
      <c r="BR195" s="409" t="n"/>
      <c r="BS195" s="2593" t="n"/>
      <c r="BT195" s="2591" t="n"/>
      <c r="BU195" s="2592" t="n"/>
      <c r="BV195" s="2592" t="n"/>
      <c r="BW195" s="2592" t="n"/>
      <c r="BX195" s="2592" t="n"/>
      <c r="BY195" s="2592" t="n"/>
      <c r="BZ195" s="409" t="n"/>
      <c r="CA195" s="2555" t="n"/>
      <c r="CB195" s="2591" t="n"/>
      <c r="CC195" s="2592" t="n"/>
      <c r="CD195" s="2592" t="n"/>
      <c r="CE195" s="2592" t="n"/>
      <c r="CF195" s="2592" t="n"/>
      <c r="CG195" s="2592" t="n"/>
      <c r="CH195" s="409" t="n"/>
      <c r="CI195" s="2555" t="n"/>
      <c r="CJ195" s="2591" t="n"/>
      <c r="CK195" s="2592" t="n"/>
      <c r="CL195" s="2592" t="n"/>
      <c r="CM195" s="2592" t="n"/>
      <c r="CN195" s="2592" t="n"/>
      <c r="CO195" s="2592" t="n"/>
      <c r="CP195" s="409" t="n"/>
      <c r="CQ195" s="410" t="n"/>
      <c r="CR195" s="2663" t="n">
        <v>0</v>
      </c>
      <c r="CS195" s="2592" t="n">
        <v>0</v>
      </c>
      <c r="CT195" s="2592" t="n">
        <v>0</v>
      </c>
      <c r="CU195" s="2592" t="n">
        <v>0</v>
      </c>
      <c r="CV195" s="2592" t="n">
        <v>0</v>
      </c>
      <c r="CW195" s="2592" t="n">
        <v>0</v>
      </c>
      <c r="CX195" s="409">
        <f>IFERROR(CR195/CW195-1, "-")</f>
        <v/>
      </c>
      <c r="CY195" s="400" t="n"/>
      <c r="CZ195" s="2594" t="n">
        <v>0</v>
      </c>
      <c r="DA195" s="2592" t="n">
        <v>0</v>
      </c>
      <c r="DB195" s="2592" t="n">
        <v>0</v>
      </c>
      <c r="DC195" s="2592" t="n"/>
      <c r="DD195" s="2592" t="n">
        <v>0</v>
      </c>
      <c r="DE195" s="409">
        <f>+CZ195/DD195-1</f>
        <v/>
      </c>
      <c r="DF195" s="409">
        <f>+DA195/DD195-1</f>
        <v/>
      </c>
      <c r="DG195" s="413">
        <f>+DB195/DD195-1</f>
        <v/>
      </c>
      <c r="DH195" s="413">
        <f>+DC195/DD195-1</f>
        <v/>
      </c>
      <c r="DI195" s="2579" t="n"/>
      <c r="DJ195" s="2427">
        <f>SUM(D195,J195,P195,V195,AD195,AL195,AU195,BC195,BK195,BT195,CB195,CJ195)-CR195</f>
        <v/>
      </c>
      <c r="DK195" s="2427">
        <f>SUM(E195,K195,Q195,W195,AE195,AM195,AV195,BD195,BL195,BU195,CC195,CK195)-CS195</f>
        <v/>
      </c>
      <c r="DL195" s="2427">
        <f>SUM(G195,M195,S195,AA195,AI195,AR195,AZ195,BH195,BQ195,BY195,CG195,CO195)-CW195</f>
        <v/>
      </c>
      <c r="DM195" s="2427">
        <f>SUM(D195,J195,P195,V195,AD195,AL195,AU195,BC195,,BN195,BV195,CD195,CL195)-CT195</f>
        <v/>
      </c>
      <c r="DN195" s="2579" t="n"/>
      <c r="DO195" s="2579" t="n"/>
      <c r="DP195" s="2595" t="n">
        <v>0</v>
      </c>
      <c r="DQ195" s="2581">
        <f>-CR195+DP195/10^6</f>
        <v/>
      </c>
      <c r="DR195" s="2427">
        <f>SUM(E195,K195,Q195,W195,AE195,AM195,AV195,BD195,BL195,BU195,CC195,CK195)-CS195</f>
        <v/>
      </c>
      <c r="DS195" s="2427">
        <f>SUM(D195,J195,P195,V195,AD195,AL195,AU195,BC195,,BN195,BV195,CD195,CL195)-CT195</f>
        <v/>
      </c>
      <c r="DT195" s="2582" t="n"/>
      <c r="DU195" s="415" t="n">
        <v>0</v>
      </c>
      <c r="DV195" s="2583">
        <f>DU195-CJ195</f>
        <v/>
      </c>
      <c r="DX195" s="2571">
        <f>(CS195-CZ195)*10^6</f>
        <v/>
      </c>
      <c r="DY195" s="2571">
        <f>(CT195-DC195)*10^6</f>
        <v/>
      </c>
      <c r="DZ195" s="2571">
        <f>(CW195-DD195)*10^6</f>
        <v/>
      </c>
      <c r="EB195" s="2584" t="n"/>
    </row>
    <row customFormat="1" customHeight="1" hidden="1" ht="15.75" outlineLevel="1" r="196" s="416">
      <c r="A196" s="268" t="n"/>
      <c r="B196" s="419" t="inlineStr">
        <is>
          <t>REPRISES AUTRES CHARGES PROVIS</t>
        </is>
      </c>
      <c r="C196" s="406" t="inlineStr">
        <is>
          <t>Opex190</t>
        </is>
      </c>
      <c r="D196" s="2591" t="n"/>
      <c r="E196" s="2592" t="n"/>
      <c r="F196" s="2592" t="n">
        <v>0</v>
      </c>
      <c r="G196" s="2592" t="n"/>
      <c r="H196" s="409" t="n"/>
      <c r="I196" s="397" t="n"/>
      <c r="J196" s="2591" t="n"/>
      <c r="K196" s="2592" t="n"/>
      <c r="L196" s="2592" t="n">
        <v>0</v>
      </c>
      <c r="M196" s="2592" t="n"/>
      <c r="N196" s="409" t="n"/>
      <c r="O196" s="410" t="n"/>
      <c r="P196" s="2591" t="n"/>
      <c r="Q196" s="2592" t="n"/>
      <c r="R196" s="2592" t="n">
        <v>0</v>
      </c>
      <c r="S196" s="2592" t="n"/>
      <c r="T196" s="409" t="n"/>
      <c r="U196" s="2586" t="n"/>
      <c r="V196" s="2591" t="n"/>
      <c r="W196" s="2592" t="n"/>
      <c r="X196" s="2592" t="n"/>
      <c r="Y196" s="2592" t="n">
        <v>0</v>
      </c>
      <c r="Z196" s="2592" t="n">
        <v>0</v>
      </c>
      <c r="AA196" s="2592" t="n"/>
      <c r="AB196" s="409" t="n"/>
      <c r="AC196" s="410" t="n"/>
      <c r="AD196" s="2591" t="n"/>
      <c r="AE196" s="2592" t="n"/>
      <c r="AF196" s="2592" t="n"/>
      <c r="AG196" s="2592" t="n">
        <v>0</v>
      </c>
      <c r="AH196" s="2592" t="n">
        <v>0</v>
      </c>
      <c r="AI196" s="2592" t="n"/>
      <c r="AJ196" s="409" t="n"/>
      <c r="AK196" s="410" t="n"/>
      <c r="AL196" s="2591" t="n"/>
      <c r="AM196" s="2592" t="n"/>
      <c r="AN196" s="2592" t="n"/>
      <c r="AO196" s="2592" t="n"/>
      <c r="AP196" s="2592" t="n">
        <v>0</v>
      </c>
      <c r="AQ196" s="2592" t="n">
        <v>0</v>
      </c>
      <c r="AR196" s="2592" t="n"/>
      <c r="AS196" s="409" t="n"/>
      <c r="AT196" s="2587" t="n"/>
      <c r="AU196" s="2591" t="n"/>
      <c r="AV196" s="2592" t="n"/>
      <c r="AW196" s="2592" t="n"/>
      <c r="AX196" s="2592" t="n">
        <v>0</v>
      </c>
      <c r="AY196" s="2592" t="n">
        <v>0</v>
      </c>
      <c r="AZ196" s="2592" t="n"/>
      <c r="BA196" s="409" t="n"/>
      <c r="BB196" s="410" t="n"/>
      <c r="BC196" s="2591" t="n">
        <v>0</v>
      </c>
      <c r="BD196" s="2592" t="n"/>
      <c r="BE196" s="2592" t="n"/>
      <c r="BF196" s="2592" t="n">
        <v>0</v>
      </c>
      <c r="BG196" s="2592" t="n">
        <v>0</v>
      </c>
      <c r="BH196" s="2592" t="n"/>
      <c r="BI196" s="409" t="n"/>
      <c r="BJ196" s="2593" t="n"/>
      <c r="BK196" s="2591" t="n"/>
      <c r="BL196" s="2592" t="n"/>
      <c r="BM196" s="2592" t="n"/>
      <c r="BN196" s="2592" t="n"/>
      <c r="BO196" s="2592" t="n"/>
      <c r="BP196" s="2592" t="n"/>
      <c r="BQ196" s="2592" t="n"/>
      <c r="BR196" s="409" t="n"/>
      <c r="BS196" s="2593" t="n"/>
      <c r="BT196" s="2591" t="n"/>
      <c r="BU196" s="2592" t="n"/>
      <c r="BV196" s="2592" t="n"/>
      <c r="BW196" s="2592" t="n"/>
      <c r="BX196" s="2592" t="n"/>
      <c r="BY196" s="2592" t="n"/>
      <c r="BZ196" s="409" t="n"/>
      <c r="CA196" s="2555" t="n"/>
      <c r="CB196" s="2591" t="n"/>
      <c r="CC196" s="2592" t="n"/>
      <c r="CD196" s="2592" t="n"/>
      <c r="CE196" s="2592" t="n"/>
      <c r="CF196" s="2592" t="n"/>
      <c r="CG196" s="2592" t="n"/>
      <c r="CH196" s="409" t="n"/>
      <c r="CI196" s="2555" t="n"/>
      <c r="CJ196" s="2591" t="n"/>
      <c r="CK196" s="2592" t="n"/>
      <c r="CL196" s="2592" t="n"/>
      <c r="CM196" s="2592" t="n"/>
      <c r="CN196" s="2592" t="n"/>
      <c r="CO196" s="2592" t="n"/>
      <c r="CP196" s="409" t="n"/>
      <c r="CQ196" s="410" t="n"/>
      <c r="CR196" s="2663" t="n">
        <v>0</v>
      </c>
      <c r="CS196" s="2592" t="n">
        <v>0</v>
      </c>
      <c r="CT196" s="2592" t="n">
        <v>0</v>
      </c>
      <c r="CU196" s="2592" t="n">
        <v>0</v>
      </c>
      <c r="CV196" s="2592" t="n">
        <v>0</v>
      </c>
      <c r="CW196" s="2592" t="n">
        <v>0</v>
      </c>
      <c r="CX196" s="409">
        <f>IFERROR(CR196/CW196-1, "-")</f>
        <v/>
      </c>
      <c r="CY196" s="400" t="n"/>
      <c r="CZ196" s="2594" t="n">
        <v>0</v>
      </c>
      <c r="DA196" s="2592" t="n"/>
      <c r="DB196" s="2592" t="n"/>
      <c r="DC196" s="2592" t="n"/>
      <c r="DD196" s="2592" t="n"/>
      <c r="DE196" s="409" t="n"/>
      <c r="DF196" s="409" t="n"/>
      <c r="DG196" s="413" t="n"/>
      <c r="DH196" s="413" t="n"/>
      <c r="DI196" s="2579" t="n"/>
      <c r="DJ196" s="2427">
        <f>SUM(D196,J196,P196,V196,AD196,AL196,AU196,BC196,BK196,BT196,CB196,CJ196)-CR196</f>
        <v/>
      </c>
      <c r="DK196" s="2427">
        <f>SUM(E196,K196,Q196,W196,AE196,AM196,AV196,BD196,BL196,BU196,CC196,CK196)-CS196</f>
        <v/>
      </c>
      <c r="DL196" s="2427">
        <f>SUM(G196,M196,S196,AA196,AI196,AR196,AZ196,BH196,BQ196,BY196,CG196,CO196)-CW196</f>
        <v/>
      </c>
      <c r="DM196" s="2427">
        <f>SUM(D196,J196,P196,V196,AD196,AL196,AU196,BC196,,BN196,BV196,CD196,CL196)-CT196</f>
        <v/>
      </c>
      <c r="DN196" s="2579" t="n"/>
      <c r="DO196" s="2579" t="n"/>
      <c r="DP196" s="2595" t="n">
        <v>0</v>
      </c>
      <c r="DQ196" s="2581">
        <f>-CR196+DP196/10^6</f>
        <v/>
      </c>
      <c r="DR196" s="2427">
        <f>SUM(E196,K196,Q196,W196,AE196,AM196,AV196,BD196,BL196,BU196,CC196,CK196)-CS196</f>
        <v/>
      </c>
      <c r="DS196" s="2427">
        <f>SUM(D196,J196,P196,V196,AD196,AL196,AU196,BC196,,BN196,BV196,CD196,CL196)-CT196</f>
        <v/>
      </c>
      <c r="DT196" s="2582" t="n"/>
      <c r="DU196" s="415" t="n">
        <v>0</v>
      </c>
      <c r="DV196" s="2583">
        <f>DU196-CJ196</f>
        <v/>
      </c>
      <c r="DX196" s="2571">
        <f>(CS196-CZ196)*10^6</f>
        <v/>
      </c>
      <c r="DY196" s="2571">
        <f>(CT196-DC196)*10^6</f>
        <v/>
      </c>
      <c r="DZ196" s="2571">
        <f>(CW196-DD196)*10^6</f>
        <v/>
      </c>
      <c r="EB196" s="2584" t="n"/>
    </row>
    <row customFormat="1" customHeight="1" hidden="1" ht="15.75" outlineLevel="1" r="197" s="416">
      <c r="A197" s="268" t="n"/>
      <c r="B197" s="419" t="inlineStr">
        <is>
          <t>REPRISES PROV. POUR GROSSES RE</t>
        </is>
      </c>
      <c r="C197" s="406" t="inlineStr">
        <is>
          <t>Opex191</t>
        </is>
      </c>
      <c r="D197" s="2591" t="n"/>
      <c r="E197" s="2592" t="n"/>
      <c r="F197" s="2592" t="n">
        <v>0</v>
      </c>
      <c r="G197" s="2592" t="n"/>
      <c r="H197" s="409" t="n"/>
      <c r="I197" s="397" t="n"/>
      <c r="J197" s="2591" t="n"/>
      <c r="K197" s="2592" t="n"/>
      <c r="L197" s="2592" t="n">
        <v>0</v>
      </c>
      <c r="M197" s="2592" t="n"/>
      <c r="N197" s="409" t="n"/>
      <c r="O197" s="410" t="n"/>
      <c r="P197" s="2591" t="n"/>
      <c r="Q197" s="2592" t="n"/>
      <c r="R197" s="2592" t="n">
        <v>0</v>
      </c>
      <c r="S197" s="2592" t="n"/>
      <c r="T197" s="409" t="n"/>
      <c r="U197" s="2586" t="n"/>
      <c r="V197" s="2591" t="n"/>
      <c r="W197" s="2592" t="n"/>
      <c r="X197" s="2592" t="n"/>
      <c r="Y197" s="2592" t="n">
        <v>0</v>
      </c>
      <c r="Z197" s="2592" t="n">
        <v>0</v>
      </c>
      <c r="AA197" s="2592" t="n"/>
      <c r="AB197" s="409" t="n"/>
      <c r="AC197" s="410" t="n"/>
      <c r="AD197" s="2591" t="n"/>
      <c r="AE197" s="2592" t="n"/>
      <c r="AF197" s="2592" t="n"/>
      <c r="AG197" s="2592" t="n">
        <v>0</v>
      </c>
      <c r="AH197" s="2592" t="n">
        <v>0</v>
      </c>
      <c r="AI197" s="2592" t="n"/>
      <c r="AJ197" s="409" t="n"/>
      <c r="AK197" s="410" t="n"/>
      <c r="AL197" s="2591" t="n"/>
      <c r="AM197" s="2592" t="n"/>
      <c r="AN197" s="2592" t="n"/>
      <c r="AO197" s="2592" t="n"/>
      <c r="AP197" s="2592" t="n">
        <v>0</v>
      </c>
      <c r="AQ197" s="2592" t="n">
        <v>0</v>
      </c>
      <c r="AR197" s="2592" t="n"/>
      <c r="AS197" s="409" t="n"/>
      <c r="AT197" s="2587" t="n"/>
      <c r="AU197" s="2591" t="n"/>
      <c r="AV197" s="2592" t="n"/>
      <c r="AW197" s="2592" t="n"/>
      <c r="AX197" s="2592" t="n">
        <v>0</v>
      </c>
      <c r="AY197" s="2592" t="n">
        <v>0</v>
      </c>
      <c r="AZ197" s="2592" t="n"/>
      <c r="BA197" s="409" t="n"/>
      <c r="BB197" s="410" t="n"/>
      <c r="BC197" s="2591" t="n">
        <v>0</v>
      </c>
      <c r="BD197" s="2592" t="n"/>
      <c r="BE197" s="2592" t="n"/>
      <c r="BF197" s="2592" t="n">
        <v>0</v>
      </c>
      <c r="BG197" s="2592" t="n">
        <v>0</v>
      </c>
      <c r="BH197" s="2592" t="n"/>
      <c r="BI197" s="409" t="n"/>
      <c r="BJ197" s="2593" t="n"/>
      <c r="BK197" s="2591" t="n"/>
      <c r="BL197" s="2592" t="n"/>
      <c r="BM197" s="2592" t="n"/>
      <c r="BN197" s="2592" t="n"/>
      <c r="BO197" s="2592" t="n"/>
      <c r="BP197" s="2592" t="n"/>
      <c r="BQ197" s="2592" t="n"/>
      <c r="BR197" s="409" t="n"/>
      <c r="BS197" s="2593" t="n"/>
      <c r="BT197" s="2591" t="n"/>
      <c r="BU197" s="2592" t="n"/>
      <c r="BV197" s="2592" t="n"/>
      <c r="BW197" s="2592" t="n"/>
      <c r="BX197" s="2592" t="n"/>
      <c r="BY197" s="2592" t="n"/>
      <c r="BZ197" s="409" t="n"/>
      <c r="CA197" s="2555" t="n"/>
      <c r="CB197" s="2591" t="n"/>
      <c r="CC197" s="2592" t="n"/>
      <c r="CD197" s="2592" t="n"/>
      <c r="CE197" s="2592" t="n"/>
      <c r="CF197" s="2592" t="n"/>
      <c r="CG197" s="2592" t="n"/>
      <c r="CH197" s="409" t="n"/>
      <c r="CI197" s="2555" t="n"/>
      <c r="CJ197" s="2591" t="n"/>
      <c r="CK197" s="2592" t="n"/>
      <c r="CL197" s="2592" t="n"/>
      <c r="CM197" s="2592" t="n"/>
      <c r="CN197" s="2592" t="n"/>
      <c r="CO197" s="2592" t="n"/>
      <c r="CP197" s="409" t="n"/>
      <c r="CQ197" s="410" t="n"/>
      <c r="CR197" s="2663" t="n">
        <v>0</v>
      </c>
      <c r="CS197" s="2592" t="n">
        <v>0</v>
      </c>
      <c r="CT197" s="2592" t="n">
        <v>0</v>
      </c>
      <c r="CU197" s="2592" t="n">
        <v>0</v>
      </c>
      <c r="CV197" s="2592" t="n">
        <v>0</v>
      </c>
      <c r="CW197" s="2592" t="n">
        <v>0</v>
      </c>
      <c r="CX197" s="409">
        <f>IFERROR(CR197/CW197-1, "-")</f>
        <v/>
      </c>
      <c r="CY197" s="400" t="n"/>
      <c r="CZ197" s="2594" t="n">
        <v>0</v>
      </c>
      <c r="DA197" s="2592" t="n"/>
      <c r="DB197" s="2592" t="n"/>
      <c r="DC197" s="2592" t="n"/>
      <c r="DD197" s="2592" t="n"/>
      <c r="DE197" s="409" t="n"/>
      <c r="DF197" s="409" t="n"/>
      <c r="DG197" s="413" t="n"/>
      <c r="DH197" s="413" t="n"/>
      <c r="DI197" s="2579" t="n"/>
      <c r="DJ197" s="2427">
        <f>SUM(D197,J197,P197,V197,AD197,AL197,AU197,BC197,BK197,BT197,CB197,CJ197)-CR197</f>
        <v/>
      </c>
      <c r="DK197" s="2427">
        <f>SUM(E197,K197,Q197,W197,AE197,AM197,AV197,BD197,BL197,BU197,CC197,CK197)-CS197</f>
        <v/>
      </c>
      <c r="DL197" s="2427">
        <f>SUM(G197,M197,S197,AA197,AI197,AR197,AZ197,BH197,BQ197,BY197,CG197,CO197)-CW197</f>
        <v/>
      </c>
      <c r="DM197" s="2427">
        <f>SUM(D197,J197,P197,V197,AD197,AL197,AU197,BC197,,BN197,BV197,CD197,CL197)-CT197</f>
        <v/>
      </c>
      <c r="DN197" s="2579" t="n"/>
      <c r="DO197" s="2579" t="n"/>
      <c r="DP197" s="2595" t="n">
        <v>0</v>
      </c>
      <c r="DQ197" s="2581">
        <f>-CR197+DP197/10^6</f>
        <v/>
      </c>
      <c r="DR197" s="2427">
        <f>SUM(E197,K197,Q197,W197,AE197,AM197,AV197,BD197,BL197,BU197,CC197,CK197)-CS197</f>
        <v/>
      </c>
      <c r="DS197" s="2427">
        <f>SUM(D197,J197,P197,V197,AD197,AL197,AU197,BC197,,BN197,BV197,CD197,CL197)-CT197</f>
        <v/>
      </c>
      <c r="DT197" s="2582" t="n"/>
      <c r="DU197" s="415" t="n">
        <v>0</v>
      </c>
      <c r="DV197" s="2583">
        <f>DU197-CJ197</f>
        <v/>
      </c>
      <c r="DX197" s="2571">
        <f>(CS197-CZ197)*10^6</f>
        <v/>
      </c>
      <c r="DY197" s="2571">
        <f>(CT197-DC197)*10^6</f>
        <v/>
      </c>
      <c r="DZ197" s="2571">
        <f>(CW197-DD197)*10^6</f>
        <v/>
      </c>
      <c r="EB197" s="2584" t="n"/>
    </row>
    <row collapsed="1" r="198" s="2323">
      <c r="B198" s="565" t="inlineStr">
        <is>
          <t>PIDR</t>
        </is>
      </c>
      <c r="C198" s="373" t="inlineStr">
        <is>
          <t>Opex192</t>
        </is>
      </c>
      <c r="D198" s="2434" t="n">
        <v>-93.67806</v>
      </c>
      <c r="E198" s="2434" t="n">
        <v>11.5312559604444</v>
      </c>
      <c r="F198" s="2434" t="n">
        <v>-105.2093159604444</v>
      </c>
      <c r="G198" s="2434" t="n">
        <v>11.531256</v>
      </c>
      <c r="H198" s="232" t="n">
        <v>-9.123838374588162</v>
      </c>
      <c r="I198" s="397" t="n"/>
      <c r="J198" s="2434" t="n">
        <v>110.710435</v>
      </c>
      <c r="K198" s="2434" t="n">
        <v>11.5312559604444</v>
      </c>
      <c r="L198" s="2434" t="n">
        <v>99.17917903955561</v>
      </c>
      <c r="M198" s="2434" t="n">
        <v>11.531257</v>
      </c>
      <c r="N198" s="232" t="n">
        <v>8.600899104061249</v>
      </c>
      <c r="O198" s="397" t="n"/>
      <c r="P198" s="2434" t="n">
        <v>7.943957</v>
      </c>
      <c r="Q198" s="2434" t="n">
        <v>11.5312559604444</v>
      </c>
      <c r="R198" s="2434" t="n">
        <v>-3.587298960444399</v>
      </c>
      <c r="S198" s="2434" t="n">
        <v>4.773557</v>
      </c>
      <c r="T198" s="232" t="n">
        <v>0.6641588232841882</v>
      </c>
      <c r="U198" s="2586" t="n"/>
      <c r="V198" s="2434" t="n">
        <v>8.325443999999999</v>
      </c>
      <c r="W198" s="2434" t="n">
        <v>11.5312559604444</v>
      </c>
      <c r="X198" s="2434" t="n">
        <v>11.5312559604444</v>
      </c>
      <c r="Y198" s="2434" t="n">
        <v>-3.2058119604444</v>
      </c>
      <c r="Z198" s="2434" t="n">
        <v>-3.2058119604444</v>
      </c>
      <c r="AA198" s="2434" t="n">
        <v>3.317752</v>
      </c>
      <c r="AB198" s="232" t="n">
        <v>1.509362966249436</v>
      </c>
      <c r="AC198" s="397" t="n"/>
      <c r="AD198" s="2434" t="n">
        <v>8.325443999999999</v>
      </c>
      <c r="AE198" s="2434" t="n">
        <v>11.5312559604444</v>
      </c>
      <c r="AF198" s="2434" t="n">
        <v>11.5312559604444</v>
      </c>
      <c r="AG198" s="2434" t="n">
        <v>-3.2058119604444</v>
      </c>
      <c r="AH198" s="2434" t="n">
        <v>-3.2058119604444</v>
      </c>
      <c r="AI198" s="2434" t="n">
        <v>16.56756299999999</v>
      </c>
      <c r="AJ198" s="232" t="n">
        <v>-0.4974852970228631</v>
      </c>
      <c r="AK198" s="397" t="n"/>
      <c r="AL198" s="2434" t="n">
        <v>27.533869</v>
      </c>
      <c r="AM198" s="2434" t="n">
        <v>11.5312559604444</v>
      </c>
      <c r="AN198" s="2434" t="n">
        <v>11.5312559604444</v>
      </c>
      <c r="AO198" s="2434" t="n">
        <v>8.325444000000001</v>
      </c>
      <c r="AP198" s="2434" t="n">
        <v>16.0026130395556</v>
      </c>
      <c r="AQ198" s="2434" t="n">
        <v>16.0026130395556</v>
      </c>
      <c r="AR198" s="2434" t="n">
        <v>11.763267</v>
      </c>
      <c r="AS198" s="232" t="n">
        <v>1.340665140049953</v>
      </c>
      <c r="AT198" s="2587" t="n"/>
      <c r="AU198" s="2434" t="n">
        <v>8.325444000000001</v>
      </c>
      <c r="AV198" s="2434" t="n">
        <v>11.5312559604444</v>
      </c>
      <c r="AW198" s="2434" t="n">
        <v>11.5312559604444</v>
      </c>
      <c r="AX198" s="2434" t="n">
        <v>-3.2058119604444</v>
      </c>
      <c r="AY198" s="2434" t="n">
        <v>-3.2058119604444</v>
      </c>
      <c r="AZ198" s="2434" t="n">
        <v>9.278706</v>
      </c>
      <c r="BA198" s="232" t="n">
        <v>-0.1027365238213171</v>
      </c>
      <c r="BB198" s="397" t="n"/>
      <c r="BC198" s="2434" t="n">
        <v>8.325443999999999</v>
      </c>
      <c r="BD198" s="2434" t="n">
        <v>11.53125596044445</v>
      </c>
      <c r="BE198" s="2434" t="n">
        <v>11.5312559604444</v>
      </c>
      <c r="BF198" s="2434" t="n">
        <v>-3.205811960444446</v>
      </c>
      <c r="BG198" s="2434" t="n">
        <v>-3.2058119604444</v>
      </c>
      <c r="BH198" s="2434" t="n">
        <v>0</v>
      </c>
      <c r="BI198" s="232" t="n"/>
      <c r="BJ198" s="2586" t="n"/>
      <c r="BK198" s="2434" t="n"/>
      <c r="BL198" s="2434" t="n"/>
      <c r="BM198" s="2434" t="n"/>
      <c r="BN198" s="2434" t="n"/>
      <c r="BO198" s="2434" t="n"/>
      <c r="BP198" s="2434" t="n"/>
      <c r="BQ198" s="2434" t="n"/>
      <c r="BR198" s="232" t="n"/>
      <c r="BS198" s="2586" t="n"/>
      <c r="BT198" s="2434" t="n"/>
      <c r="BU198" s="2434" t="n"/>
      <c r="BV198" s="2434" t="n"/>
      <c r="BW198" s="2434" t="n"/>
      <c r="BX198" s="2434" t="n"/>
      <c r="BY198" s="2434" t="n"/>
      <c r="BZ198" s="232" t="n"/>
      <c r="CA198" s="2555" t="n"/>
      <c r="CB198" s="2434" t="n"/>
      <c r="CC198" s="2434" t="n"/>
      <c r="CD198" s="2434" t="n"/>
      <c r="CE198" s="2434" t="n"/>
      <c r="CF198" s="2434" t="n"/>
      <c r="CG198" s="2434" t="n"/>
      <c r="CH198" s="232" t="n"/>
      <c r="CI198" s="2555" t="n"/>
      <c r="CJ198" s="2434" t="n"/>
      <c r="CK198" s="2434" t="n"/>
      <c r="CL198" s="2434" t="n"/>
      <c r="CM198" s="2434" t="n"/>
      <c r="CN198" s="2434" t="n"/>
      <c r="CO198" s="2434" t="n"/>
      <c r="CP198" s="232" t="n"/>
      <c r="CQ198" s="397" t="n"/>
      <c r="CR198" s="2507" t="n">
        <v>85.81197700000001</v>
      </c>
      <c r="CS198" s="2434" t="n">
        <v>92.25004768355524</v>
      </c>
      <c r="CT198" s="2434" t="n">
        <v>61.4839199604444</v>
      </c>
      <c r="CU198" s="2434" t="n">
        <v>-6.438070683555225</v>
      </c>
      <c r="CV198" s="2434" t="n">
        <v>24.32805703955561</v>
      </c>
      <c r="CW198" s="2434" t="n">
        <v>68.763358</v>
      </c>
      <c r="CX198" s="232">
        <f>IFERROR(CR198/CW198-1, "-")</f>
        <v/>
      </c>
      <c r="CY198" s="400" t="n"/>
      <c r="CZ198" s="2588" t="n">
        <v>138.3750715253333</v>
      </c>
      <c r="DA198" s="2434" t="n"/>
      <c r="DB198" s="2434" t="n">
        <v>119.140199762667</v>
      </c>
      <c r="DC198" s="2434" t="n"/>
      <c r="DD198" s="2434" t="n"/>
      <c r="DE198" s="232">
        <f>+CZ198/DD198-1</f>
        <v/>
      </c>
      <c r="DF198" s="232">
        <f>+DA198/DD198-1</f>
        <v/>
      </c>
      <c r="DG198" s="402">
        <f>+DB198/DD198-1</f>
        <v/>
      </c>
      <c r="DH198" s="402">
        <f>+DC198/DD198-1</f>
        <v/>
      </c>
      <c r="DI198" s="2579" t="n"/>
      <c r="DJ198" s="2427">
        <f>SUM(D198,J198,P198,V198,AD198,AL198,AU198,BC198,BK198,BT198,CB198,CJ198)-CR198</f>
        <v/>
      </c>
      <c r="DK198" s="2427">
        <f>SUM(E198,K198,Q198,W198,AE198,AM198,AV198,BD198,BL198,BU198,CC198,CK198)-CS198</f>
        <v/>
      </c>
      <c r="DL198" s="2427">
        <f>SUM(G198,M198,S198,AA198,AI198,AR198,AZ198,BH198,BQ198,BY198,CG198,CO198)-CW198</f>
        <v/>
      </c>
      <c r="DM198" s="2427">
        <f>SUM(D198,J198,P198,V198,AD198,AL198,AU198,BC198,,BN198,BV198,CD198,CL198)-CT198</f>
        <v/>
      </c>
      <c r="DN198" s="2579" t="n"/>
      <c r="DO198" s="2579" t="n"/>
      <c r="DP198" s="2708">
        <f>#VALUE!</f>
        <v/>
      </c>
      <c r="DQ198" s="2581">
        <f>-CR198+DP198/10^6</f>
        <v/>
      </c>
      <c r="DR198" s="2427">
        <f>SUM(E198,K198,Q198,W198,AE198,AM198,AV198,BD198,BL198,BU198,CC198,CK198)-CS198</f>
        <v/>
      </c>
      <c r="DS198" s="2427">
        <f>SUM(D198,J198,P198,V198,AD198,AL198,AU198,BC198,,BN198,BV198,CD198,CL198)-CT198</f>
        <v/>
      </c>
      <c r="DT198" s="2582" t="n"/>
      <c r="DU198" s="392" t="n">
        <v>24.068888</v>
      </c>
      <c r="DV198" s="2583">
        <f>DU198-CJ198</f>
        <v/>
      </c>
      <c r="DX198" s="2571">
        <f>(CS198-CZ198)*10^6</f>
        <v/>
      </c>
      <c r="DY198" s="2571">
        <f>(CT198-DC198)*10^6</f>
        <v/>
      </c>
      <c r="DZ198" s="2571">
        <f>(CW198-DD198)*10^6</f>
        <v/>
      </c>
      <c r="EB198" s="2584" t="n"/>
    </row>
    <row customHeight="1" ht="16.5" r="199" s="2323">
      <c r="B199" s="575" t="inlineStr">
        <is>
          <t>Autres provisions</t>
        </is>
      </c>
      <c r="C199" s="373" t="inlineStr">
        <is>
          <t>Opex193</t>
        </is>
      </c>
      <c r="D199" s="2667" t="n">
        <v>0</v>
      </c>
      <c r="E199" s="2668" t="n">
        <v>0</v>
      </c>
      <c r="F199" s="2668" t="n">
        <v>0</v>
      </c>
      <c r="G199" s="2668" t="n">
        <v>0</v>
      </c>
      <c r="H199" s="521" t="n"/>
      <c r="I199" s="522" t="n"/>
      <c r="J199" s="2667" t="n">
        <v>0</v>
      </c>
      <c r="K199" s="2668" t="n">
        <v>0</v>
      </c>
      <c r="L199" s="2668" t="n">
        <v>0</v>
      </c>
      <c r="M199" s="2668" t="n">
        <v>0</v>
      </c>
      <c r="N199" s="521" t="n"/>
      <c r="O199" s="522" t="n"/>
      <c r="P199" s="2667" t="n">
        <v>0</v>
      </c>
      <c r="Q199" s="2668" t="n">
        <v>0</v>
      </c>
      <c r="R199" s="2668" t="n">
        <v>0</v>
      </c>
      <c r="S199" s="2668" t="n">
        <v>0</v>
      </c>
      <c r="T199" s="521" t="n"/>
      <c r="U199" s="2669" t="n"/>
      <c r="V199" s="2667" t="n">
        <v>0</v>
      </c>
      <c r="W199" s="2668" t="n">
        <v>0</v>
      </c>
      <c r="X199" s="2668" t="n">
        <v>0</v>
      </c>
      <c r="Y199" s="2668" t="n">
        <v>0</v>
      </c>
      <c r="Z199" s="2668" t="n">
        <v>0</v>
      </c>
      <c r="AA199" s="2668" t="n">
        <v>0</v>
      </c>
      <c r="AB199" s="521" t="n"/>
      <c r="AC199" s="522" t="n"/>
      <c r="AD199" s="2667" t="n">
        <v>0</v>
      </c>
      <c r="AE199" s="2668" t="n">
        <v>0</v>
      </c>
      <c r="AF199" s="2668" t="n">
        <v>0</v>
      </c>
      <c r="AG199" s="2668" t="n">
        <v>0</v>
      </c>
      <c r="AH199" s="2668" t="n">
        <v>0</v>
      </c>
      <c r="AI199" s="2668" t="n">
        <v>0</v>
      </c>
      <c r="AJ199" s="521" t="n"/>
      <c r="AK199" s="522" t="n"/>
      <c r="AL199" s="2667" t="n">
        <v>0</v>
      </c>
      <c r="AM199" s="2668" t="n">
        <v>0</v>
      </c>
      <c r="AN199" s="2668" t="n">
        <v>0</v>
      </c>
      <c r="AO199" s="2668" t="n">
        <v>0</v>
      </c>
      <c r="AP199" s="2668" t="n">
        <v>0</v>
      </c>
      <c r="AQ199" s="2668" t="n">
        <v>0</v>
      </c>
      <c r="AR199" s="2668" t="n">
        <v>0</v>
      </c>
      <c r="AS199" s="521" t="n"/>
      <c r="AT199" s="2670" t="n"/>
      <c r="AU199" s="2667" t="n">
        <v>0</v>
      </c>
      <c r="AV199" s="2668" t="n">
        <v>0</v>
      </c>
      <c r="AW199" s="2668" t="n">
        <v>0</v>
      </c>
      <c r="AX199" s="2668" t="n">
        <v>0</v>
      </c>
      <c r="AY199" s="2668" t="n">
        <v>0</v>
      </c>
      <c r="AZ199" s="2668" t="n">
        <v>0</v>
      </c>
      <c r="BA199" s="521" t="n"/>
      <c r="BB199" s="522" t="n"/>
      <c r="BC199" s="2667" t="n">
        <v>0</v>
      </c>
      <c r="BD199" s="2668" t="n">
        <v>0</v>
      </c>
      <c r="BE199" s="2668" t="n">
        <v>0</v>
      </c>
      <c r="BF199" s="2668" t="n">
        <v>0</v>
      </c>
      <c r="BG199" s="2668" t="n">
        <v>0</v>
      </c>
      <c r="BH199" s="2668" t="n">
        <v>0</v>
      </c>
      <c r="BI199" s="521" t="n"/>
      <c r="BJ199" s="2669" t="n"/>
      <c r="BK199" s="2667" t="n"/>
      <c r="BL199" s="2668" t="n"/>
      <c r="BM199" s="2668" t="n"/>
      <c r="BN199" s="2668" t="n"/>
      <c r="BO199" s="2668" t="n"/>
      <c r="BP199" s="2668" t="n"/>
      <c r="BQ199" s="2668" t="n"/>
      <c r="BR199" s="521" t="n"/>
      <c r="BS199" s="2669" t="n"/>
      <c r="BT199" s="2667" t="n"/>
      <c r="BU199" s="2668" t="n"/>
      <c r="BV199" s="2668" t="n"/>
      <c r="BW199" s="2668" t="n"/>
      <c r="BX199" s="2668" t="n"/>
      <c r="BY199" s="2668" t="n"/>
      <c r="BZ199" s="521" t="n"/>
      <c r="CA199" s="2555" t="n"/>
      <c r="CB199" s="2667" t="n"/>
      <c r="CC199" s="2668" t="n"/>
      <c r="CD199" s="2668" t="n"/>
      <c r="CE199" s="2668" t="n"/>
      <c r="CF199" s="2668" t="n"/>
      <c r="CG199" s="2668" t="n"/>
      <c r="CH199" s="521" t="n"/>
      <c r="CI199" s="2555" t="n"/>
      <c r="CJ199" s="2667" t="n"/>
      <c r="CK199" s="2668" t="n"/>
      <c r="CL199" s="2668" t="n"/>
      <c r="CM199" s="2668" t="n"/>
      <c r="CN199" s="2668" t="n"/>
      <c r="CO199" s="2668" t="n"/>
      <c r="CP199" s="521" t="n"/>
      <c r="CQ199" s="522" t="n"/>
      <c r="CR199" s="2667" t="n">
        <v>0</v>
      </c>
      <c r="CS199" s="2668" t="n">
        <v>0</v>
      </c>
      <c r="CT199" s="2668" t="n">
        <v>0</v>
      </c>
      <c r="CU199" s="2668" t="n">
        <v>0</v>
      </c>
      <c r="CV199" s="2668" t="n">
        <v>0</v>
      </c>
      <c r="CW199" s="2668" t="n">
        <v>0</v>
      </c>
      <c r="CX199" s="521">
        <f>IFERROR(CR199/CW199-1, "-")</f>
        <v/>
      </c>
      <c r="CY199" s="400" t="n"/>
      <c r="CZ199" s="2671" t="n">
        <v>0</v>
      </c>
      <c r="DA199" s="2668" t="n"/>
      <c r="DB199" s="2668" t="n"/>
      <c r="DC199" s="2668" t="n"/>
      <c r="DD199" s="2668" t="n"/>
      <c r="DE199" s="521" t="n"/>
      <c r="DF199" s="521" t="n"/>
      <c r="DG199" s="526" t="n"/>
      <c r="DH199" s="526" t="n"/>
      <c r="DI199" s="2579" t="n"/>
      <c r="DJ199" s="2427">
        <f>SUM(D199,J199,P199,V199,AD199,AL199,AU199,BC199,BK199,BT199,CB199,CJ199)-CR199</f>
        <v/>
      </c>
      <c r="DK199" s="2427">
        <f>SUM(E199,K199,Q199,W199,AE199,AM199,AV199,BD199,BL199,BU199,CC199,CK199)-CS199</f>
        <v/>
      </c>
      <c r="DL199" s="2427">
        <f>SUM(G199,M199,S199,AA199,AI199,AR199,AZ199,BH199,BQ199,BY199,CG199,CO199)-CW199</f>
        <v/>
      </c>
      <c r="DM199" s="2427">
        <f>SUM(D199,J199,P199,V199,AD199,AL199,AU199,BC199,,BN199,BV199,CD199,CL199)-CT199</f>
        <v/>
      </c>
      <c r="DN199" s="2579" t="n"/>
      <c r="DO199" s="2579" t="n"/>
      <c r="DP199" s="2672" t="n"/>
      <c r="DQ199" s="2581">
        <f>-CR199+DP199/10^6</f>
        <v/>
      </c>
      <c r="DR199" s="2427">
        <f>SUM(E199,K199,Q199,W199,AE199,AM199,AV199,BD199,BL199,BU199,CC199,CK199)-CS199</f>
        <v/>
      </c>
      <c r="DS199" s="2427">
        <f>SUM(D199,J199,P199,V199,AD199,AL199,AU199,BC199,,BN199,BV199,CD199,CL199)-CT199</f>
        <v/>
      </c>
      <c r="DT199" s="2582" t="n"/>
      <c r="DU199" s="392" t="n"/>
      <c r="DV199" s="2583">
        <f>DU199-CJ199</f>
        <v/>
      </c>
      <c r="DX199" s="2571">
        <f>(CS199-CZ199)*10^6</f>
        <v/>
      </c>
      <c r="DY199" s="2571">
        <f>(CT199-DC199)*10^6</f>
        <v/>
      </c>
      <c r="DZ199" s="2571">
        <f>(CW199-DD199)*10^6</f>
        <v/>
      </c>
      <c r="EB199" s="2584" t="n"/>
    </row>
    <row customHeight="1" ht="3" r="200" s="2323">
      <c r="B200" s="395" t="n"/>
      <c r="C200" s="373" t="inlineStr">
        <is>
          <t>Opex194</t>
        </is>
      </c>
      <c r="D200" s="2507" t="n"/>
      <c r="E200" s="2434" t="n"/>
      <c r="F200" s="2434" t="n"/>
      <c r="G200" s="2434" t="n"/>
      <c r="H200" s="232" t="n"/>
      <c r="I200" s="397" t="n"/>
      <c r="J200" s="2507" t="n"/>
      <c r="K200" s="2434" t="n"/>
      <c r="L200" s="2434" t="n"/>
      <c r="M200" s="2434" t="n"/>
      <c r="N200" s="232" t="n"/>
      <c r="O200" s="397" t="n"/>
      <c r="P200" s="2507" t="n"/>
      <c r="Q200" s="2434" t="n"/>
      <c r="R200" s="2434" t="n"/>
      <c r="S200" s="2434" t="n"/>
      <c r="T200" s="232" t="n"/>
      <c r="U200" s="2586" t="n"/>
      <c r="V200" s="2507" t="n"/>
      <c r="W200" s="2434" t="n"/>
      <c r="X200" s="2434" t="n"/>
      <c r="Y200" s="2434" t="n"/>
      <c r="Z200" s="2434" t="n"/>
      <c r="AA200" s="2434" t="n"/>
      <c r="AB200" s="232" t="n"/>
      <c r="AC200" s="397" t="n"/>
      <c r="AD200" s="2507" t="n"/>
      <c r="AE200" s="2434" t="n"/>
      <c r="AF200" s="2434" t="n"/>
      <c r="AG200" s="2434" t="n"/>
      <c r="AH200" s="2434" t="n"/>
      <c r="AI200" s="2434" t="n"/>
      <c r="AJ200" s="232" t="n"/>
      <c r="AK200" s="397" t="n"/>
      <c r="AL200" s="2507" t="n"/>
      <c r="AM200" s="2434" t="n"/>
      <c r="AN200" s="2434" t="n"/>
      <c r="AO200" s="2434" t="n"/>
      <c r="AP200" s="2434" t="n"/>
      <c r="AQ200" s="2434" t="n"/>
      <c r="AR200" s="2434" t="n"/>
      <c r="AS200" s="232" t="n"/>
      <c r="AT200" s="2587" t="n"/>
      <c r="AU200" s="2507" t="n"/>
      <c r="AV200" s="2434" t="n"/>
      <c r="AW200" s="2434" t="n"/>
      <c r="AX200" s="2434" t="n"/>
      <c r="AY200" s="2434" t="n"/>
      <c r="AZ200" s="2434" t="n"/>
      <c r="BA200" s="232" t="n"/>
      <c r="BB200" s="397" t="n"/>
      <c r="BC200" s="2507" t="n"/>
      <c r="BD200" s="2434" t="n"/>
      <c r="BE200" s="2434" t="n"/>
      <c r="BF200" s="2434" t="n"/>
      <c r="BG200" s="2434" t="n"/>
      <c r="BH200" s="2434" t="n"/>
      <c r="BI200" s="232" t="n"/>
      <c r="BJ200" s="2586" t="n"/>
      <c r="BK200" s="2507" t="n"/>
      <c r="BL200" s="2434" t="n"/>
      <c r="BM200" s="2434" t="n"/>
      <c r="BN200" s="2434" t="n"/>
      <c r="BO200" s="2434" t="n"/>
      <c r="BP200" s="2434" t="n"/>
      <c r="BQ200" s="2434" t="n"/>
      <c r="BR200" s="232" t="n"/>
      <c r="BS200" s="2586" t="n"/>
      <c r="BT200" s="2507" t="n"/>
      <c r="BU200" s="2434" t="n"/>
      <c r="BV200" s="2434" t="n"/>
      <c r="BW200" s="2434" t="n"/>
      <c r="BX200" s="2434" t="n"/>
      <c r="BY200" s="2434" t="n"/>
      <c r="BZ200" s="232" t="n"/>
      <c r="CA200" s="2555" t="n"/>
      <c r="CB200" s="2507" t="n"/>
      <c r="CC200" s="2434" t="n"/>
      <c r="CD200" s="2434" t="n"/>
      <c r="CE200" s="2434" t="n"/>
      <c r="CF200" s="2434" t="n"/>
      <c r="CG200" s="2434" t="n"/>
      <c r="CH200" s="232" t="n"/>
      <c r="CI200" s="2555" t="n"/>
      <c r="CJ200" s="2507" t="n"/>
      <c r="CK200" s="2434" t="n"/>
      <c r="CL200" s="2434" t="n"/>
      <c r="CM200" s="2434" t="n"/>
      <c r="CN200" s="2434" t="n"/>
      <c r="CO200" s="2434" t="n"/>
      <c r="CP200" s="232" t="n"/>
      <c r="CQ200" s="397" t="n"/>
      <c r="CR200" s="2507" t="n"/>
      <c r="CS200" s="2434" t="n"/>
      <c r="CT200" s="2434" t="n"/>
      <c r="CU200" s="2434" t="n"/>
      <c r="CV200" s="2434" t="n"/>
      <c r="CW200" s="2434" t="n"/>
      <c r="CX200" s="232">
        <f>IFERROR(CR200/CW200-1, "-")</f>
        <v/>
      </c>
      <c r="CY200" s="400" t="n"/>
      <c r="CZ200" s="2588" t="n"/>
      <c r="DA200" s="2434" t="n"/>
      <c r="DB200" s="2434" t="n"/>
      <c r="DC200" s="2434" t="n"/>
      <c r="DD200" s="2434" t="n"/>
      <c r="DE200" s="232" t="n"/>
      <c r="DF200" s="232" t="n"/>
      <c r="DG200" s="402" t="n"/>
      <c r="DH200" s="402" t="n"/>
      <c r="DI200" s="2579" t="n"/>
      <c r="DJ200" s="2427">
        <f>SUM(D200,J200,P200,V200,AD200,AL200,AU200,BC200,BK200,BT200,CB200,CJ200)-CR200</f>
        <v/>
      </c>
      <c r="DK200" s="2427">
        <f>SUM(E200,K200,Q200,W200,AE200,AM200,AV200,BD200,BL200,BU200,CC200,CK200)-CS200</f>
        <v/>
      </c>
      <c r="DL200" s="2427">
        <f>SUM(G200,M200,S200,AA200,AI200,AR200,AZ200,BH200,BQ200,BY200,CG200,CO200)-CW200</f>
        <v/>
      </c>
      <c r="DM200" s="2427">
        <f>SUM(D200,J200,P200,V200,AD200,AL200,AU200,BC200,,BN200,BV200,CD200,CL200)-CT200</f>
        <v/>
      </c>
      <c r="DN200" s="2579" t="n"/>
      <c r="DO200" s="2579" t="n"/>
      <c r="DP200" s="2589" t="n"/>
      <c r="DQ200" s="2581">
        <f>-CR200+DP200/10^6</f>
        <v/>
      </c>
      <c r="DR200" s="2427">
        <f>SUM(E200,K200,Q200,W200,AE200,AM200,AV200,BD200,BL200,BU200,CC200,CK200)-CS200</f>
        <v/>
      </c>
      <c r="DS200" s="2427">
        <f>SUM(D200,J200,P200,V200,AD200,AL200,AU200,BC200,,BN200,BV200,CD200,CL200)-CT200</f>
        <v/>
      </c>
      <c r="DT200" s="2582" t="n"/>
      <c r="DU200" s="392" t="n"/>
      <c r="DV200" s="2583">
        <f>DU200-CJ200</f>
        <v/>
      </c>
      <c r="DX200" s="2571">
        <f>(CS200-CZ200)*10^6</f>
        <v/>
      </c>
      <c r="DY200" s="2571">
        <f>(CT200-DC200)*10^6</f>
        <v/>
      </c>
      <c r="DZ200" s="2571">
        <f>(CW200-DD200)*10^6</f>
        <v/>
      </c>
      <c r="EB200" s="2584" t="n"/>
    </row>
    <row customHeight="1" ht="21" r="201" s="2323">
      <c r="B201" s="2590" t="inlineStr">
        <is>
          <t>Ecart de change sur exploitation</t>
        </is>
      </c>
      <c r="C201" s="373" t="inlineStr">
        <is>
          <t>Opex195</t>
        </is>
      </c>
      <c r="D201" s="2709" t="n">
        <v>0.000763</v>
      </c>
      <c r="E201" s="2710" t="n">
        <v>0</v>
      </c>
      <c r="F201" s="2711" t="n">
        <v>0.000763</v>
      </c>
      <c r="G201" s="2712" t="n">
        <v>0.000712</v>
      </c>
      <c r="H201" s="580" t="n">
        <v>0.07162921348314621</v>
      </c>
      <c r="I201" s="581" t="n"/>
      <c r="J201" s="2709" t="n">
        <v>1.121696</v>
      </c>
      <c r="K201" s="2710" t="n">
        <v>0</v>
      </c>
      <c r="L201" s="2711" t="n">
        <v>1.121696</v>
      </c>
      <c r="M201" s="2712" t="n">
        <v>-0.054641</v>
      </c>
      <c r="N201" s="580" t="n">
        <v>-21.5284676341941</v>
      </c>
      <c r="O201" s="582" t="n"/>
      <c r="P201" s="2709" t="n">
        <v>-0.001711</v>
      </c>
      <c r="Q201" s="2710" t="n">
        <v>0</v>
      </c>
      <c r="R201" s="2711" t="n">
        <v>-0.001711</v>
      </c>
      <c r="S201" s="2712" t="n">
        <v>0.021947</v>
      </c>
      <c r="T201" s="580" t="n">
        <v>-1.077960541304051</v>
      </c>
      <c r="U201" s="2713" t="n"/>
      <c r="V201" s="2709" t="n">
        <v>-0.011068</v>
      </c>
      <c r="W201" s="2710" t="n">
        <v>0</v>
      </c>
      <c r="X201" s="2710" t="n">
        <v>0</v>
      </c>
      <c r="Y201" s="2710" t="n">
        <v>-0.011068</v>
      </c>
      <c r="Z201" s="2710" t="n">
        <v>-0.011068</v>
      </c>
      <c r="AA201" s="2712" t="n">
        <v>0.001503</v>
      </c>
      <c r="AB201" s="580" t="n">
        <v>-8.36393878908849</v>
      </c>
      <c r="AC201" s="584" t="n"/>
      <c r="AD201" s="2709" t="n">
        <v>0.000365</v>
      </c>
      <c r="AE201" s="2710" t="n">
        <v>0</v>
      </c>
      <c r="AF201" s="2710" t="n">
        <v>0</v>
      </c>
      <c r="AG201" s="2710" t="n">
        <v>0.000365</v>
      </c>
      <c r="AH201" s="2710" t="n">
        <v>0.000365</v>
      </c>
      <c r="AI201" s="2712" t="n">
        <v>0.000664</v>
      </c>
      <c r="AJ201" s="580" t="n">
        <v>-0.4503012048192772</v>
      </c>
      <c r="AK201" s="584" t="n"/>
      <c r="AL201" s="2709" t="n">
        <v>-2.604389</v>
      </c>
      <c r="AM201" s="2710" t="n">
        <v>0</v>
      </c>
      <c r="AN201" s="2710" t="n">
        <v>0</v>
      </c>
      <c r="AO201" s="2710" t="n">
        <v>0</v>
      </c>
      <c r="AP201" s="2710" t="n">
        <v>-2.604389</v>
      </c>
      <c r="AQ201" s="2710" t="n">
        <v>-2.604389</v>
      </c>
      <c r="AR201" s="2712" t="n">
        <v>1.279235</v>
      </c>
      <c r="AS201" s="580" t="n">
        <v>-3.035895672022733</v>
      </c>
      <c r="AT201" s="2714" t="n"/>
      <c r="AU201" s="2709" t="n">
        <v>0.701796</v>
      </c>
      <c r="AV201" s="2710" t="n">
        <v>0</v>
      </c>
      <c r="AW201" s="2710" t="n">
        <v>0</v>
      </c>
      <c r="AX201" s="2710" t="n">
        <v>0.701796</v>
      </c>
      <c r="AY201" s="2710" t="n">
        <v>0.701796</v>
      </c>
      <c r="AZ201" s="2712" t="n">
        <v>0.001024</v>
      </c>
      <c r="BA201" s="580" t="n">
        <v>684.34765625</v>
      </c>
      <c r="BB201" s="584" t="n"/>
      <c r="BC201" s="2709" t="n">
        <v>0</v>
      </c>
      <c r="BD201" s="2710" t="n">
        <v>0</v>
      </c>
      <c r="BE201" s="2710" t="n">
        <v>0</v>
      </c>
      <c r="BF201" s="2710" t="n">
        <v>0</v>
      </c>
      <c r="BG201" s="2710" t="n">
        <v>0</v>
      </c>
      <c r="BH201" s="2712" t="n">
        <v>0</v>
      </c>
      <c r="BI201" s="580" t="n"/>
      <c r="BJ201" s="2715" t="n"/>
      <c r="BK201" s="2709" t="n"/>
      <c r="BL201" s="2710" t="n"/>
      <c r="BM201" s="2710" t="n"/>
      <c r="BN201" s="2710" t="n"/>
      <c r="BO201" s="2710" t="n"/>
      <c r="BP201" s="2710" t="n"/>
      <c r="BQ201" s="2712" t="n"/>
      <c r="BR201" s="580" t="n"/>
      <c r="BS201" s="2715" t="n"/>
      <c r="BT201" s="2709" t="n"/>
      <c r="BU201" s="2710" t="n"/>
      <c r="BV201" s="2710" t="n"/>
      <c r="BW201" s="2710" t="n"/>
      <c r="BX201" s="2710" t="n"/>
      <c r="BY201" s="2712" t="n"/>
      <c r="BZ201" s="580" t="n"/>
      <c r="CA201" s="2716" t="n"/>
      <c r="CB201" s="2709" t="n"/>
      <c r="CC201" s="2710" t="n"/>
      <c r="CD201" s="2710" t="n"/>
      <c r="CE201" s="2710" t="n"/>
      <c r="CF201" s="2710" t="n"/>
      <c r="CG201" s="2712" t="n"/>
      <c r="CH201" s="580" t="n"/>
      <c r="CI201" s="2716" t="n"/>
      <c r="CJ201" s="2709" t="n"/>
      <c r="CK201" s="2710" t="n"/>
      <c r="CL201" s="2710" t="n"/>
      <c r="CM201" s="2710" t="n"/>
      <c r="CN201" s="2710" t="n"/>
      <c r="CO201" s="2712" t="n"/>
      <c r="CP201" s="580" t="n"/>
      <c r="CQ201" s="584" t="n"/>
      <c r="CR201" s="2709" t="n">
        <v>-0.7925479999999999</v>
      </c>
      <c r="CS201" s="2570" t="n">
        <v>0</v>
      </c>
      <c r="CT201" s="2570" t="n">
        <v>1.110045</v>
      </c>
      <c r="CU201" s="2570" t="n">
        <v>-0.7925479999999999</v>
      </c>
      <c r="CV201" s="2570" t="n">
        <v>-1.902593</v>
      </c>
      <c r="CW201" s="2570" t="n">
        <v>1.250444</v>
      </c>
      <c r="CX201" s="376">
        <f>IFERROR(CR201/CW201-1, "-")</f>
        <v/>
      </c>
      <c r="CY201" s="588" t="n"/>
      <c r="CZ201" s="2717" t="n">
        <v>0</v>
      </c>
      <c r="DA201" s="2710" t="n"/>
      <c r="DB201" s="2710" t="n">
        <v>1.110045</v>
      </c>
      <c r="DC201" s="2710" t="n"/>
      <c r="DD201" s="2710" t="n"/>
      <c r="DE201" s="590">
        <f>+CZ201/DD201-1</f>
        <v/>
      </c>
      <c r="DF201" s="590">
        <f>+DA201/DD201-1</f>
        <v/>
      </c>
      <c r="DG201" s="591">
        <f>+DB201/DD201-1</f>
        <v/>
      </c>
      <c r="DH201" s="591">
        <f>+DC201/DD201-1</f>
        <v/>
      </c>
      <c r="DI201" s="2579" t="n"/>
      <c r="DJ201" s="2427">
        <f>SUM(D201,J201,P201,V201,AD201,AL201,AU201,BC201,BK201,BT201,CB201,CJ201)-CR201</f>
        <v/>
      </c>
      <c r="DK201" s="2427">
        <f>SUM(E201,K201,Q201,W201,AE201,AM201,AV201,BD201,BL201,BU201,CC201,CK201)-CS201</f>
        <v/>
      </c>
      <c r="DL201" s="2427">
        <f>SUM(G201,M201,S201,AA201,AI201,AR201,AZ201,BH201,BQ201,BY201,CG201,CO201)-CW201</f>
        <v/>
      </c>
      <c r="DM201" s="2427">
        <f>SUM(D201,J201,P201,V201,AD201,AL201,AU201,BC201,,BN201,BV201,CD201,CL201)-CT201</f>
        <v/>
      </c>
      <c r="DN201" s="2579" t="n"/>
      <c r="DO201" s="2579" t="n"/>
      <c r="DP201" s="2718" t="n">
        <v>456255</v>
      </c>
      <c r="DQ201" s="2581">
        <f>-CR201+DP201/10^6</f>
        <v/>
      </c>
      <c r="DR201" s="2427">
        <f>SUM(E201,K201,Q201,W201,AE201,AM201,AV201,BD201,BL201,BU201,CC201,CK201)-CS201</f>
        <v/>
      </c>
      <c r="DS201" s="2427">
        <f>SUM(D201,J201,P201,V201,AD201,AL201,AU201,BC201,,BN201,BV201,CD201,CL201)-CT201</f>
        <v/>
      </c>
      <c r="DT201" s="2582" t="n"/>
      <c r="DU201" s="392" t="n">
        <v>2.019243</v>
      </c>
      <c r="DV201" s="2583">
        <f>DU201-CJ201</f>
        <v/>
      </c>
      <c r="DX201" s="2571">
        <f>(CS201-CZ201)*10^6</f>
        <v/>
      </c>
      <c r="DY201" s="2571">
        <f>(CT201-DC201)*10^6</f>
        <v/>
      </c>
      <c r="DZ201" s="2571">
        <f>(CW201-DD201)*10^6</f>
        <v/>
      </c>
      <c r="EB201" s="2584" t="n"/>
    </row>
    <row customFormat="1" customHeight="1" ht="12" r="202" s="2719">
      <c r="B202" s="2720" t="n"/>
      <c r="C202" s="2720" t="n"/>
      <c r="D202" s="2720" t="n"/>
      <c r="E202" s="2720" t="n"/>
      <c r="F202" s="2720" t="n"/>
      <c r="G202" s="2720" t="n"/>
      <c r="H202" s="2720" t="n"/>
      <c r="I202" s="2720" t="n"/>
      <c r="J202" s="2721" t="n"/>
      <c r="K202" s="2721" t="n"/>
      <c r="L202" s="2721" t="n"/>
      <c r="M202" s="2721" t="n"/>
      <c r="N202" s="596" t="n"/>
      <c r="O202" s="596" t="n"/>
      <c r="P202" s="597" t="n"/>
      <c r="Q202" s="596" t="n"/>
      <c r="R202" s="596" t="n"/>
      <c r="S202" s="596" t="n"/>
      <c r="T202" s="596" t="n"/>
      <c r="U202" s="596" t="n"/>
      <c r="V202" s="596" t="n"/>
      <c r="W202" s="596" t="n"/>
      <c r="X202" s="596" t="n"/>
      <c r="Y202" s="596" t="n"/>
      <c r="Z202" s="596" t="n"/>
      <c r="AA202" s="596" t="n"/>
      <c r="AB202" s="596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722" t="n"/>
      <c r="CR202" s="2723" t="n"/>
      <c r="CS202" s="2723" t="n"/>
      <c r="CT202" s="2484" t="n"/>
      <c r="CU202" s="2390" t="n"/>
      <c r="CV202" s="2390" t="n"/>
      <c r="CW202" s="2390" t="n"/>
      <c r="CX202" s="2722" t="n"/>
      <c r="CY202" s="2722" t="n"/>
      <c r="CZ202" s="2722" t="n"/>
      <c r="DA202" s="2390" t="n"/>
      <c r="DB202" s="2390" t="n"/>
      <c r="DC202" s="2518" t="n"/>
      <c r="DD202" s="2390" t="n"/>
      <c r="DE202" s="2722" t="n"/>
      <c r="DF202" s="2722" t="n"/>
      <c r="DG202" s="2724" t="n"/>
      <c r="DH202" s="2724" t="n"/>
      <c r="DI202" s="2725" t="n"/>
      <c r="DJ202" s="2725" t="n"/>
      <c r="DK202" s="2725" t="n"/>
      <c r="DL202" s="2725" t="n"/>
      <c r="DM202" s="2725" t="n"/>
      <c r="DN202" s="2725" t="n"/>
      <c r="DO202" s="2725" t="n"/>
      <c r="DP202" s="602" t="n"/>
      <c r="DQ202" s="2512" t="n"/>
      <c r="DR202" s="2427" t="n"/>
      <c r="DS202" s="2726" t="n"/>
      <c r="DT202" s="2582" t="n"/>
      <c r="DV202" s="2582" t="n"/>
      <c r="DX202" s="2571">
        <f>(CS202-CZ202)*10^6</f>
        <v/>
      </c>
      <c r="DY202" s="2571">
        <f>(CT202-DC202)*10^6</f>
        <v/>
      </c>
      <c r="DZ202" s="2571">
        <f>(CW202-DD202)*10^6</f>
        <v/>
      </c>
    </row>
    <row r="203">
      <c r="CR203" s="2723" t="n"/>
      <c r="CS203" s="2723" t="n"/>
      <c r="CZ203" s="2723" t="n">
        <v>0</v>
      </c>
      <c r="DB203" s="35" t="n"/>
      <c r="DV203" s="2582" t="n"/>
    </row>
    <row r="204">
      <c r="CR204" s="2723" t="n"/>
      <c r="DV204" s="2582" t="n"/>
    </row>
    <row r="205">
      <c r="DV205" s="2582" t="n"/>
    </row>
    <row r="206">
      <c r="DV206" s="2582" t="n"/>
    </row>
    <row r="207">
      <c r="DV207" s="2582" t="n"/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F8" pane="bottomRight" sqref="F8"/>
    </sheetView>
  </sheetViews>
  <sheetFormatPr baseColWidth="10" defaultColWidth="11.6640625" defaultRowHeight="13" outlineLevelRow="1"/>
  <cols>
    <col customWidth="1" max="1" min="1" style="2323" width="17.83203125"/>
    <col customWidth="1" max="2" min="2" style="2323" width="25.83203125"/>
    <col customWidth="1" hidden="1" max="3" min="3" style="2323" width="8.5"/>
    <col customWidth="1" hidden="1" max="4" min="4" style="2323" width="13"/>
    <col customWidth="1" hidden="1" max="5" min="5" style="2323" width="13"/>
    <col customWidth="1" hidden="1" max="6" min="6" style="2323" width="10.5"/>
    <col customWidth="1" hidden="1" max="7" min="7" style="2323" width="11.6640625"/>
    <col customWidth="1" hidden="1" max="8" min="8" style="35" width="7.5"/>
    <col customWidth="1" hidden="1" max="9" min="9" style="2323" width="0.33203125"/>
    <col customWidth="1" hidden="1" max="10" min="10" style="35" width="13.83203125"/>
    <col customWidth="1" hidden="1" max="11" min="11" style="2323" width="11"/>
    <col customWidth="1" hidden="1" max="12" min="12" style="2323" width="9.33203125"/>
    <col customWidth="1" hidden="1" max="13" min="13" style="2323" width="10.5"/>
    <col customWidth="1" hidden="1" max="14" min="14" style="33" width="10.5"/>
    <col customWidth="1" hidden="1" max="15" min="15" style="2323" width="0.33203125"/>
    <col customWidth="1" hidden="1" max="16" min="16" style="2323" width="14.1640625"/>
    <col customWidth="1" hidden="1" max="17" min="17" style="2323" width="11.83203125"/>
    <col customWidth="1" hidden="1" max="18" min="18" style="2323" width="9.6640625"/>
    <col customWidth="1" hidden="1" max="19" min="19" style="2323" width="12"/>
    <col customWidth="1" hidden="1" max="20" min="20" style="35" width="9.6640625"/>
    <col customWidth="1" hidden="1" max="21" min="21" style="2323" width="0.1640625"/>
    <col customWidth="1" hidden="1" max="24" min="22" style="2323" width="10.6640625"/>
    <col customWidth="1" hidden="1" max="23" min="23" style="2323" width="13"/>
    <col customWidth="1" hidden="1" max="24" min="24" style="2323" width="13"/>
    <col customWidth="1" hidden="1" max="25" min="25" style="2323" width="10.1640625"/>
    <col customWidth="1" hidden="1" max="26" min="26" style="2323" width="8.5"/>
    <col customWidth="1" hidden="1" max="27" min="27" style="2323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323" width="13"/>
    <col customWidth="1" hidden="1" max="32" min="32" style="2323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323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388" width="10.1640625"/>
    <col customWidth="1" hidden="1" max="52" min="48" style="34" width="10.5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34" width="8.6640625"/>
    <col customWidth="1" hidden="1" max="54" min="54" style="34" width="0.1640625"/>
    <col customWidth="1" max="55" min="55" style="34" width="15.1640625"/>
    <col customWidth="1" max="57" min="56" style="34" width="12.5"/>
    <col customWidth="1" max="59" min="58" style="34" width="11.83203125"/>
    <col customWidth="1" max="60" min="60" style="34" width="12.33203125"/>
    <col customWidth="1" max="61" min="61" style="34" width="9.5"/>
    <col customWidth="1" max="62" min="62" style="34" width="0.33203125"/>
    <col customWidth="1" hidden="1" max="63" min="63" style="2388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323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511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323" width="13"/>
    <col customWidth="1" hidden="1" max="94" min="94" style="33" width="13.5"/>
    <col customWidth="1" hidden="1" max="95" min="95" style="34" width="0.33203125"/>
    <col customWidth="1" max="96" min="96" style="2390" width="13"/>
    <col customWidth="1" max="97" min="97" style="2390" width="13.5"/>
    <col customWidth="1" max="98" min="98" style="2390" width="13.33203125"/>
    <col customWidth="1" max="99" min="99" style="2390" width="11.83203125"/>
    <col customWidth="1" max="100" min="100" style="2390" width="11.6640625"/>
    <col customWidth="1" max="101" min="101" style="2390" width="12.83203125"/>
    <col customWidth="1" max="102" min="102" style="35" width="7.6640625"/>
    <col customWidth="1" max="103" min="103" style="2323" width="0.33203125"/>
    <col customWidth="1" max="104" min="104" style="2389" width="12.6640625"/>
    <col customWidth="1" hidden="1" max="105" min="105" style="2389" width="12.5"/>
    <col customWidth="1" max="106" min="106" style="2389" width="13"/>
    <col customWidth="1" hidden="1" max="107" min="107" style="2389" width="12.5"/>
    <col customWidth="1" max="108" min="108" style="2389" width="13"/>
    <col customWidth="1" max="112" min="109" style="34" width="10.5"/>
    <col customWidth="1" hidden="1" max="110" min="110" style="2323" width="13"/>
    <col customWidth="1" hidden="1" max="112" min="112" style="2323" width="13"/>
    <col customWidth="1" max="113" min="113" style="12" width="11.5"/>
    <col customWidth="1" max="114" min="114" style="2388" width="11.5"/>
    <col customWidth="1" hidden="1" max="117" min="116" style="2323" width="11.5"/>
    <col customWidth="1" hidden="1" max="118" min="118" style="2323" width="21"/>
    <col customWidth="1" hidden="1" max="121" min="119" style="2323" width="11.5"/>
  </cols>
  <sheetData>
    <row customFormat="1" customHeight="1" ht="15" r="1" s="34">
      <c r="H1" s="33" t="n"/>
      <c r="J1" s="2511" t="n"/>
      <c r="N1" s="33" t="n"/>
      <c r="P1" s="276">
        <f>#REF!</f>
        <v/>
      </c>
      <c r="Q1" s="276" t="n"/>
      <c r="R1" s="276" t="n"/>
      <c r="T1" s="33" t="n"/>
      <c r="Y1" s="2727">
        <f>Y8/W8</f>
        <v/>
      </c>
      <c r="Z1" s="2727">
        <f>Z8/X8</f>
        <v/>
      </c>
      <c r="AU1" s="2388" t="n">
        <v>0</v>
      </c>
      <c r="AV1" s="34" t="n">
        <v>0</v>
      </c>
      <c r="BC1" s="2728" t="n"/>
      <c r="BK1" s="2388" t="n"/>
      <c r="BT1" s="2729" t="n"/>
      <c r="CB1" s="2388" t="n"/>
      <c r="CE1" s="2388" t="n"/>
      <c r="CG1" s="2729" t="n"/>
      <c r="CH1" s="2388" t="n"/>
      <c r="CJ1" s="2491" t="n"/>
      <c r="CK1" s="2489" t="n"/>
      <c r="CL1" s="2730" t="n"/>
      <c r="CM1" s="2489" t="n"/>
      <c r="CN1" s="2388" t="n"/>
      <c r="CO1" s="2388" t="n"/>
      <c r="CP1" s="2511" t="n"/>
      <c r="CQ1" s="276" t="n"/>
      <c r="CR1" s="2731" t="n"/>
      <c r="CS1" s="2732" t="n"/>
      <c r="CT1" s="2491" t="n"/>
      <c r="CU1" s="2733" t="n"/>
      <c r="CV1" s="2491" t="n"/>
      <c r="CW1" s="276" t="n"/>
      <c r="CX1" s="277" t="n"/>
      <c r="CY1" s="276" t="n"/>
      <c r="CZ1" s="276" t="n"/>
      <c r="DA1" s="276" t="n"/>
      <c r="DB1" s="276" t="n"/>
      <c r="DC1" s="276" t="n"/>
      <c r="DD1" s="276" t="n"/>
      <c r="DE1" s="276" t="n"/>
      <c r="DF1" s="276" t="n"/>
      <c r="DG1" s="276" t="n"/>
      <c r="DH1" s="276" t="n"/>
      <c r="DI1" s="246" t="n"/>
      <c r="DJ1" s="2388" t="n">
        <v>0</v>
      </c>
    </row>
    <row customHeight="1" ht="20" r="2" s="2323">
      <c r="A2" s="38" t="inlineStr">
        <is>
          <t>CA Mobile</t>
        </is>
      </c>
      <c r="B2" s="611" t="n"/>
      <c r="D2" s="2388" t="n"/>
      <c r="E2" s="2510" t="n"/>
      <c r="J2" s="2562" t="n">
        <v>0</v>
      </c>
      <c r="K2" s="2510" t="n"/>
      <c r="P2" s="2734" t="n">
        <v>8366.779130681851</v>
      </c>
      <c r="Q2" s="2734">
        <f>P2+P179+P177+P171+P149+P144+P143+P53-P118-P126</f>
        <v/>
      </c>
      <c r="R2" s="2734">
        <f>+P8-Q2</f>
        <v/>
      </c>
      <c r="V2" s="2510" t="n"/>
      <c r="W2" s="2510" t="n">
        <v>0</v>
      </c>
      <c r="X2" s="234" t="n"/>
      <c r="AD2" s="34" t="n">
        <v>0</v>
      </c>
      <c r="AE2" s="2388" t="n"/>
      <c r="AG2" s="34">
        <f>AD8/AF8-1</f>
        <v/>
      </c>
      <c r="AN2" s="2388" t="n"/>
      <c r="AO2" s="2729" t="n"/>
      <c r="BC2" s="2735" t="n">
        <v>0</v>
      </c>
      <c r="BH2" s="2388" t="n"/>
      <c r="BI2" s="2388" t="n"/>
      <c r="BL2" s="2388" t="n"/>
      <c r="BM2" s="2388" t="n"/>
      <c r="BN2" s="2736" t="n"/>
      <c r="BO2" s="2388" t="n"/>
      <c r="BP2" s="2388" t="n"/>
      <c r="BQ2" s="2388" t="n"/>
      <c r="BR2" s="2388" t="n"/>
      <c r="BT2" s="2489" t="n"/>
      <c r="BU2" s="246" t="n"/>
      <c r="BV2" s="246" t="n"/>
      <c r="BW2" s="246" t="n"/>
      <c r="BX2" s="246" t="n"/>
      <c r="BY2" s="246" t="n"/>
      <c r="BZ2" s="246" t="n"/>
      <c r="CA2" s="246" t="n"/>
      <c r="CB2" s="2489" t="n"/>
      <c r="CC2" s="246" t="n"/>
      <c r="CD2" s="246" t="n"/>
      <c r="CE2" s="246" t="n"/>
      <c r="CF2" s="246" t="n"/>
      <c r="CG2" s="246" t="n"/>
      <c r="CH2" s="246" t="n"/>
      <c r="CI2" s="246" t="n"/>
      <c r="CJ2" s="2737" t="n"/>
      <c r="CK2" s="2489" t="n">
        <v>0</v>
      </c>
      <c r="CL2" s="2738" t="n"/>
      <c r="CM2" s="2730" t="n"/>
      <c r="CN2" s="2388" t="n"/>
      <c r="CO2" s="2428" t="n"/>
      <c r="CP2" s="2491" t="n"/>
      <c r="CQ2" s="2739" t="n"/>
      <c r="CR2" s="2489" t="n"/>
      <c r="CS2" s="2740" t="n"/>
      <c r="CT2" s="2491" t="n"/>
      <c r="CU2" s="2499" t="n"/>
      <c r="CV2" s="2499" t="n"/>
      <c r="CW2" s="619" t="n"/>
      <c r="CX2" s="2480" t="n"/>
      <c r="CY2" s="12" t="n"/>
      <c r="CZ2" s="2738" t="n"/>
      <c r="DA2" s="2738" t="n"/>
      <c r="DB2" s="2741" t="n"/>
      <c r="DC2" s="2738" t="n">
        <v>0</v>
      </c>
      <c r="DD2" s="2738" t="n"/>
      <c r="DE2" s="2742" t="n"/>
      <c r="DF2" s="2742" t="n"/>
      <c r="DG2" s="2742" t="n"/>
      <c r="DH2" s="246" t="n"/>
    </row>
    <row customHeight="1" ht="10.5" r="3" s="2323">
      <c r="D3" s="2743" t="n"/>
      <c r="E3" s="2744" t="n">
        <v>0</v>
      </c>
      <c r="F3" s="2745" t="n"/>
      <c r="G3" s="2743" t="n"/>
      <c r="H3" s="321" t="n"/>
      <c r="I3" s="625" t="n"/>
      <c r="J3" s="321" t="n"/>
      <c r="K3" s="626" t="n"/>
      <c r="L3" s="626" t="n"/>
      <c r="M3" s="626" t="n"/>
      <c r="N3" s="321" t="n"/>
      <c r="O3" s="627" t="n"/>
      <c r="P3" s="2746" t="n"/>
      <c r="Q3" s="2745" t="n"/>
      <c r="R3" s="2745" t="n"/>
      <c r="S3" s="2745" t="n"/>
      <c r="T3" s="318" t="n"/>
      <c r="U3" s="625" t="n"/>
      <c r="V3" s="2540" t="n"/>
      <c r="W3" s="2745" t="n"/>
      <c r="X3" s="2745" t="n"/>
      <c r="Y3" s="2745" t="n"/>
      <c r="Z3" s="2745" t="n"/>
      <c r="AA3" s="2745" t="n"/>
      <c r="AB3" s="321" t="n"/>
      <c r="AC3" s="322" t="n"/>
      <c r="AD3" s="2540" t="n"/>
      <c r="AE3" s="2745" t="n"/>
      <c r="AF3" s="2745" t="n"/>
      <c r="AG3" s="2745" t="n"/>
      <c r="AH3" s="2745" t="n"/>
      <c r="AI3" s="2745" t="n"/>
      <c r="AJ3" s="318" t="n"/>
      <c r="AK3" s="322" t="n"/>
      <c r="AL3" s="2543" t="n"/>
      <c r="AM3" s="2544" t="n"/>
      <c r="AN3" s="2544" t="n"/>
      <c r="AO3" s="2544" t="n"/>
      <c r="AP3" s="2544" t="n"/>
      <c r="AQ3" s="2544" t="n"/>
      <c r="AR3" s="2544" t="n"/>
      <c r="AS3" s="321" t="n"/>
      <c r="AT3" s="2546" t="n"/>
      <c r="AU3" s="2543" t="n"/>
      <c r="AV3" s="2544" t="n"/>
      <c r="AW3" s="2544" t="n"/>
      <c r="AX3" s="2544" t="n"/>
      <c r="AY3" s="2544" t="n"/>
      <c r="AZ3" s="2544" t="n"/>
      <c r="BA3" s="2544" t="n"/>
      <c r="BB3" s="2546" t="n"/>
      <c r="BC3" s="2543" t="n"/>
      <c r="BD3" s="2544" t="n"/>
      <c r="BE3" s="2544" t="n"/>
      <c r="BF3" s="2544" t="n"/>
      <c r="BG3" s="2544" t="n"/>
      <c r="BH3" s="2544" t="n"/>
      <c r="BI3" s="321" t="n"/>
      <c r="BJ3" s="2546" t="n"/>
      <c r="BK3" s="2543" t="n"/>
      <c r="BL3" s="2745" t="n"/>
      <c r="BM3" s="2745" t="n"/>
      <c r="BN3" s="2745" t="n"/>
      <c r="BO3" s="2745" t="n"/>
      <c r="BP3" s="2745" t="n"/>
      <c r="BQ3" s="2745" t="n"/>
      <c r="BR3" s="318" t="n"/>
      <c r="BS3" s="629" t="n"/>
      <c r="BT3" s="2543" t="n"/>
      <c r="BU3" s="2745" t="n"/>
      <c r="BV3" s="2745" t="n"/>
      <c r="BW3" s="2745" t="n"/>
      <c r="BX3" s="2745" t="n"/>
      <c r="BY3" s="2745" t="n"/>
      <c r="BZ3" s="318" t="n"/>
      <c r="CA3" s="630" t="n"/>
      <c r="CB3" s="2543" t="n"/>
      <c r="CC3" s="2745" t="n"/>
      <c r="CD3" s="2745" t="n"/>
      <c r="CE3" s="2745" t="n"/>
      <c r="CF3" s="2745" t="n"/>
      <c r="CG3" s="2745" t="n"/>
      <c r="CH3" s="318" t="n"/>
      <c r="CI3" s="322" t="n"/>
      <c r="CJ3" s="2543" t="n"/>
      <c r="CK3" s="2745" t="n"/>
      <c r="CL3" s="2745" t="n"/>
      <c r="CM3" s="2745" t="n"/>
      <c r="CN3" s="2745" t="n"/>
      <c r="CO3" s="2745" t="n"/>
      <c r="CP3" s="318" t="n"/>
      <c r="CQ3" s="625" t="n"/>
      <c r="CR3" s="2746" t="n"/>
      <c r="CS3" s="2540" t="n"/>
      <c r="CT3" s="2540" t="n"/>
      <c r="CU3" s="2540" t="n"/>
      <c r="CV3" s="2540" t="n"/>
      <c r="CW3" s="2540" t="n"/>
      <c r="CX3" s="631" t="n"/>
      <c r="CZ3" s="2744" t="n">
        <v>0</v>
      </c>
      <c r="DA3" s="2747" t="n"/>
      <c r="DB3" s="2747" t="n"/>
      <c r="DC3" s="2747" t="n"/>
      <c r="DD3" s="2747" t="n">
        <v>0</v>
      </c>
      <c r="DE3" s="2747" t="n"/>
      <c r="DF3" s="2747" t="n"/>
      <c r="DG3" s="633" t="n"/>
      <c r="DH3" s="626" t="n"/>
    </row>
    <row customFormat="1" customHeight="1" ht="12.75" r="4" s="2348">
      <c r="D4" s="2332" t="n">
        <v>45658</v>
      </c>
      <c r="E4" s="2550" t="n"/>
      <c r="F4" s="2550" t="n"/>
      <c r="G4" s="2550" t="n"/>
      <c r="H4" s="2550" t="n"/>
      <c r="I4" s="2339" t="n"/>
      <c r="J4" s="2332" t="n">
        <v>45689</v>
      </c>
      <c r="K4" s="2550" t="n"/>
      <c r="L4" s="2550" t="n"/>
      <c r="M4" s="2550" t="n"/>
      <c r="N4" s="2550" t="n"/>
      <c r="O4" s="2339" t="n"/>
      <c r="P4" s="2336" t="n">
        <v>45717</v>
      </c>
      <c r="Q4" s="2550" t="n"/>
      <c r="R4" s="2550" t="n"/>
      <c r="S4" s="2550" t="n"/>
      <c r="T4" s="2551" t="n"/>
      <c r="U4" s="2339" t="n"/>
      <c r="V4" s="2332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32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554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45870</v>
      </c>
      <c r="BD4" s="2550" t="n"/>
      <c r="BE4" s="2550" t="n"/>
      <c r="BF4" s="2550" t="n"/>
      <c r="BG4" s="2550" t="n"/>
      <c r="BH4" s="2550" t="n"/>
      <c r="BI4" s="2550" t="n"/>
      <c r="BJ4" s="2554" t="n"/>
      <c r="BK4" s="233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634" t="n"/>
      <c r="BT4" s="2341" t="n">
        <v>45931</v>
      </c>
      <c r="BU4" s="2557" t="n"/>
      <c r="BV4" s="2557" t="n"/>
      <c r="BW4" s="2557" t="n"/>
      <c r="BX4" s="2557" t="n"/>
      <c r="BY4" s="2557" t="n"/>
      <c r="BZ4" s="2748" t="n"/>
      <c r="CA4" s="2343" t="n"/>
      <c r="CB4" s="2332" t="n">
        <v>45962</v>
      </c>
      <c r="CC4" s="2550" t="n"/>
      <c r="CD4" s="2550" t="n"/>
      <c r="CE4" s="2550" t="n"/>
      <c r="CF4" s="2550" t="n"/>
      <c r="CG4" s="2550" t="n"/>
      <c r="CH4" s="2550" t="n"/>
      <c r="CI4" s="2339" t="n"/>
      <c r="CJ4" s="2336" t="n">
        <v>45992</v>
      </c>
      <c r="CK4" s="2550" t="n"/>
      <c r="CL4" s="2550" t="n"/>
      <c r="CM4" s="2550" t="n"/>
      <c r="CN4" s="2550" t="n"/>
      <c r="CO4" s="2550" t="n"/>
      <c r="CP4" s="2551" t="n"/>
      <c r="CQ4" s="636" t="n"/>
      <c r="CR4" s="2339" t="inlineStr">
        <is>
          <t>CUMUL</t>
        </is>
      </c>
      <c r="CS4" s="2550" t="n"/>
      <c r="CT4" s="2550" t="n"/>
      <c r="CU4" s="2550" t="n"/>
      <c r="CV4" s="2550" t="n"/>
      <c r="CW4" s="2550" t="n"/>
      <c r="CX4" s="2551" t="n"/>
      <c r="CZ4" s="2749" t="n"/>
      <c r="DA4" s="2340" t="n"/>
      <c r="DB4" s="2340" t="inlineStr">
        <is>
          <t>ANNUEL</t>
        </is>
      </c>
      <c r="DC4" s="2750" t="n"/>
      <c r="DD4" s="2750" t="n"/>
      <c r="DE4" s="2750" t="n"/>
      <c r="DF4" s="2340" t="n"/>
      <c r="DG4" s="639" t="n"/>
      <c r="DH4" s="640" t="n"/>
      <c r="DJ4" s="2643" t="n"/>
    </row>
    <row customFormat="1" customHeight="1" ht="27.75" r="5" s="79">
      <c r="B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641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641" t="inlineStr">
        <is>
          <t>Evol 
%</t>
        </is>
      </c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J5" s="2751" t="n"/>
    </row>
    <row customHeight="1" ht="1.5" r="6" s="2323">
      <c r="D6" s="2390" t="n"/>
      <c r="E6" s="2389" t="n"/>
      <c r="F6" s="2389" t="n"/>
      <c r="G6" s="2389" t="n"/>
      <c r="H6" s="33" t="n"/>
      <c r="I6" s="643" t="n"/>
      <c r="J6" s="2511" t="n"/>
      <c r="K6" s="2389" t="n"/>
      <c r="L6" s="2388" t="n"/>
      <c r="M6" s="2388" t="n"/>
      <c r="O6" s="2555" t="n"/>
      <c r="P6" s="2752" t="n"/>
      <c r="Q6" s="2389" t="n"/>
      <c r="R6" s="2389" t="n"/>
      <c r="S6" s="2389" t="n"/>
      <c r="T6" s="645" t="n"/>
      <c r="U6" s="643" t="n"/>
      <c r="V6" s="2388" t="n"/>
      <c r="W6" s="2388" t="n"/>
      <c r="X6" s="2388" t="n"/>
      <c r="Y6" s="2388" t="n"/>
      <c r="Z6" s="2388" t="n"/>
      <c r="AA6" s="2388" t="n"/>
      <c r="AC6" s="643" t="n"/>
      <c r="AD6" s="2390" t="n"/>
      <c r="AE6" s="2389" t="n"/>
      <c r="AF6" s="2390" t="n"/>
      <c r="AG6" s="2389" t="n"/>
      <c r="AH6" s="2389" t="n"/>
      <c r="AI6" s="2389" t="n"/>
      <c r="AJ6" s="33" t="n"/>
      <c r="AK6" s="319" t="n"/>
      <c r="AL6" s="2753" t="n"/>
      <c r="AM6" s="2511" t="n"/>
      <c r="AN6" s="2511" t="n"/>
      <c r="AO6" s="2511" t="n"/>
      <c r="AP6" s="2511" t="n"/>
      <c r="AQ6" s="2511" t="n"/>
      <c r="AR6" s="2511" t="n"/>
      <c r="AS6" s="33" t="n"/>
      <c r="AT6" s="2563" t="n"/>
      <c r="AU6" s="2511" t="n"/>
      <c r="AV6" s="2389" t="n"/>
      <c r="AW6" s="2389" t="n"/>
      <c r="AX6" s="2389" t="n"/>
      <c r="AY6" s="2389" t="n"/>
      <c r="AZ6" s="2389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389" t="n"/>
      <c r="BM6" s="2389" t="n"/>
      <c r="BN6" s="2389" t="n"/>
      <c r="BO6" s="2389" t="n"/>
      <c r="BP6" s="2389" t="n"/>
      <c r="BQ6" s="2389" t="n"/>
      <c r="BR6" s="33" t="n"/>
      <c r="BS6" s="319" t="n"/>
      <c r="BT6" s="2511" t="n"/>
      <c r="BU6" s="2389" t="n"/>
      <c r="BV6" s="2389" t="n"/>
      <c r="BW6" s="2389" t="n"/>
      <c r="BX6" s="2389" t="n"/>
      <c r="BY6" s="2389" t="n"/>
      <c r="BZ6" s="33" t="n"/>
      <c r="CA6" s="319" t="n"/>
      <c r="CB6" s="2511" t="n"/>
      <c r="CC6" s="2389" t="n"/>
      <c r="CD6" s="2389" t="n"/>
      <c r="CE6" s="2389" t="n"/>
      <c r="CF6" s="2389" t="n"/>
      <c r="CG6" s="2389" t="n"/>
      <c r="CH6" s="33" t="n"/>
      <c r="CI6" s="319" t="n"/>
      <c r="CK6" s="2389" t="n"/>
      <c r="CL6" s="2389" t="n"/>
      <c r="CM6" s="2389" t="n"/>
      <c r="CN6" s="2389" t="n"/>
      <c r="CO6" s="2389" t="n"/>
      <c r="CQ6" s="643" t="n"/>
      <c r="CR6" s="2754" t="n"/>
      <c r="CS6" s="2389" t="n"/>
      <c r="CT6" s="2389" t="n"/>
      <c r="CU6" s="2389" t="n"/>
      <c r="CV6" s="2389" t="n"/>
      <c r="CW6" s="2389" t="n"/>
      <c r="CZ6" s="2754" t="n"/>
    </row>
    <row customHeight="1" ht="3.75" r="7" s="2323">
      <c r="D7" s="2390" t="n"/>
      <c r="E7" s="2390" t="n"/>
      <c r="F7" s="2390" t="n"/>
      <c r="G7" s="2390" t="n"/>
      <c r="H7" s="33" t="n"/>
      <c r="I7" s="643" t="n"/>
      <c r="J7" s="2511" t="n"/>
      <c r="K7" s="2390" t="n"/>
      <c r="L7" s="2388" t="n"/>
      <c r="M7" s="2388" t="n"/>
      <c r="O7" s="2555" t="n"/>
      <c r="P7" s="2752" t="n"/>
      <c r="Q7" s="2390" t="n"/>
      <c r="R7" s="2390" t="n"/>
      <c r="S7" s="2390" t="n"/>
      <c r="T7" s="645" t="n"/>
      <c r="U7" s="643" t="n"/>
      <c r="V7" s="2388" t="n"/>
      <c r="W7" s="2388" t="n"/>
      <c r="X7" s="2388" t="n"/>
      <c r="Y7" s="2388" t="n"/>
      <c r="Z7" s="2388" t="n"/>
      <c r="AA7" s="2388" t="n"/>
      <c r="AC7" s="643" t="n"/>
      <c r="AD7" s="2390" t="n"/>
      <c r="AE7" s="2390" t="n"/>
      <c r="AF7" s="2755" t="n"/>
      <c r="AG7" s="2390" t="n"/>
      <c r="AH7" s="2390" t="n"/>
      <c r="AI7" s="2390" t="n"/>
      <c r="AJ7" s="33" t="n"/>
      <c r="AK7" s="319" t="n"/>
      <c r="AL7" s="2753" t="n"/>
      <c r="AM7" s="2511" t="n"/>
      <c r="AN7" s="2511" t="n"/>
      <c r="AO7" s="2511" t="n"/>
      <c r="AP7" s="2511" t="n"/>
      <c r="AQ7" s="2511" t="n"/>
      <c r="AR7" s="2511" t="n"/>
      <c r="AS7" s="33" t="n"/>
      <c r="AT7" s="2563" t="n"/>
      <c r="AU7" s="2511" t="n"/>
      <c r="AV7" s="2390" t="n"/>
      <c r="AW7" s="2390" t="n"/>
      <c r="AX7" s="2390" t="n"/>
      <c r="AY7" s="2390" t="n"/>
      <c r="AZ7" s="2390" t="n"/>
      <c r="BA7" s="33" t="n"/>
      <c r="BB7" s="319" t="n"/>
      <c r="BC7" s="2511" t="n"/>
      <c r="BD7" s="2511" t="n"/>
      <c r="BE7" s="2511" t="n"/>
      <c r="BF7" s="2511" t="n"/>
      <c r="BG7" s="2511" t="n"/>
      <c r="BH7" s="2511" t="n"/>
      <c r="BI7" s="33" t="n"/>
      <c r="BJ7" s="2563" t="n"/>
      <c r="BK7" s="2511" t="n"/>
      <c r="BL7" s="2390" t="n"/>
      <c r="BM7" s="2390" t="n"/>
      <c r="BN7" s="2390" t="n"/>
      <c r="BO7" s="2390" t="n"/>
      <c r="BP7" s="2390" t="n"/>
      <c r="BQ7" s="2390" t="n"/>
      <c r="BR7" s="33" t="n"/>
      <c r="BS7" s="319" t="n"/>
      <c r="BT7" s="2511" t="n"/>
      <c r="BU7" s="2390" t="n"/>
      <c r="BV7" s="2390" t="n"/>
      <c r="BW7" s="2390" t="n"/>
      <c r="BX7" s="2390" t="n"/>
      <c r="BY7" s="2390" t="n"/>
      <c r="BZ7" s="33" t="n"/>
      <c r="CA7" s="319" t="n"/>
      <c r="CB7" s="2511" t="n"/>
      <c r="CC7" s="2390" t="n"/>
      <c r="CD7" s="2390" t="n"/>
      <c r="CE7" s="2390" t="n"/>
      <c r="CF7" s="2390" t="n"/>
      <c r="CG7" s="2390" t="n"/>
      <c r="CH7" s="33" t="n"/>
      <c r="CI7" s="319" t="n"/>
      <c r="CK7" s="2390" t="n"/>
      <c r="CL7" s="2390" t="n"/>
      <c r="CM7" s="2390" t="n"/>
      <c r="CN7" s="2390" t="n"/>
      <c r="CO7" s="2390" t="n"/>
      <c r="CQ7" s="643" t="n"/>
      <c r="CR7" s="2752" t="n"/>
      <c r="CV7" s="2389" t="n"/>
      <c r="CX7" s="34" t="n"/>
      <c r="CZ7" s="2752" t="n"/>
      <c r="DA7" s="2390" t="n"/>
      <c r="DB7" s="2390" t="n"/>
      <c r="DC7" s="2390" t="n"/>
      <c r="DD7" s="2390" t="n"/>
      <c r="DE7" s="33" t="n"/>
      <c r="DF7" s="33" t="n"/>
      <c r="DG7" s="33" t="n"/>
      <c r="DH7" s="33" t="n"/>
    </row>
    <row customHeight="1" ht="15" r="8" s="2323">
      <c r="A8" s="649" t="inlineStr">
        <is>
          <t>CA Global</t>
        </is>
      </c>
      <c r="B8" s="650" t="n"/>
      <c r="C8" s="651" t="inlineStr">
        <is>
          <t>CA1</t>
        </is>
      </c>
      <c r="D8" s="2756" t="n">
        <v>8324.902774543139</v>
      </c>
      <c r="E8" s="2757" t="n">
        <v>9527.089067890151</v>
      </c>
      <c r="F8" s="2757" t="n">
        <v>-1202.186293347011</v>
      </c>
      <c r="G8" s="2757" t="n">
        <v>9480.807708999999</v>
      </c>
      <c r="H8" s="654" t="n">
        <v>-0.1219205124643099</v>
      </c>
      <c r="I8" s="2758" t="n"/>
      <c r="J8" s="2756" t="n">
        <v>7599.91102191381</v>
      </c>
      <c r="K8" s="2757" t="n">
        <v>8782.122689177009</v>
      </c>
      <c r="L8" s="2757" t="n">
        <v>-1182.211667263199</v>
      </c>
      <c r="M8" s="2757" t="n">
        <v>9059.86084090339</v>
      </c>
      <c r="N8" s="654" t="n">
        <v>-0.16114483926709</v>
      </c>
      <c r="O8" s="2759" t="n"/>
      <c r="P8" s="2756" t="n">
        <v>7943.49239754306</v>
      </c>
      <c r="Q8" s="2757" t="n">
        <v>9473.13894576356</v>
      </c>
      <c r="R8" s="2757" t="n">
        <v>-1529.646548220499</v>
      </c>
      <c r="S8" s="2757" t="n">
        <v>9959.727298096623</v>
      </c>
      <c r="T8" s="654" t="n">
        <v>-0.2024387656616743</v>
      </c>
      <c r="U8" s="2758" t="n"/>
      <c r="V8" s="2756" t="n">
        <v>8080.22919687602</v>
      </c>
      <c r="W8" s="2757" t="n">
        <v>9362.537927757019</v>
      </c>
      <c r="X8" s="2757" t="n">
        <v>7876.12477779944</v>
      </c>
      <c r="Y8" s="2757" t="n">
        <v>-1282.308730880999</v>
      </c>
      <c r="Z8" s="2760" t="n">
        <v>204.1044190765797</v>
      </c>
      <c r="AA8" s="2757" t="n">
        <v>9279.897734847458</v>
      </c>
      <c r="AB8" s="654" t="n">
        <v>-0.1292760515524322</v>
      </c>
      <c r="AC8" s="658" t="n"/>
      <c r="AD8" s="2756" t="n">
        <v>7954.74230612398</v>
      </c>
      <c r="AE8" s="2757" t="n">
        <v>9772.46360112472</v>
      </c>
      <c r="AF8" s="2757" t="n">
        <v>8199.61467808833</v>
      </c>
      <c r="AG8" s="2757" t="n">
        <v>-1817.721295000741</v>
      </c>
      <c r="AH8" s="2760" t="n">
        <v>-244.8723719643504</v>
      </c>
      <c r="AI8" s="2757" t="n">
        <v>9134.199936966512</v>
      </c>
      <c r="AJ8" s="654" t="n">
        <v>-0.1291254449192879</v>
      </c>
      <c r="AK8" s="2758" t="n"/>
      <c r="AL8" s="2756" t="n">
        <v>7729.02347700001</v>
      </c>
      <c r="AM8" s="2757" t="n">
        <v>9466.685901702769</v>
      </c>
      <c r="AN8" s="2757" t="n">
        <v>8095.14720870963</v>
      </c>
      <c r="AO8" s="2757" t="n">
        <v>7913.485060571679</v>
      </c>
      <c r="AP8" s="2757" t="n">
        <v>-1737.662424702759</v>
      </c>
      <c r="AQ8" s="2757" t="n">
        <v>-366.1237317096202</v>
      </c>
      <c r="AR8" s="2757" t="n">
        <v>8946.75583618603</v>
      </c>
      <c r="AS8" s="2761" t="n">
        <v>-0.136108817708066</v>
      </c>
      <c r="AT8" s="2759" t="n"/>
      <c r="AU8" s="2762" t="n">
        <v>8256.653563205358</v>
      </c>
      <c r="AV8" s="2757" t="n">
        <v>9614.055149362421</v>
      </c>
      <c r="AW8" s="2757" t="n">
        <v>8186.03922982764</v>
      </c>
      <c r="AX8" s="2757" t="n">
        <v>-1357.401586157062</v>
      </c>
      <c r="AY8" s="2757" t="n">
        <v>70.61433337771814</v>
      </c>
      <c r="AZ8" s="2757" t="n">
        <v>8581.716125441015</v>
      </c>
      <c r="BA8" s="654" t="n">
        <v>-0.03787850326020326</v>
      </c>
      <c r="BB8" s="658" t="n"/>
      <c r="BC8" s="2762" t="n">
        <v>7474.194377076272</v>
      </c>
      <c r="BD8" s="2757" t="n">
        <v>9618.24969499004</v>
      </c>
      <c r="BE8" s="2757" t="n">
        <v>8207.06950648545</v>
      </c>
      <c r="BF8" s="2757" t="n">
        <v>-2144.055317913768</v>
      </c>
      <c r="BG8" s="2757" t="n">
        <v>-732.875129409178</v>
      </c>
      <c r="BH8" s="2757" t="n">
        <v>0</v>
      </c>
      <c r="BI8" s="654" t="n"/>
      <c r="BJ8" s="2759" t="n"/>
      <c r="BK8" s="2762" t="n"/>
      <c r="BL8" s="2757" t="n"/>
      <c r="BM8" s="2757" t="n"/>
      <c r="BN8" s="2757" t="n"/>
      <c r="BO8" s="2757" t="n"/>
      <c r="BP8" s="2757" t="n"/>
      <c r="BQ8" s="2757" t="n"/>
      <c r="BR8" s="2761" t="n"/>
      <c r="BS8" s="658" t="n"/>
      <c r="BT8" s="2762" t="n"/>
      <c r="BU8" s="2757" t="n"/>
      <c r="BV8" s="2757" t="n"/>
      <c r="BW8" s="2757" t="n"/>
      <c r="BX8" s="2757" t="n"/>
      <c r="BY8" s="2757" t="n"/>
      <c r="BZ8" s="2761" t="n"/>
      <c r="CA8" s="661" t="n"/>
      <c r="CB8" s="2762" t="n"/>
      <c r="CC8" s="2757" t="n"/>
      <c r="CD8" s="2757" t="n"/>
      <c r="CE8" s="2757" t="n"/>
      <c r="CF8" s="2757" t="n"/>
      <c r="CG8" s="2757" t="n"/>
      <c r="CH8" s="2761" t="n"/>
      <c r="CI8" s="662" t="n"/>
      <c r="CJ8" s="2762" t="n"/>
      <c r="CK8" s="2757" t="n"/>
      <c r="CL8" s="2757" t="n"/>
      <c r="CM8" s="2757" t="n"/>
      <c r="CN8" s="2757" t="n"/>
      <c r="CO8" s="2757" t="n"/>
      <c r="CP8" s="2761" t="n"/>
      <c r="CQ8" s="663" t="n"/>
      <c r="CR8" s="2763" t="n">
        <v>63363.14911428165</v>
      </c>
      <c r="CS8" s="2764" t="n">
        <v>75616.34297776768</v>
      </c>
      <c r="CT8" s="2577" t="n">
        <v>56002.80198739933</v>
      </c>
      <c r="CU8" s="2764" t="n">
        <v>-12253.19386348603</v>
      </c>
      <c r="CV8" s="2764" t="n">
        <v>7360.34712688232</v>
      </c>
      <c r="CW8" s="2764" t="n">
        <v>64442.96548144103</v>
      </c>
      <c r="CX8" s="654">
        <f>IFERROR(CR8/CW8-1, "-")</f>
        <v/>
      </c>
      <c r="CY8" s="666" t="n"/>
      <c r="CZ8" s="2756" t="n">
        <v>114333.763665224</v>
      </c>
      <c r="DA8" s="2757" t="n"/>
      <c r="DB8" s="2757" t="n">
        <v>98063.9538859551</v>
      </c>
      <c r="DC8" s="2757" t="n"/>
      <c r="DD8" s="2757" t="n"/>
      <c r="DE8" s="667">
        <f>(CZ8-DD8)/DD8</f>
        <v/>
      </c>
      <c r="DF8" s="667">
        <f>(DA8-DD8)/DD8</f>
        <v/>
      </c>
      <c r="DG8" s="667">
        <f>(DB8-DD8)/DD8</f>
        <v/>
      </c>
      <c r="DH8" s="667">
        <f>(DC8-DD8)/DD8</f>
        <v/>
      </c>
      <c r="DI8" s="2489" t="n"/>
      <c r="DL8" s="2388" t="n"/>
      <c r="DM8" s="2571">
        <f>CS8-CZ8</f>
        <v/>
      </c>
      <c r="DN8" s="2571">
        <f>CT8-DC8</f>
        <v/>
      </c>
      <c r="DO8" s="2571">
        <f>CW8-DD8</f>
        <v/>
      </c>
      <c r="DP8" s="2571" t="n"/>
    </row>
    <row customHeight="1" ht="1.5" r="9" s="2323">
      <c r="C9" s="651" t="inlineStr">
        <is>
          <t>CA2</t>
        </is>
      </c>
      <c r="D9" s="2434" t="n"/>
      <c r="E9" s="2434" t="n"/>
      <c r="F9" s="2434" t="n"/>
      <c r="G9" s="2434" t="n"/>
      <c r="H9" s="232" t="n"/>
      <c r="I9" s="397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397" t="n"/>
      <c r="V9" s="2434" t="n"/>
      <c r="W9" s="2434" t="n"/>
      <c r="X9" s="2434" t="n"/>
      <c r="Y9" s="2434" t="n"/>
      <c r="Z9" s="2507" t="n"/>
      <c r="AA9" s="2434" t="n"/>
      <c r="AB9" s="232" t="n"/>
      <c r="AC9" s="397" t="n"/>
      <c r="AD9" s="2434" t="n"/>
      <c r="AE9" s="2434" t="n"/>
      <c r="AF9" s="2434" t="n"/>
      <c r="AG9" s="2434" t="n"/>
      <c r="AH9" s="2507" t="n"/>
      <c r="AI9" s="2434" t="n"/>
      <c r="AJ9" s="232" t="n"/>
      <c r="AK9" s="397" t="n"/>
      <c r="AL9" s="2434" t="n"/>
      <c r="AM9" s="2434" t="n"/>
      <c r="AN9" s="2434" t="n"/>
      <c r="AO9" s="2434" t="n"/>
      <c r="AP9" s="2434" t="n"/>
      <c r="AQ9" s="2507" t="n"/>
      <c r="AR9" s="2434" t="n"/>
      <c r="AS9" s="232" t="n"/>
      <c r="AT9" s="2586" t="n"/>
      <c r="AU9" s="2507" t="n"/>
      <c r="AV9" s="2434" t="n"/>
      <c r="AW9" s="2434" t="n"/>
      <c r="AX9" s="2434" t="n"/>
      <c r="AY9" s="2434" t="n"/>
      <c r="AZ9" s="2434" t="n"/>
      <c r="BA9" s="232" t="n"/>
      <c r="BB9" s="397" t="n"/>
      <c r="BC9" s="2507" t="n"/>
      <c r="BD9" s="2434" t="n"/>
      <c r="BE9" s="2434" t="n"/>
      <c r="BF9" s="2434" t="n"/>
      <c r="BG9" s="2434" t="n"/>
      <c r="BH9" s="2434" t="n"/>
      <c r="BI9" s="232" t="n"/>
      <c r="BJ9" s="2586" t="n"/>
      <c r="BK9" s="2507" t="n"/>
      <c r="BL9" s="2434" t="n"/>
      <c r="BM9" s="2434" t="n"/>
      <c r="BN9" s="2434" t="n"/>
      <c r="BO9" s="2434" t="n"/>
      <c r="BP9" s="2434" t="n"/>
      <c r="BQ9" s="2434" t="n"/>
      <c r="BR9" s="232" t="n"/>
      <c r="BS9" s="397" t="n"/>
      <c r="BT9" s="2507" t="n"/>
      <c r="BU9" s="2434" t="n"/>
      <c r="BV9" s="2434" t="n"/>
      <c r="BW9" s="2434" t="n"/>
      <c r="BX9" s="2434" t="n"/>
      <c r="BY9" s="2434" t="n"/>
      <c r="BZ9" s="232" t="n"/>
      <c r="CA9" s="397" t="n"/>
      <c r="CB9" s="2507" t="n"/>
      <c r="CC9" s="2434" t="n"/>
      <c r="CD9" s="2434" t="n"/>
      <c r="CE9" s="2434" t="n"/>
      <c r="CF9" s="2434" t="n"/>
      <c r="CG9" s="2434" t="n"/>
      <c r="CH9" s="232" t="n"/>
      <c r="CI9" s="397" t="n"/>
      <c r="CJ9" s="2507" t="n"/>
      <c r="CK9" s="2434" t="n"/>
      <c r="CL9" s="2434" t="n"/>
      <c r="CM9" s="2434" t="n"/>
      <c r="CN9" s="2434" t="n"/>
      <c r="CO9" s="2434" t="n"/>
      <c r="CP9" s="232" t="n"/>
      <c r="CQ9" s="397" t="n"/>
      <c r="CR9" s="2765" t="n"/>
      <c r="CS9" s="2765" t="n"/>
      <c r="CT9" s="2434" t="n"/>
      <c r="CU9" s="2766" t="n"/>
      <c r="CV9" s="2766">
        <f>+CR9-CT9</f>
        <v/>
      </c>
      <c r="CW9" s="2765" t="n"/>
      <c r="CX9" s="232">
        <f>IFERROR(CR9/CW9-1, "-")</f>
        <v/>
      </c>
      <c r="CY9" s="32" t="n"/>
      <c r="CZ9" s="2767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2489" t="n"/>
      <c r="DL9" s="2388" t="n"/>
      <c r="DM9" s="2571">
        <f>(CS9-CZ9)*10^6</f>
        <v/>
      </c>
      <c r="DN9" s="2571">
        <f>(CT9-DC9)*10^6</f>
        <v/>
      </c>
      <c r="DO9" s="2571">
        <f>(CW9-DD9)*10^6</f>
        <v/>
      </c>
    </row>
    <row customHeight="1" hidden="1" ht="17.25" r="10" s="2323">
      <c r="A10" s="671" t="n"/>
      <c r="B10" s="2768" t="inlineStr">
        <is>
          <t>dont CA Etat</t>
        </is>
      </c>
      <c r="C10" s="651" t="inlineStr">
        <is>
          <t>CA3</t>
        </is>
      </c>
      <c r="D10" s="2571" t="n"/>
      <c r="E10" s="2571" t="n"/>
      <c r="F10" s="2571" t="n"/>
      <c r="G10" s="2571" t="n"/>
      <c r="H10" s="376" t="n"/>
      <c r="I10" s="378" t="n"/>
      <c r="J10" s="2571" t="n"/>
      <c r="K10" s="2571" t="n"/>
      <c r="L10" s="2571" t="n"/>
      <c r="M10" s="2571" t="n"/>
      <c r="N10" s="376" t="n"/>
      <c r="O10" s="2572" t="n"/>
      <c r="P10" s="2571" t="n"/>
      <c r="Q10" s="2571" t="n"/>
      <c r="R10" s="2571" t="n"/>
      <c r="S10" s="2571" t="n"/>
      <c r="T10" s="376" t="n"/>
      <c r="U10" s="378" t="n"/>
      <c r="V10" s="2571" t="n"/>
      <c r="W10" s="2571" t="n"/>
      <c r="X10" s="2769" t="n"/>
      <c r="Y10" s="2571" t="n"/>
      <c r="Z10" s="2570" t="n"/>
      <c r="AA10" s="2571" t="n"/>
      <c r="AB10" s="376" t="n"/>
      <c r="AC10" s="378" t="n"/>
      <c r="AD10" s="2571" t="n"/>
      <c r="AE10" s="2571" t="n"/>
      <c r="AF10" s="2571" t="n"/>
      <c r="AG10" s="2571" t="n"/>
      <c r="AH10" s="2570" t="n"/>
      <c r="AI10" s="2571" t="n"/>
      <c r="AJ10" s="376" t="n"/>
      <c r="AK10" s="378" t="n"/>
      <c r="AL10" s="2571" t="n"/>
      <c r="AM10" s="2571" t="n"/>
      <c r="AN10" s="2571" t="n"/>
      <c r="AO10" s="2571" t="n"/>
      <c r="AP10" s="2571" t="n"/>
      <c r="AQ10" s="2570" t="n"/>
      <c r="AR10" s="2571" t="n"/>
      <c r="AS10" s="376" t="n"/>
      <c r="AT10" s="2572" t="n"/>
      <c r="AU10" s="2570" t="n"/>
      <c r="AV10" s="2571" t="n"/>
      <c r="AW10" s="2571" t="n"/>
      <c r="AX10" s="2571" t="n"/>
      <c r="AY10" s="2571" t="n"/>
      <c r="AZ10" s="2571" t="n"/>
      <c r="BA10" s="376" t="n"/>
      <c r="BB10" s="378" t="n"/>
      <c r="BC10" s="2570" t="n"/>
      <c r="BD10" s="2571" t="n"/>
      <c r="BE10" s="2571" t="n"/>
      <c r="BF10" s="2571" t="n"/>
      <c r="BG10" s="2571" t="n"/>
      <c r="BH10" s="2571" t="n"/>
      <c r="BI10" s="376" t="n"/>
      <c r="BJ10" s="2572" t="n"/>
      <c r="BK10" s="2570" t="n"/>
      <c r="BL10" s="2571" t="n"/>
      <c r="BM10" s="2571" t="n"/>
      <c r="BN10" s="2571" t="n"/>
      <c r="BO10" s="2571" t="n"/>
      <c r="BP10" s="2571" t="n"/>
      <c r="BQ10" s="2571" t="n"/>
      <c r="BR10" s="376" t="n"/>
      <c r="BS10" s="378" t="n"/>
      <c r="BT10" s="2570" t="n"/>
      <c r="BU10" s="2571" t="n"/>
      <c r="BV10" s="2571" t="n"/>
      <c r="BW10" s="2571" t="n"/>
      <c r="BX10" s="2571" t="n"/>
      <c r="BY10" s="2571" t="n"/>
      <c r="BZ10" s="376" t="n"/>
      <c r="CA10" s="377" t="n"/>
      <c r="CB10" s="2570" t="n"/>
      <c r="CC10" s="2571" t="n"/>
      <c r="CD10" s="2571" t="n"/>
      <c r="CE10" s="2571" t="n"/>
      <c r="CF10" s="2571" t="n"/>
      <c r="CG10" s="2571" t="n"/>
      <c r="CH10" s="376" t="n"/>
      <c r="CI10" s="377" t="n"/>
      <c r="CJ10" s="2570" t="n"/>
      <c r="CK10" s="2571" t="n"/>
      <c r="CL10" s="2571" t="n"/>
      <c r="CM10" s="2571" t="n"/>
      <c r="CN10" s="2571" t="n"/>
      <c r="CO10" s="2571" t="n"/>
      <c r="CP10" s="376" t="n"/>
      <c r="CQ10" s="674" t="n"/>
      <c r="CR10" s="2770" t="n"/>
      <c r="CS10" s="2770" t="n"/>
      <c r="CT10" s="2571" t="n"/>
      <c r="CU10" s="2770" t="n"/>
      <c r="CV10" s="2770">
        <f>+CR10-CT10</f>
        <v/>
      </c>
      <c r="CW10" s="2770" t="n"/>
      <c r="CX10" s="676">
        <f>IFERROR(CR10/CW10-1, "-")</f>
        <v/>
      </c>
      <c r="CY10" s="93" t="n"/>
      <c r="CZ10" s="2771" t="n"/>
      <c r="DA10" s="2571" t="n"/>
      <c r="DB10" s="2571" t="n"/>
      <c r="DC10" s="2571" t="n"/>
      <c r="DD10" s="2571" t="n"/>
      <c r="DE10" s="376" t="n"/>
      <c r="DF10" s="376" t="n"/>
      <c r="DG10" s="376" t="n"/>
      <c r="DH10" s="376" t="n"/>
      <c r="DI10" s="2489" t="n"/>
      <c r="DL10" s="2388" t="n"/>
      <c r="DM10" s="2571">
        <f>(CS10-CZ10)*10^6</f>
        <v/>
      </c>
      <c r="DN10" s="2571">
        <f>(CT10-DC10)*10^6</f>
        <v/>
      </c>
      <c r="DO10" s="2571">
        <f>(CW10-DD10)*10^6</f>
        <v/>
      </c>
    </row>
    <row customHeight="1" ht="3" r="11" s="2323">
      <c r="C11" s="651" t="inlineStr">
        <is>
          <t>CA4</t>
        </is>
      </c>
      <c r="D11" s="2434" t="n"/>
      <c r="E11" s="2434" t="n"/>
      <c r="F11" s="2434" t="n"/>
      <c r="G11" s="2434" t="n"/>
      <c r="H11" s="232" t="n"/>
      <c r="I11" s="522" t="n"/>
      <c r="J11" s="2434" t="n"/>
      <c r="K11" s="2434" t="n"/>
      <c r="L11" s="2434" t="n"/>
      <c r="M11" s="2434" t="n"/>
      <c r="N11" s="232" t="n"/>
      <c r="O11" s="2669" t="n"/>
      <c r="P11" s="2434" t="n"/>
      <c r="Q11" s="2434" t="n"/>
      <c r="R11" s="2434" t="n"/>
      <c r="S11" s="2434" t="n"/>
      <c r="T11" s="232" t="n"/>
      <c r="U11" s="522" t="n"/>
      <c r="V11" s="2434" t="n"/>
      <c r="W11" s="2434" t="n"/>
      <c r="X11" s="2434" t="n"/>
      <c r="Y11" s="2434" t="n"/>
      <c r="Z11" s="2667" t="n"/>
      <c r="AA11" s="2434" t="n"/>
      <c r="AB11" s="232" t="n"/>
      <c r="AC11" s="522" t="n"/>
      <c r="AD11" s="2434" t="n"/>
      <c r="AE11" s="2434" t="n"/>
      <c r="AF11" s="2434" t="n"/>
      <c r="AG11" s="2434" t="n"/>
      <c r="AH11" s="2667" t="n"/>
      <c r="AI11" s="2434" t="n"/>
      <c r="AJ11" s="232" t="n"/>
      <c r="AK11" s="397" t="n"/>
      <c r="AL11" s="2434" t="n"/>
      <c r="AM11" s="2434" t="n"/>
      <c r="AN11" s="2434" t="n"/>
      <c r="AO11" s="2434" t="n"/>
      <c r="AP11" s="2434" t="n"/>
      <c r="AQ11" s="2507" t="n"/>
      <c r="AR11" s="2434" t="n"/>
      <c r="AS11" s="232" t="n"/>
      <c r="AT11" s="2586" t="n"/>
      <c r="AU11" s="2507" t="n"/>
      <c r="AV11" s="2434" t="n"/>
      <c r="AW11" s="2434" t="n"/>
      <c r="AX11" s="2434" t="n"/>
      <c r="AY11" s="2434" t="n"/>
      <c r="AZ11" s="2434" t="n"/>
      <c r="BA11" s="232" t="n"/>
      <c r="BB11" s="397" t="n"/>
      <c r="BC11" s="2507" t="n"/>
      <c r="BD11" s="2434" t="n"/>
      <c r="BE11" s="2434" t="n"/>
      <c r="BF11" s="2434" t="n"/>
      <c r="BG11" s="2434" t="n"/>
      <c r="BH11" s="2434" t="n"/>
      <c r="BI11" s="232" t="n"/>
      <c r="BJ11" s="2586" t="n"/>
      <c r="BK11" s="2507" t="n"/>
      <c r="BL11" s="2434" t="n"/>
      <c r="BM11" s="2434" t="n"/>
      <c r="BN11" s="2434" t="n"/>
      <c r="BO11" s="2434" t="n"/>
      <c r="BP11" s="2434" t="n"/>
      <c r="BQ11" s="2434" t="n"/>
      <c r="BR11" s="232" t="n"/>
      <c r="BS11" s="397" t="n"/>
      <c r="BT11" s="2507" t="n"/>
      <c r="BU11" s="2434" t="n"/>
      <c r="BV11" s="2434" t="n"/>
      <c r="BW11" s="2434" t="n"/>
      <c r="BX11" s="2434" t="n"/>
      <c r="BY11" s="2434" t="n"/>
      <c r="BZ11" s="232" t="n"/>
      <c r="CA11" s="397" t="n"/>
      <c r="CB11" s="2507" t="n"/>
      <c r="CC11" s="2434" t="n"/>
      <c r="CD11" s="2434" t="n"/>
      <c r="CE11" s="2434" t="n"/>
      <c r="CF11" s="2434" t="n"/>
      <c r="CG11" s="2434" t="n"/>
      <c r="CH11" s="232" t="n"/>
      <c r="CI11" s="397" t="n"/>
      <c r="CJ11" s="2507" t="n"/>
      <c r="CK11" s="2434" t="n"/>
      <c r="CL11" s="2434" t="n"/>
      <c r="CM11" s="2434" t="n"/>
      <c r="CN11" s="2434" t="n"/>
      <c r="CO11" s="2434" t="n"/>
      <c r="CP11" s="232" t="n"/>
      <c r="CQ11" s="397" t="n"/>
      <c r="CR11" s="2434" t="n"/>
      <c r="CS11" s="2434" t="n"/>
      <c r="CT11" s="2434" t="n"/>
      <c r="CU11" s="2434" t="n"/>
      <c r="CV11" s="2434">
        <f>+CR11-CT11</f>
        <v/>
      </c>
      <c r="CW11" s="2434" t="n"/>
      <c r="CX11" s="232">
        <f>IFERROR(CR11/CW11-1, "-")</f>
        <v/>
      </c>
      <c r="CY11" s="32" t="n"/>
      <c r="CZ11" s="2767" t="n"/>
      <c r="DA11" s="2434" t="n"/>
      <c r="DB11" s="2434" t="n"/>
      <c r="DC11" s="2434" t="n"/>
      <c r="DD11" s="2434" t="n"/>
      <c r="DE11" s="521" t="n"/>
      <c r="DF11" s="521" t="n"/>
      <c r="DG11" s="521" t="n"/>
      <c r="DH11" s="521" t="n"/>
      <c r="DI11" s="2489" t="n"/>
      <c r="DL11" s="2388" t="n"/>
      <c r="DM11" s="2571">
        <f>(CS11-CZ11)*10^6</f>
        <v/>
      </c>
      <c r="DN11" s="2571">
        <f>(CT11-DC11)*10^6</f>
        <v/>
      </c>
      <c r="DO11" s="2571">
        <f>(CW11-DD11)*10^6</f>
        <v/>
      </c>
    </row>
    <row r="12">
      <c r="A12" s="671" t="inlineStr">
        <is>
          <t>CA services Mobile</t>
        </is>
      </c>
      <c r="B12" s="678" t="n"/>
      <c r="C12" s="651" t="inlineStr">
        <is>
          <t>CA5</t>
        </is>
      </c>
      <c r="D12" s="2571" t="n">
        <v>8118.34843854314</v>
      </c>
      <c r="E12" s="2571" t="n">
        <v>9340.1170062825</v>
      </c>
      <c r="F12" s="2571" t="n">
        <v>-1221.76856773936</v>
      </c>
      <c r="G12" s="2571" t="n">
        <v>9400.269054999999</v>
      </c>
      <c r="H12" s="376" t="n">
        <v>-0.1363706303464799</v>
      </c>
      <c r="I12" s="378" t="n"/>
      <c r="J12" s="2571" t="n">
        <v>7438.66361891381</v>
      </c>
      <c r="K12" s="2571" t="n">
        <v>8595.15062756935</v>
      </c>
      <c r="L12" s="2571" t="n">
        <v>-1156.48700865554</v>
      </c>
      <c r="M12" s="2571" t="n">
        <v>8867.91267090339</v>
      </c>
      <c r="N12" s="376" t="n">
        <v>-0.1611708532808521</v>
      </c>
      <c r="O12" s="2572" t="n"/>
      <c r="P12" s="2571" t="n">
        <v>7825.40179454306</v>
      </c>
      <c r="Q12" s="2571" t="n">
        <v>9286.1668841559</v>
      </c>
      <c r="R12" s="2571" t="n">
        <v>-1460.765089612841</v>
      </c>
      <c r="S12" s="2571" t="n">
        <v>9820.334621096623</v>
      </c>
      <c r="T12" s="376" t="n">
        <v>-0.2031430601425669</v>
      </c>
      <c r="U12" s="378" t="n"/>
      <c r="V12" s="2571" t="n">
        <v>7896.84507587602</v>
      </c>
      <c r="W12" s="2571" t="n">
        <v>9175.56586614936</v>
      </c>
      <c r="X12" s="2571" t="n">
        <v>7690.15271619178</v>
      </c>
      <c r="Y12" s="2571" t="n">
        <v>-1278.72079027334</v>
      </c>
      <c r="Z12" s="2570" t="n">
        <v>206.6923596842398</v>
      </c>
      <c r="AA12" s="2571" t="n">
        <v>9164.580355847458</v>
      </c>
      <c r="AB12" s="376" t="n">
        <v>-0.1383298777191211</v>
      </c>
      <c r="AC12" s="378" t="n"/>
      <c r="AD12" s="2571" t="n">
        <v>7818.41623512398</v>
      </c>
      <c r="AE12" s="2571" t="n">
        <v>9585.49153951707</v>
      </c>
      <c r="AF12" s="2571" t="n">
        <v>8013.64261648067</v>
      </c>
      <c r="AG12" s="2571" t="n">
        <v>-1767.07530439309</v>
      </c>
      <c r="AH12" s="2570" t="n">
        <v>-195.2263813566897</v>
      </c>
      <c r="AI12" s="2571" t="n">
        <v>9068.304000966511</v>
      </c>
      <c r="AJ12" s="376" t="n">
        <v>-0.1378303777320783</v>
      </c>
      <c r="AK12" s="378" t="n"/>
      <c r="AL12" s="2571" t="n">
        <v>7654.58373200001</v>
      </c>
      <c r="AM12" s="2571" t="n">
        <v>9278.71384009511</v>
      </c>
      <c r="AN12" s="2571" t="n">
        <v>7909.175147101971</v>
      </c>
      <c r="AO12" s="2571" t="n">
        <v>7776.919853861999</v>
      </c>
      <c r="AP12" s="2571" t="n">
        <v>-1624.1301080951</v>
      </c>
      <c r="AQ12" s="2570" t="n">
        <v>-254.5914151019606</v>
      </c>
      <c r="AR12" s="2571" t="n">
        <v>8721.89718518603</v>
      </c>
      <c r="AS12" s="376" t="n">
        <v>-0.122371707728776</v>
      </c>
      <c r="AT12" s="2572" t="n"/>
      <c r="AU12" s="2570" t="n">
        <v>8033.792458205359</v>
      </c>
      <c r="AV12" s="2571" t="n">
        <v>9427.083087754771</v>
      </c>
      <c r="AW12" s="2571" t="n">
        <v>8028.2059016751</v>
      </c>
      <c r="AX12" s="2571" t="n">
        <v>-1393.290629549411</v>
      </c>
      <c r="AY12" s="2571" t="n">
        <v>5.586556530259259</v>
      </c>
      <c r="AZ12" s="2571" t="n">
        <v>8254.790564441015</v>
      </c>
      <c r="BA12" s="376" t="n">
        <v>-0.02677210336354796</v>
      </c>
      <c r="BB12" s="378" t="n"/>
      <c r="BC12" s="2570" t="n">
        <v>7318.527289076272</v>
      </c>
      <c r="BD12" s="2571" t="n">
        <v>9430.27763338238</v>
      </c>
      <c r="BE12" s="2571" t="n">
        <v>8053.49119884647</v>
      </c>
      <c r="BF12" s="2571" t="n">
        <v>-2111.750344306109</v>
      </c>
      <c r="BG12" s="2571" t="n">
        <v>-734.9639097701984</v>
      </c>
      <c r="BH12" s="2571" t="n">
        <v>0</v>
      </c>
      <c r="BI12" s="376" t="n"/>
      <c r="BJ12" s="2572" t="n"/>
      <c r="BK12" s="2570" t="n"/>
      <c r="BL12" s="2571" t="n"/>
      <c r="BM12" s="2571" t="n"/>
      <c r="BN12" s="2571" t="n"/>
      <c r="BO12" s="2571" t="n"/>
      <c r="BP12" s="2571" t="n"/>
      <c r="BQ12" s="2571" t="n"/>
      <c r="BR12" s="376" t="n"/>
      <c r="BS12" s="378" t="n"/>
      <c r="BT12" s="2570" t="n"/>
      <c r="BU12" s="2571" t="n"/>
      <c r="BV12" s="2571" t="n"/>
      <c r="BW12" s="2571" t="n"/>
      <c r="BX12" s="2571" t="n"/>
      <c r="BY12" s="2571" t="n"/>
      <c r="BZ12" s="376" t="n"/>
      <c r="CA12" s="377" t="n"/>
      <c r="CB12" s="2570" t="n"/>
      <c r="CC12" s="2571" t="n"/>
      <c r="CD12" s="2571" t="n"/>
      <c r="CE12" s="2571" t="n"/>
      <c r="CF12" s="2571" t="n"/>
      <c r="CG12" s="2571" t="n"/>
      <c r="CH12" s="376" t="n"/>
      <c r="CI12" s="377" t="n"/>
      <c r="CJ12" s="2570" t="n"/>
      <c r="CK12" s="2571" t="n"/>
      <c r="CL12" s="2571" t="n"/>
      <c r="CM12" s="2571" t="n"/>
      <c r="CN12" s="2571" t="n"/>
      <c r="CO12" s="2571" t="n"/>
      <c r="CP12" s="376" t="n"/>
      <c r="CQ12" s="674" t="n"/>
      <c r="CR12" s="2571" t="n">
        <v>62104.57864228165</v>
      </c>
      <c r="CS12" s="2571" t="n">
        <v>74118.56648490643</v>
      </c>
      <c r="CT12" s="2571" t="n">
        <v>54902.8009185371</v>
      </c>
      <c r="CU12" s="2571" t="n">
        <v>-12013.98784262478</v>
      </c>
      <c r="CV12" s="2571" t="n">
        <v>7201.777723744548</v>
      </c>
      <c r="CW12" s="2571" t="n">
        <v>63298.08845344102</v>
      </c>
      <c r="CX12" s="676">
        <f>IFERROR(CR12/CW12-1, "-")</f>
        <v/>
      </c>
      <c r="CY12" s="93" t="n"/>
      <c r="CZ12" s="2771" t="n">
        <v>112087.098925932</v>
      </c>
      <c r="DA12" s="2571" t="n"/>
      <c r="DB12" s="2571" t="n">
        <v>96191.0373822492</v>
      </c>
      <c r="DC12" s="2571" t="n"/>
      <c r="DD12" s="2571" t="n"/>
      <c r="DE12" s="376">
        <f>(CZ12-DD12)/DD12</f>
        <v/>
      </c>
      <c r="DF12" s="376">
        <f>(DA12-DD12)/DD12</f>
        <v/>
      </c>
      <c r="DG12" s="376">
        <f>(DB12-DD12)/DD12</f>
        <v/>
      </c>
      <c r="DH12" s="376">
        <f>(DC12-DD12)/DD12</f>
        <v/>
      </c>
      <c r="DI12" s="2489" t="n"/>
      <c r="DL12" s="2388" t="n"/>
      <c r="DM12" s="2571">
        <f>(CS12-CZ12)*10^6</f>
        <v/>
      </c>
      <c r="DN12" s="2571">
        <f>(CT12-DC12)*10^6</f>
        <v/>
      </c>
      <c r="DO12" s="2571">
        <f>(CW12-DD12)*10^6</f>
        <v/>
      </c>
    </row>
    <row customHeight="1" ht="4.5" r="13" s="2323">
      <c r="C13" s="651" t="inlineStr">
        <is>
          <t>CA6</t>
        </is>
      </c>
      <c r="D13" s="2434" t="n"/>
      <c r="E13" s="2434" t="n"/>
      <c r="F13" s="2434" t="n"/>
      <c r="G13" s="2434" t="n"/>
      <c r="H13" s="232" t="n"/>
      <c r="I13" s="397" t="n"/>
      <c r="J13" s="2434" t="n"/>
      <c r="K13" s="2434" t="n"/>
      <c r="L13" s="2434" t="n"/>
      <c r="M13" s="2434" t="n"/>
      <c r="N13" s="232" t="n"/>
      <c r="O13" s="2586" t="n"/>
      <c r="P13" s="2434" t="n"/>
      <c r="Q13" s="2434" t="n"/>
      <c r="R13" s="2434" t="n"/>
      <c r="S13" s="2434" t="n"/>
      <c r="T13" s="232" t="n"/>
      <c r="U13" s="397" t="n"/>
      <c r="V13" s="2434" t="n"/>
      <c r="W13" s="2434" t="n"/>
      <c r="X13" s="2434" t="n"/>
      <c r="Y13" s="2434" t="n"/>
      <c r="Z13" s="2507" t="n"/>
      <c r="AA13" s="2434" t="n"/>
      <c r="AB13" s="232" t="n"/>
      <c r="AC13" s="397" t="n"/>
      <c r="AD13" s="2434" t="n"/>
      <c r="AE13" s="2434" t="n"/>
      <c r="AF13" s="2434" t="n"/>
      <c r="AG13" s="2434" t="n"/>
      <c r="AH13" s="2507" t="n"/>
      <c r="AI13" s="2434" t="n"/>
      <c r="AJ13" s="232" t="n"/>
      <c r="AK13" s="397" t="n"/>
      <c r="AL13" s="2434" t="n"/>
      <c r="AM13" s="2434" t="n"/>
      <c r="AN13" s="2434" t="n"/>
      <c r="AO13" s="2434" t="n"/>
      <c r="AP13" s="2434" t="n"/>
      <c r="AQ13" s="2507" t="n"/>
      <c r="AR13" s="2434" t="n"/>
      <c r="AS13" s="232" t="n"/>
      <c r="AT13" s="2586" t="n"/>
      <c r="AU13" s="2507" t="n"/>
      <c r="AV13" s="2434" t="n"/>
      <c r="AW13" s="2434" t="n"/>
      <c r="AX13" s="2434" t="n"/>
      <c r="AY13" s="2434" t="n"/>
      <c r="AZ13" s="2434" t="n"/>
      <c r="BA13" s="232" t="n"/>
      <c r="BB13" s="397" t="n"/>
      <c r="BC13" s="2507" t="n"/>
      <c r="BD13" s="2434" t="n"/>
      <c r="BE13" s="2434" t="n"/>
      <c r="BF13" s="2434" t="n"/>
      <c r="BG13" s="2434" t="n"/>
      <c r="BH13" s="2434" t="n"/>
      <c r="BI13" s="232" t="n"/>
      <c r="BJ13" s="2586" t="n"/>
      <c r="BK13" s="2507" t="n"/>
      <c r="BL13" s="2434" t="n"/>
      <c r="BM13" s="2434" t="n"/>
      <c r="BN13" s="2434" t="n"/>
      <c r="BO13" s="2434" t="n"/>
      <c r="BP13" s="2434" t="n"/>
      <c r="BQ13" s="2434" t="n"/>
      <c r="BR13" s="232" t="n"/>
      <c r="BS13" s="397" t="n"/>
      <c r="BT13" s="2507" t="n"/>
      <c r="BU13" s="2434" t="n"/>
      <c r="BV13" s="2434" t="n"/>
      <c r="BW13" s="2434" t="n"/>
      <c r="BX13" s="2434" t="n"/>
      <c r="BY13" s="2434" t="n"/>
      <c r="BZ13" s="232" t="n"/>
      <c r="CA13" s="397" t="n"/>
      <c r="CB13" s="2507" t="n"/>
      <c r="CC13" s="2434" t="n"/>
      <c r="CD13" s="2434" t="n"/>
      <c r="CE13" s="2434" t="n"/>
      <c r="CF13" s="2434" t="n"/>
      <c r="CG13" s="2434" t="n"/>
      <c r="CH13" s="232" t="n"/>
      <c r="CI13" s="397" t="n"/>
      <c r="CJ13" s="2507" t="n"/>
      <c r="CK13" s="2434" t="n"/>
      <c r="CL13" s="2434" t="n"/>
      <c r="CM13" s="2434" t="n"/>
      <c r="CN13" s="2434" t="n"/>
      <c r="CO13" s="2434" t="n"/>
      <c r="CP13" s="232" t="n"/>
      <c r="CQ13" s="397" t="n"/>
      <c r="CR13" s="2772" t="n"/>
      <c r="CS13" s="2772" t="n"/>
      <c r="CT13" s="2772" t="n"/>
      <c r="CU13" s="2434" t="n"/>
      <c r="CV13" s="2434">
        <f>+CR13-CT13</f>
        <v/>
      </c>
      <c r="CW13" s="2772" t="n"/>
      <c r="CX13" s="232">
        <f>IFERROR(CR13/CW13-1, "-")</f>
        <v/>
      </c>
      <c r="CY13" s="32" t="n"/>
      <c r="CZ13" s="2767" t="n"/>
      <c r="DA13" s="2434" t="n"/>
      <c r="DB13" s="2434" t="n"/>
      <c r="DC13" s="2434" t="n"/>
      <c r="DD13" s="2434" t="n"/>
      <c r="DE13" s="232" t="n"/>
      <c r="DF13" s="232" t="n"/>
      <c r="DG13" s="232" t="n"/>
      <c r="DH13" s="232" t="n"/>
      <c r="DI13" s="2489" t="n"/>
      <c r="DL13" s="2388" t="n"/>
      <c r="DM13" s="2571">
        <f>(CS13-CZ13)*10^6</f>
        <v/>
      </c>
      <c r="DN13" s="2571">
        <f>(CT13-DC13)*10^6</f>
        <v/>
      </c>
      <c r="DO13" s="2571">
        <f>(CW13-DD13)*10^6</f>
        <v/>
      </c>
    </row>
    <row r="14">
      <c r="A14" s="680" t="inlineStr">
        <is>
          <t>CA récurrent</t>
        </is>
      </c>
      <c r="B14" s="678" t="n"/>
      <c r="C14" s="651" t="inlineStr">
        <is>
          <t>CA7</t>
        </is>
      </c>
      <c r="D14" s="2571" t="n">
        <v>7983.14513254314</v>
      </c>
      <c r="E14" s="2571" t="n">
        <v>9190.320853913139</v>
      </c>
      <c r="F14" s="2571" t="n">
        <v>-1207.175721369999</v>
      </c>
      <c r="G14" s="2571" t="n">
        <v>9314.576798999999</v>
      </c>
      <c r="H14" s="376" t="n">
        <v>-0.1429406504651719</v>
      </c>
      <c r="I14" s="378" t="n"/>
      <c r="J14" s="2571" t="n">
        <v>7200.84169091381</v>
      </c>
      <c r="K14" s="2571" t="n">
        <v>8457.927827912279</v>
      </c>
      <c r="L14" s="2571" t="n">
        <v>-1257.086136998469</v>
      </c>
      <c r="M14" s="2571" t="n">
        <v>8778.62393090339</v>
      </c>
      <c r="N14" s="376" t="n">
        <v>-0.1797300183272816</v>
      </c>
      <c r="O14" s="2572" t="n"/>
      <c r="P14" s="2571" t="n">
        <v>7648.48857454306</v>
      </c>
      <c r="Q14" s="2571" t="n">
        <v>9131.6850635021</v>
      </c>
      <c r="R14" s="2571" t="n">
        <v>-1483.19648895904</v>
      </c>
      <c r="S14" s="2571" t="n">
        <v>9712.382873096623</v>
      </c>
      <c r="T14" s="376" t="n">
        <v>-0.2125013321159904</v>
      </c>
      <c r="U14" s="378" t="n"/>
      <c r="V14" s="2571" t="n">
        <v>7537.16987387602</v>
      </c>
      <c r="W14" s="2571" t="n">
        <v>9023.34029303386</v>
      </c>
      <c r="X14" s="2571" t="n">
        <v>7518.89684719179</v>
      </c>
      <c r="Y14" s="2571" t="n">
        <v>-1486.17041915784</v>
      </c>
      <c r="Z14" s="2570" t="n">
        <v>18.27302668422999</v>
      </c>
      <c r="AA14" s="2571" t="n">
        <v>9074.525090847457</v>
      </c>
      <c r="AB14" s="376" t="n">
        <v>-0.1694143992749561</v>
      </c>
      <c r="AC14" s="378" t="n"/>
      <c r="AD14" s="2571" t="n">
        <v>7326.88563912398</v>
      </c>
      <c r="AE14" s="2571" t="n">
        <v>9425.399819315309</v>
      </c>
      <c r="AF14" s="2571" t="n">
        <v>7842.38674748068</v>
      </c>
      <c r="AG14" s="2571" t="n">
        <v>-2098.51418019133</v>
      </c>
      <c r="AH14" s="2570" t="n">
        <v>-515.5011083567006</v>
      </c>
      <c r="AI14" s="2571" t="n">
        <v>8971.486911966511</v>
      </c>
      <c r="AJ14" s="376" t="n">
        <v>-0.1833142364226046</v>
      </c>
      <c r="AK14" s="378" t="n"/>
      <c r="AL14" s="2571" t="n">
        <v>6899.16833000001</v>
      </c>
      <c r="AM14" s="2571" t="n">
        <v>9120.928011847729</v>
      </c>
      <c r="AN14" s="2571" t="n">
        <v>7737.91927810197</v>
      </c>
      <c r="AO14" s="2571" t="n">
        <v>7162.721474286171</v>
      </c>
      <c r="AP14" s="2571" t="n">
        <v>-2221.75968184772</v>
      </c>
      <c r="AQ14" s="2570" t="n">
        <v>-838.7509481019606</v>
      </c>
      <c r="AR14" s="2571" t="n">
        <v>8557.294713186029</v>
      </c>
      <c r="AS14" s="2574" t="n">
        <v>-0.1937675911326269</v>
      </c>
      <c r="AT14" s="2572" t="n"/>
      <c r="AU14" s="2570" t="n">
        <v>7528.103922205359</v>
      </c>
      <c r="AV14" s="2571" t="n">
        <v>9261.106715699108</v>
      </c>
      <c r="AW14" s="2571" t="n">
        <v>7441.098221952559</v>
      </c>
      <c r="AX14" s="2571" t="n">
        <v>-1733.00279349375</v>
      </c>
      <c r="AY14" s="2571" t="n">
        <v>87.00570025279922</v>
      </c>
      <c r="AZ14" s="2571" t="n">
        <v>8120.512487441015</v>
      </c>
      <c r="BA14" s="376" t="n">
        <v>-0.07295211554096626</v>
      </c>
      <c r="BB14" s="378" t="n"/>
      <c r="BC14" s="2570" t="n">
        <v>6803.973555076272</v>
      </c>
      <c r="BD14" s="2571" t="n">
        <v>9261.251627030189</v>
      </c>
      <c r="BE14" s="2571" t="n">
        <v>7648.76273436074</v>
      </c>
      <c r="BF14" s="2571" t="n">
        <v>-2457.278071953918</v>
      </c>
      <c r="BG14" s="2571" t="n">
        <v>-844.7891792844684</v>
      </c>
      <c r="BH14" s="2571" t="n">
        <v>0</v>
      </c>
      <c r="BI14" s="376" t="n"/>
      <c r="BJ14" s="2572" t="n"/>
      <c r="BK14" s="2570" t="n"/>
      <c r="BL14" s="2571" t="n"/>
      <c r="BM14" s="2571" t="n"/>
      <c r="BN14" s="2571" t="n"/>
      <c r="BO14" s="2571" t="n"/>
      <c r="BP14" s="2571" t="n"/>
      <c r="BQ14" s="2571" t="n"/>
      <c r="BR14" s="376" t="n"/>
      <c r="BS14" s="378" t="n"/>
      <c r="BT14" s="2570" t="n"/>
      <c r="BU14" s="2571" t="n"/>
      <c r="BV14" s="2571" t="n"/>
      <c r="BW14" s="2571" t="n"/>
      <c r="BX14" s="2571" t="n"/>
      <c r="BY14" s="2571" t="n"/>
      <c r="BZ14" s="376" t="n"/>
      <c r="CA14" s="377" t="n"/>
      <c r="CB14" s="2570" t="n"/>
      <c r="CC14" s="2571" t="n"/>
      <c r="CD14" s="2571" t="n"/>
      <c r="CE14" s="2571" t="n"/>
      <c r="CF14" s="2571" t="n"/>
      <c r="CG14" s="2571" t="n"/>
      <c r="CH14" s="376" t="n"/>
      <c r="CI14" s="377" t="n"/>
      <c r="CJ14" s="2570" t="n"/>
      <c r="CK14" s="2571" t="n"/>
      <c r="CL14" s="2571" t="n"/>
      <c r="CM14" s="2571" t="n"/>
      <c r="CN14" s="2571" t="n"/>
      <c r="CO14" s="2571" t="n"/>
      <c r="CP14" s="376" t="n"/>
      <c r="CQ14" s="674" t="n"/>
      <c r="CR14" s="2571" t="n">
        <v>58927.77671828165</v>
      </c>
      <c r="CS14" s="2571" t="n">
        <v>72871.9602122537</v>
      </c>
      <c r="CT14" s="2571" t="n">
        <v>52300.35060723874</v>
      </c>
      <c r="CU14" s="2773" t="n">
        <v>-13944.18349397206</v>
      </c>
      <c r="CV14" s="2773" t="n">
        <v>6627.426111042907</v>
      </c>
      <c r="CW14" s="2571" t="n">
        <v>62529.40280644102</v>
      </c>
      <c r="CX14" s="682">
        <f>IFERROR(CR14/CW14-1, "-")</f>
        <v/>
      </c>
      <c r="CY14" s="93" t="n"/>
      <c r="CZ14" s="2771" t="n">
        <v>110140.983378356</v>
      </c>
      <c r="DA14" s="2571" t="n"/>
      <c r="DB14" s="2571" t="n">
        <v>91525.39746783199</v>
      </c>
      <c r="DC14" s="2571" t="n"/>
      <c r="DD14" s="2571" t="n"/>
      <c r="DE14" s="683">
        <f>(CZ14-DD14)/DD14</f>
        <v/>
      </c>
      <c r="DF14" s="683">
        <f>(DA14-DD14)/DD14</f>
        <v/>
      </c>
      <c r="DG14" s="683">
        <f>(DB14-DD14)/DD14</f>
        <v/>
      </c>
      <c r="DH14" s="683">
        <f>(DC14-DD14)/DD14</f>
        <v/>
      </c>
      <c r="DI14" s="2489" t="n"/>
      <c r="DL14" s="2388" t="n"/>
      <c r="DM14" s="2571">
        <f>(CS14-CZ14)*10^6</f>
        <v/>
      </c>
      <c r="DN14" s="2571">
        <f>(CT14-DC14)*10^6</f>
        <v/>
      </c>
      <c r="DO14" s="2571">
        <f>(CW14-DD14)*10^6</f>
        <v/>
      </c>
    </row>
    <row customHeight="1" ht="3.75" r="15" s="2323">
      <c r="A15" s="684" t="n"/>
      <c r="B15" s="685" t="n"/>
      <c r="C15" s="651" t="inlineStr">
        <is>
          <t>CA8</t>
        </is>
      </c>
      <c r="D15" s="2674" t="n"/>
      <c r="E15" s="2674" t="n"/>
      <c r="F15" s="2674" t="n"/>
      <c r="G15" s="2674" t="n"/>
      <c r="H15" s="531" t="n"/>
      <c r="I15" s="532" t="n"/>
      <c r="J15" s="2674" t="n"/>
      <c r="K15" s="2674" t="n"/>
      <c r="L15" s="2674" t="n"/>
      <c r="M15" s="2674" t="n"/>
      <c r="N15" s="531" t="n"/>
      <c r="O15" s="2675" t="n"/>
      <c r="P15" s="2674" t="n"/>
      <c r="Q15" s="2674" t="n"/>
      <c r="R15" s="2674" t="n"/>
      <c r="S15" s="2674" t="n"/>
      <c r="T15" s="531" t="n"/>
      <c r="U15" s="532" t="n"/>
      <c r="V15" s="2674" t="n"/>
      <c r="W15" s="2674" t="n"/>
      <c r="X15" s="2674" t="n"/>
      <c r="Y15" s="2674" t="n"/>
      <c r="Z15" s="2673" t="n"/>
      <c r="AA15" s="2674" t="n"/>
      <c r="AB15" s="531" t="n"/>
      <c r="AC15" s="532" t="n"/>
      <c r="AD15" s="2674" t="n"/>
      <c r="AE15" s="2674" t="n"/>
      <c r="AF15" s="2674" t="n"/>
      <c r="AG15" s="2674" t="n"/>
      <c r="AH15" s="2673" t="n"/>
      <c r="AI15" s="2674" t="n"/>
      <c r="AJ15" s="531" t="n"/>
      <c r="AK15" s="532" t="n"/>
      <c r="AL15" s="2674" t="n"/>
      <c r="AM15" s="2674" t="n"/>
      <c r="AN15" s="2674" t="n"/>
      <c r="AO15" s="2674" t="n"/>
      <c r="AP15" s="2674" t="n"/>
      <c r="AQ15" s="2673" t="n"/>
      <c r="AR15" s="2674" t="n"/>
      <c r="AS15" s="531" t="n"/>
      <c r="AT15" s="2675" t="n"/>
      <c r="AU15" s="2673" t="n"/>
      <c r="AV15" s="2674" t="n"/>
      <c r="AW15" s="2674" t="n"/>
      <c r="AX15" s="2674" t="n"/>
      <c r="AY15" s="2674" t="n"/>
      <c r="AZ15" s="2674" t="n"/>
      <c r="BA15" s="531" t="n"/>
      <c r="BB15" s="532" t="n"/>
      <c r="BC15" s="2673" t="n"/>
      <c r="BD15" s="2674" t="n"/>
      <c r="BE15" s="2674" t="n"/>
      <c r="BF15" s="2674" t="n"/>
      <c r="BG15" s="2674" t="n"/>
      <c r="BH15" s="2674" t="n"/>
      <c r="BI15" s="531" t="n"/>
      <c r="BJ15" s="2675" t="n"/>
      <c r="BK15" s="2673" t="n"/>
      <c r="BL15" s="2674" t="n"/>
      <c r="BM15" s="2674" t="n"/>
      <c r="BN15" s="2674" t="n"/>
      <c r="BO15" s="2674" t="n"/>
      <c r="BP15" s="2674" t="n"/>
      <c r="BQ15" s="2674" t="n"/>
      <c r="BR15" s="531" t="n"/>
      <c r="BS15" s="532" t="n"/>
      <c r="BT15" s="2673" t="n"/>
      <c r="BU15" s="2674" t="n"/>
      <c r="BV15" s="2674" t="n"/>
      <c r="BW15" s="2674" t="n"/>
      <c r="BX15" s="2674" t="n"/>
      <c r="BY15" s="2674" t="n"/>
      <c r="BZ15" s="531" t="n"/>
      <c r="CA15" s="532" t="n"/>
      <c r="CB15" s="2673" t="n"/>
      <c r="CC15" s="2674" t="n"/>
      <c r="CD15" s="2674" t="n"/>
      <c r="CE15" s="2674" t="n"/>
      <c r="CF15" s="2674" t="n"/>
      <c r="CG15" s="2674" t="n"/>
      <c r="CH15" s="531" t="n"/>
      <c r="CI15" s="532" t="n"/>
      <c r="CJ15" s="2673" t="n"/>
      <c r="CK15" s="2674" t="n"/>
      <c r="CL15" s="2674" t="n"/>
      <c r="CM15" s="2674" t="n"/>
      <c r="CN15" s="2674" t="n"/>
      <c r="CO15" s="2674" t="n"/>
      <c r="CP15" s="531" t="n"/>
      <c r="CQ15" s="397" t="n"/>
      <c r="CR15" s="2766" t="n"/>
      <c r="CS15" s="2766" t="n"/>
      <c r="CT15" s="2766" t="n"/>
      <c r="CU15" s="2766" t="n"/>
      <c r="CV15" s="2766">
        <f>+CR15-CT15</f>
        <v/>
      </c>
      <c r="CW15" s="2766" t="n"/>
      <c r="CX15" s="686">
        <f>IFERROR(CR15/CW15-1, "-")</f>
        <v/>
      </c>
      <c r="CY15" s="32" t="n"/>
      <c r="CZ15" s="2774" t="n"/>
      <c r="DA15" s="2674" t="n"/>
      <c r="DB15" s="2674" t="n"/>
      <c r="DC15" s="2674" t="n"/>
      <c r="DD15" s="2674" t="n"/>
      <c r="DE15" s="232" t="n"/>
      <c r="DF15" s="232" t="n"/>
      <c r="DG15" s="232" t="n"/>
      <c r="DH15" s="232" t="n"/>
      <c r="DI15" s="2489" t="n"/>
      <c r="DL15" s="2388" t="n"/>
      <c r="DM15" s="2571">
        <f>(CS15-CZ15)*10^6</f>
        <v/>
      </c>
      <c r="DN15" s="2571">
        <f>(CT15-DC15)*10^6</f>
        <v/>
      </c>
      <c r="DO15" s="2571">
        <f>(CW15-DD15)*10^6</f>
        <v/>
      </c>
    </row>
    <row r="16">
      <c r="A16" s="688" t="inlineStr">
        <is>
          <t>CA sortant</t>
        </is>
      </c>
      <c r="B16" s="689" t="n"/>
      <c r="C16" s="651" t="inlineStr">
        <is>
          <t>CA9</t>
        </is>
      </c>
      <c r="D16" s="2775" t="n">
        <v>7739.29180450924</v>
      </c>
      <c r="E16" s="2775" t="n">
        <v>8900.11688748107</v>
      </c>
      <c r="F16" s="2775" t="n">
        <v>-1160.82508297183</v>
      </c>
      <c r="G16" s="2775" t="n">
        <v>9000.889373542372</v>
      </c>
      <c r="H16" s="691" t="n">
        <v>-0.1401636567983525</v>
      </c>
      <c r="I16" s="692" t="n"/>
      <c r="J16" s="2775" t="n">
        <v>6969.14970387992</v>
      </c>
      <c r="K16" s="2775" t="n">
        <v>8185.59214355898</v>
      </c>
      <c r="L16" s="2775" t="n">
        <v>-1216.44243967906</v>
      </c>
      <c r="M16" s="2775" t="n">
        <v>8473.12976090339</v>
      </c>
      <c r="N16" s="691" t="n">
        <v>-0.1774999438770685</v>
      </c>
      <c r="O16" s="2776" t="n"/>
      <c r="P16" s="2775" t="n">
        <v>7409.30417050916</v>
      </c>
      <c r="Q16" s="2775" t="n">
        <v>8857.764027051729</v>
      </c>
      <c r="R16" s="2775" t="n">
        <v>-1448.459856542569</v>
      </c>
      <c r="S16" s="2775" t="n">
        <v>9387.330136096623</v>
      </c>
      <c r="T16" s="691" t="n">
        <v>-0.210712304447615</v>
      </c>
      <c r="U16" s="692" t="n"/>
      <c r="V16" s="2775" t="n">
        <v>7303.1048021472</v>
      </c>
      <c r="W16" s="2775" t="n">
        <v>8752.973039389401</v>
      </c>
      <c r="X16" s="2775" t="n">
        <v>7274.15489915549</v>
      </c>
      <c r="Y16" s="2775" t="n">
        <v>-1449.868237242201</v>
      </c>
      <c r="Z16" s="2777" t="n">
        <v>28.94990299170968</v>
      </c>
      <c r="AA16" s="2775" t="n">
        <v>8777.66539</v>
      </c>
      <c r="AB16" s="691" t="n">
        <v>-0.1679900659613547</v>
      </c>
      <c r="AC16" s="692" t="n"/>
      <c r="AD16" s="2775" t="n">
        <v>7054.71645119313</v>
      </c>
      <c r="AE16" s="2775" t="n">
        <v>9168.861759280921</v>
      </c>
      <c r="AF16" s="2775" t="n">
        <v>7596.49693575224</v>
      </c>
      <c r="AG16" s="2775" t="n">
        <v>-2114.145308087791</v>
      </c>
      <c r="AH16" s="2777" t="n">
        <v>-541.7804845591099</v>
      </c>
      <c r="AI16" s="2775" t="n">
        <v>8690.380751119053</v>
      </c>
      <c r="AJ16" s="691" t="n">
        <v>-0.1882154932872533</v>
      </c>
      <c r="AK16" s="692" t="n"/>
      <c r="AL16" s="2775" t="n">
        <v>6644.66787806917</v>
      </c>
      <c r="AM16" s="2775" t="n">
        <v>8852.695602542959</v>
      </c>
      <c r="AN16" s="2775" t="n">
        <v>7495.225711989559</v>
      </c>
      <c r="AO16" s="2775" t="n">
        <v>6865.650454941321</v>
      </c>
      <c r="AP16" s="2775" t="n">
        <v>-2208.027724473789</v>
      </c>
      <c r="AQ16" s="2777" t="n">
        <v>-850.5578339203894</v>
      </c>
      <c r="AR16" s="2775" t="n">
        <v>8254.70943616908</v>
      </c>
      <c r="AS16" s="2778" t="n">
        <v>-0.1950452127418688</v>
      </c>
      <c r="AT16" s="2776" t="n"/>
      <c r="AU16" s="2777" t="n">
        <v>6338.001731205361</v>
      </c>
      <c r="AV16" s="2775" t="n">
        <v>8990.61433525525</v>
      </c>
      <c r="AW16" s="2775" t="n">
        <v>7216.164586581341</v>
      </c>
      <c r="AX16" s="2775" t="n">
        <v>-2652.612604049889</v>
      </c>
      <c r="AY16" s="2775" t="n">
        <v>-878.1628553759801</v>
      </c>
      <c r="AZ16" s="2775" t="n">
        <v>7824.539662441015</v>
      </c>
      <c r="BA16" s="691" t="n">
        <v>-0.1899840751490166</v>
      </c>
      <c r="BB16" s="692" t="n"/>
      <c r="BC16" s="2777" t="n">
        <v>6490.84060663695</v>
      </c>
      <c r="BD16" s="2775" t="n">
        <v>9002.78234050412</v>
      </c>
      <c r="BE16" s="2775" t="n">
        <v>7428.88642619167</v>
      </c>
      <c r="BF16" s="2775" t="n">
        <v>-2511.94173386717</v>
      </c>
      <c r="BG16" s="2775" t="n">
        <v>-938.0458195547199</v>
      </c>
      <c r="BH16" s="2775" t="n">
        <v>0</v>
      </c>
      <c r="BI16" s="691" t="n"/>
      <c r="BJ16" s="2776" t="n"/>
      <c r="BK16" s="2777" t="n"/>
      <c r="BL16" s="2775" t="n"/>
      <c r="BM16" s="2775" t="n"/>
      <c r="BN16" s="2775" t="n"/>
      <c r="BO16" s="2775" t="n"/>
      <c r="BP16" s="2775" t="n"/>
      <c r="BQ16" s="2775" t="n"/>
      <c r="BR16" s="691" t="n"/>
      <c r="BS16" s="692" t="n"/>
      <c r="BT16" s="2777" t="n"/>
      <c r="BU16" s="2775" t="n"/>
      <c r="BV16" s="2775" t="n"/>
      <c r="BW16" s="2775" t="n"/>
      <c r="BX16" s="2775" t="n"/>
      <c r="BY16" s="2775" t="n"/>
      <c r="BZ16" s="691" t="n"/>
      <c r="CA16" s="696" t="n"/>
      <c r="CB16" s="2777" t="n"/>
      <c r="CC16" s="2775" t="n"/>
      <c r="CD16" s="2775" t="n"/>
      <c r="CE16" s="2775" t="n"/>
      <c r="CF16" s="2775" t="n"/>
      <c r="CG16" s="2775" t="n"/>
      <c r="CH16" s="691" t="n"/>
      <c r="CI16" s="696" t="n"/>
      <c r="CJ16" s="2777" t="n"/>
      <c r="CK16" s="2775" t="n"/>
      <c r="CL16" s="2775" t="n"/>
      <c r="CM16" s="2775" t="n"/>
      <c r="CN16" s="2775" t="n"/>
      <c r="CO16" s="2775" t="n"/>
      <c r="CP16" s="691" t="n"/>
      <c r="CQ16" s="692" t="n"/>
      <c r="CR16" s="2775" t="n">
        <v>55949.07714815014</v>
      </c>
      <c r="CS16" s="2775" t="n">
        <v>70711.40013506444</v>
      </c>
      <c r="CT16" s="2777" t="n">
        <v>50557.38197376131</v>
      </c>
      <c r="CU16" s="2775" t="n">
        <v>-14762.3229869143</v>
      </c>
      <c r="CV16" s="2775" t="n">
        <v>5391.695174388828</v>
      </c>
      <c r="CW16" s="2775" t="n">
        <v>60408.64451027153</v>
      </c>
      <c r="CX16" s="697">
        <f>IFERROR(CR16/CW16-1, "-")</f>
        <v/>
      </c>
      <c r="CY16" s="698" t="n"/>
      <c r="CZ16" s="2779" t="n">
        <v>106924.266311021</v>
      </c>
      <c r="DA16" s="2775" t="n"/>
      <c r="DB16" s="2775" t="n">
        <v>88677.9842750555</v>
      </c>
      <c r="DC16" s="2775" t="n"/>
      <c r="DD16" s="2775" t="n"/>
      <c r="DE16" s="691">
        <f>(CZ16-DD16)/DD16</f>
        <v/>
      </c>
      <c r="DF16" s="691">
        <f>(DA16-DD16)/DD16</f>
        <v/>
      </c>
      <c r="DG16" s="691">
        <f>(DB16-DD16)/DD16</f>
        <v/>
      </c>
      <c r="DH16" s="691">
        <f>(DC16-DD16)/DD16</f>
        <v/>
      </c>
      <c r="DI16" s="2489" t="n"/>
      <c r="DL16" s="2388" t="n"/>
      <c r="DM16" s="2571">
        <f>(CS16-CZ16)*10^6</f>
        <v/>
      </c>
      <c r="DN16" s="2571">
        <f>(CT16-DC16)*10^6</f>
        <v/>
      </c>
      <c r="DO16" s="2571">
        <f>(CW16-DD16)*10^6</f>
        <v/>
      </c>
    </row>
    <row customFormat="1" customHeight="1" ht="15" r="17" s="144">
      <c r="A17" s="700" t="n"/>
      <c r="B17" s="701" t="inlineStr">
        <is>
          <t>Prépayé (yc commissions)</t>
        </is>
      </c>
      <c r="C17" s="651" t="inlineStr">
        <is>
          <t>CA10</t>
        </is>
      </c>
      <c r="D17" s="2431" t="n">
        <v>3180.332031</v>
      </c>
      <c r="E17" s="2431" t="n">
        <v>3844.69752510256</v>
      </c>
      <c r="F17" s="2431" t="n">
        <v>-664.3654941025602</v>
      </c>
      <c r="G17" s="2431" t="n">
        <v>4134.060606999999</v>
      </c>
      <c r="H17" s="702" t="n">
        <v>-0.230700192054538</v>
      </c>
      <c r="I17" s="703" t="n"/>
      <c r="J17" s="2431" t="n">
        <v>2693.63378</v>
      </c>
      <c r="K17" s="2431" t="n">
        <v>3485.76739980762</v>
      </c>
      <c r="L17" s="2431" t="n">
        <v>-792.1336198076201</v>
      </c>
      <c r="M17" s="2431" t="n">
        <v>3898.707122</v>
      </c>
      <c r="N17" s="702" t="n">
        <v>-0.3090956320365528</v>
      </c>
      <c r="O17" s="2780" t="n"/>
      <c r="P17" s="2431" t="n">
        <v>2822.21649500001</v>
      </c>
      <c r="Q17" s="2431" t="n">
        <v>3661.46346140774</v>
      </c>
      <c r="R17" s="2431" t="n">
        <v>-839.2469664077298</v>
      </c>
      <c r="S17" s="2431" t="n">
        <v>4254.946443999999</v>
      </c>
      <c r="T17" s="702" t="n">
        <v>-0.3367210299486414</v>
      </c>
      <c r="U17" s="703" t="n"/>
      <c r="V17" s="2431" t="n">
        <v>2814.41709</v>
      </c>
      <c r="W17" s="2431" t="n">
        <v>3589.60580711443</v>
      </c>
      <c r="X17" s="2431" t="n">
        <v>2755.45178159056</v>
      </c>
      <c r="Y17" s="2431" t="n">
        <v>-775.1887171144299</v>
      </c>
      <c r="Z17" s="2781" t="n">
        <v>58.96530840943979</v>
      </c>
      <c r="AA17" s="2431" t="n">
        <v>3646.62631</v>
      </c>
      <c r="AB17" s="702" t="n">
        <v>-0.2282134634190143</v>
      </c>
      <c r="AC17" s="703" t="n"/>
      <c r="AD17" s="2431" t="n">
        <v>2543.80553669491</v>
      </c>
      <c r="AE17" s="2431" t="n">
        <v>3709.67891488202</v>
      </c>
      <c r="AF17" s="2431" t="n">
        <v>2900.56351932031</v>
      </c>
      <c r="AG17" s="2431" t="n">
        <v>-1165.87337818711</v>
      </c>
      <c r="AH17" s="2781" t="n">
        <v>-356.7579826254</v>
      </c>
      <c r="AI17" s="2431" t="n">
        <v>3632.277251</v>
      </c>
      <c r="AJ17" s="702" t="n">
        <v>-0.2996664734239169</v>
      </c>
      <c r="AK17" s="703" t="n"/>
      <c r="AL17" s="2431" t="n">
        <v>2332.94859200196</v>
      </c>
      <c r="AM17" s="2431" t="n">
        <v>3487.29543931604</v>
      </c>
      <c r="AN17" s="2431" t="n">
        <v>2876.8075879954</v>
      </c>
      <c r="AO17" s="2431" t="n">
        <v>2412.88771175891</v>
      </c>
      <c r="AP17" s="2431" t="n">
        <v>-1154.34684731408</v>
      </c>
      <c r="AQ17" s="2781" t="n">
        <v>-543.8589959934397</v>
      </c>
      <c r="AR17" s="2431" t="n">
        <v>3512.507435000008</v>
      </c>
      <c r="AS17" s="702" t="n">
        <v>-0.3358167533666857</v>
      </c>
      <c r="AT17" s="2780" t="n"/>
      <c r="AU17" s="2781" t="n">
        <v>2176.64396880706</v>
      </c>
      <c r="AV17" s="2431" t="n">
        <v>3393.28111909195</v>
      </c>
      <c r="AW17" s="2431" t="n">
        <v>2523.90416702455</v>
      </c>
      <c r="AX17" s="2431" t="n">
        <v>-1216.63715028489</v>
      </c>
      <c r="AY17" s="2431" t="n">
        <v>-347.2601982174892</v>
      </c>
      <c r="AZ17" s="2431" t="n">
        <v>3115.232260644068</v>
      </c>
      <c r="BA17" s="702" t="n">
        <v>-0.3012899884527249</v>
      </c>
      <c r="BB17" s="703" t="n"/>
      <c r="BC17" s="2781" t="n">
        <v>2230.65947429661</v>
      </c>
      <c r="BD17" s="2431" t="n">
        <v>3277.73056181842</v>
      </c>
      <c r="BE17" s="2431" t="n">
        <v>2615.57248837045</v>
      </c>
      <c r="BF17" s="2431" t="n">
        <v>-1047.07108752181</v>
      </c>
      <c r="BG17" s="2431" t="n">
        <v>-384.9130140738398</v>
      </c>
      <c r="BH17" s="2431" t="n">
        <v>0</v>
      </c>
      <c r="BI17" s="702" t="n"/>
      <c r="BJ17" s="2780" t="n"/>
      <c r="BK17" s="2781" t="n"/>
      <c r="BL17" s="2431" t="n"/>
      <c r="BM17" s="2431" t="n"/>
      <c r="BN17" s="2431" t="n"/>
      <c r="BO17" s="2431" t="n"/>
      <c r="BP17" s="2431" t="n"/>
      <c r="BQ17" s="2431" t="n"/>
      <c r="BR17" s="702" t="n"/>
      <c r="BS17" s="703" t="n"/>
      <c r="BT17" s="2781" t="n"/>
      <c r="BU17" s="2431" t="n"/>
      <c r="BV17" s="2431" t="n"/>
      <c r="BW17" s="2431" t="n"/>
      <c r="BX17" s="2431" t="n"/>
      <c r="BY17" s="2431" t="n"/>
      <c r="BZ17" s="702" t="n"/>
      <c r="CA17" s="703" t="n"/>
      <c r="CB17" s="2781" t="n"/>
      <c r="CC17" s="2431" t="n"/>
      <c r="CD17" s="2431" t="n"/>
      <c r="CE17" s="2431" t="n"/>
      <c r="CF17" s="2431" t="n"/>
      <c r="CG17" s="2431" t="n"/>
      <c r="CH17" s="702" t="n"/>
      <c r="CI17" s="703" t="n"/>
      <c r="CJ17" s="2781" t="n"/>
      <c r="CK17" s="2431" t="n"/>
      <c r="CL17" s="2431" t="n"/>
      <c r="CM17" s="2431" t="n"/>
      <c r="CN17" s="2431" t="n"/>
      <c r="CO17" s="2431" t="n"/>
      <c r="CP17" s="702" t="n"/>
      <c r="CQ17" s="703" t="n"/>
      <c r="CR17" s="2431" t="n">
        <v>20794.65696780055</v>
      </c>
      <c r="CS17" s="2431" t="n">
        <v>28449.52022854078</v>
      </c>
      <c r="CT17" s="2431" t="n">
        <v>18991.19681147838</v>
      </c>
      <c r="CU17" s="2431" t="n">
        <v>-7654.863260740229</v>
      </c>
      <c r="CV17" s="2431" t="n">
        <v>1803.460156322169</v>
      </c>
      <c r="CW17" s="2431" t="n">
        <v>26194.35742964407</v>
      </c>
      <c r="CX17" s="706">
        <f>IFERROR(CR17/CW17-1, "-")</f>
        <v/>
      </c>
      <c r="CY17" s="93" t="n"/>
      <c r="CZ17" s="2782" t="n">
        <v>41713.5939857556</v>
      </c>
      <c r="DA17" s="2431" t="n"/>
      <c r="DB17" s="2431" t="n">
        <v>32872.5879392873</v>
      </c>
      <c r="DC17" s="2431" t="n"/>
      <c r="DD17" s="2431" t="n"/>
      <c r="DE17" s="702">
        <f>(CZ17-DD17)/DD17</f>
        <v/>
      </c>
      <c r="DF17" s="702">
        <f>(DA17-DD17)/DD17</f>
        <v/>
      </c>
      <c r="DG17" s="702">
        <f>(DB17-DD17)/DD17</f>
        <v/>
      </c>
      <c r="DH17" s="702">
        <f>(DC17-DD17)/DD17</f>
        <v/>
      </c>
      <c r="DI17" s="2489" t="n"/>
      <c r="DJ17" s="2388" t="n"/>
      <c r="DL17" s="2388" t="n"/>
      <c r="DM17" s="2571">
        <f>(CS17-CZ17)*10^6</f>
        <v/>
      </c>
      <c r="DN17" s="2571">
        <f>(CT17-DC17)*10^6</f>
        <v/>
      </c>
      <c r="DO17" s="2571">
        <f>(CW17-DD17)*10^6</f>
        <v/>
      </c>
    </row>
    <row customFormat="1" customHeight="1" ht="15" outlineLevel="1" r="18" s="718">
      <c r="A18" s="2338" t="inlineStr">
        <is>
          <t>Consumer Prepaid</t>
        </is>
      </c>
      <c r="B18" s="2783" t="n"/>
      <c r="C18" s="651" t="inlineStr">
        <is>
          <t>CA11</t>
        </is>
      </c>
      <c r="D18" s="2784" t="n">
        <v>3180.332031</v>
      </c>
      <c r="E18" s="2784" t="n">
        <v>3844.69752510256</v>
      </c>
      <c r="F18" s="2784" t="n">
        <v>-664.3654941025602</v>
      </c>
      <c r="G18" s="2784" t="n">
        <v>4134.060607</v>
      </c>
      <c r="H18" s="709" t="n">
        <v>-0.2307001920545381</v>
      </c>
      <c r="I18" s="710" t="n"/>
      <c r="J18" s="2784" t="n">
        <v>2693.63378</v>
      </c>
      <c r="K18" s="2784" t="n">
        <v>3485.76739980762</v>
      </c>
      <c r="L18" s="2784" t="n">
        <v>-792.1336198076201</v>
      </c>
      <c r="M18" s="2784" t="n">
        <v>3898.707122</v>
      </c>
      <c r="N18" s="709" t="n">
        <v>-0.3090956320365528</v>
      </c>
      <c r="O18" s="2785" t="n"/>
      <c r="P18" s="2784" t="n">
        <v>2822.21649500001</v>
      </c>
      <c r="Q18" s="2784" t="n">
        <v>3661.46346140774</v>
      </c>
      <c r="R18" s="2784" t="n">
        <v>-839.2469664077298</v>
      </c>
      <c r="S18" s="2784" t="n">
        <v>4254.946443999999</v>
      </c>
      <c r="T18" s="709" t="n">
        <v>-0.3367210299486414</v>
      </c>
      <c r="U18" s="710" t="n"/>
      <c r="V18" s="2784" t="n">
        <v>2814.41709</v>
      </c>
      <c r="W18" s="2784" t="n">
        <v>3589.60580711443</v>
      </c>
      <c r="X18" s="2784" t="n">
        <v>2755.45178159056</v>
      </c>
      <c r="Y18" s="2784" t="n">
        <v>-775.1887171144299</v>
      </c>
      <c r="Z18" s="2786" t="n">
        <v>58.96530840943979</v>
      </c>
      <c r="AA18" s="2784" t="n">
        <v>3646.62631</v>
      </c>
      <c r="AB18" s="709" t="n">
        <v>-0.2282134634190143</v>
      </c>
      <c r="AC18" s="710" t="n"/>
      <c r="AD18" s="2784" t="n">
        <v>2543.80553669491</v>
      </c>
      <c r="AE18" s="2784" t="n">
        <v>3709.67891488202</v>
      </c>
      <c r="AF18" s="2784" t="n">
        <v>2900.56351932031</v>
      </c>
      <c r="AG18" s="2784" t="n">
        <v>-1165.87337818711</v>
      </c>
      <c r="AH18" s="2786" t="n">
        <v>-356.7579826254</v>
      </c>
      <c r="AI18" s="2784" t="n">
        <v>3632.277251</v>
      </c>
      <c r="AJ18" s="709" t="n">
        <v>-0.2996664734239169</v>
      </c>
      <c r="AK18" s="710" t="n"/>
      <c r="AL18" s="2784" t="n">
        <v>2332.94859200196</v>
      </c>
      <c r="AM18" s="2784" t="n">
        <v>3487.29543931604</v>
      </c>
      <c r="AN18" s="2784" t="n">
        <v>2876.8075879954</v>
      </c>
      <c r="AO18" s="2784" t="n">
        <v>2412.88771175891</v>
      </c>
      <c r="AP18" s="2784" t="n">
        <v>-1154.34684731408</v>
      </c>
      <c r="AQ18" s="2786" t="n">
        <v>-543.8589959934397</v>
      </c>
      <c r="AR18" s="2784" t="n">
        <v>3512.507435000008</v>
      </c>
      <c r="AS18" s="709" t="n">
        <v>-0.3358167533666857</v>
      </c>
      <c r="AT18" s="2785" t="n"/>
      <c r="AU18" s="2786" t="n">
        <v>2176.64396880706</v>
      </c>
      <c r="AV18" s="2784" t="n">
        <v>3393.28111909195</v>
      </c>
      <c r="AW18" s="2784" t="n">
        <v>2523.90416702455</v>
      </c>
      <c r="AX18" s="2784" t="n">
        <v>-1216.63715028489</v>
      </c>
      <c r="AY18" s="2784" t="n">
        <v>-347.2601982174892</v>
      </c>
      <c r="AZ18" s="2784" t="n">
        <v>3115.232260644068</v>
      </c>
      <c r="BA18" s="709" t="n">
        <v>-0.3012899884527249</v>
      </c>
      <c r="BB18" s="710" t="n"/>
      <c r="BC18" s="2786" t="n">
        <v>2230.65947429661</v>
      </c>
      <c r="BD18" s="2784" t="n">
        <v>3277.73056181843</v>
      </c>
      <c r="BE18" s="2784" t="n">
        <v>2615.57248837045</v>
      </c>
      <c r="BF18" s="2784" t="n">
        <v>-1047.07108752182</v>
      </c>
      <c r="BG18" s="2784" t="n">
        <v>-384.9130140738398</v>
      </c>
      <c r="BH18" s="2784" t="n">
        <v>2957.166499355928</v>
      </c>
      <c r="BI18" s="709" t="n">
        <v>-0.2456767399527728</v>
      </c>
      <c r="BJ18" s="2785" t="n"/>
      <c r="BK18" s="2786" t="n"/>
      <c r="BL18" s="2784" t="n"/>
      <c r="BM18" s="2784" t="n"/>
      <c r="BN18" s="2784" t="n"/>
      <c r="BO18" s="2784" t="n"/>
      <c r="BP18" s="2784" t="n"/>
      <c r="BQ18" s="2784" t="n"/>
      <c r="BR18" s="709" t="n"/>
      <c r="BS18" s="710" t="n"/>
      <c r="BT18" s="2786" t="n"/>
      <c r="BU18" s="2784" t="n"/>
      <c r="BV18" s="2784" t="n"/>
      <c r="BW18" s="2784" t="n"/>
      <c r="BX18" s="2784" t="n"/>
      <c r="BY18" s="2784" t="n"/>
      <c r="BZ18" s="709" t="n"/>
      <c r="CA18" s="713" t="n"/>
      <c r="CB18" s="2786" t="n"/>
      <c r="CC18" s="2784" t="n"/>
      <c r="CD18" s="2784" t="n"/>
      <c r="CE18" s="2784" t="n"/>
      <c r="CF18" s="2784" t="n"/>
      <c r="CG18" s="2784" t="n"/>
      <c r="CH18" s="709" t="n"/>
      <c r="CI18" s="713" t="n"/>
      <c r="CJ18" s="2786" t="n"/>
      <c r="CK18" s="2784" t="n"/>
      <c r="CL18" s="2784" t="n"/>
      <c r="CM18" s="2784" t="n"/>
      <c r="CN18" s="2784" t="n"/>
      <c r="CO18" s="2784" t="n"/>
      <c r="CP18" s="709" t="n"/>
      <c r="CQ18" s="710" t="n"/>
      <c r="CR18" s="2784" t="n">
        <v>20794.65696780055</v>
      </c>
      <c r="CS18" s="2784" t="n">
        <v>28449.52022854079</v>
      </c>
      <c r="CT18" s="2787" t="n">
        <v>18991.19681147838</v>
      </c>
      <c r="CU18" s="2784" t="n">
        <v>-7654.86326074024</v>
      </c>
      <c r="CV18" s="2784" t="n">
        <v>1803.460156322169</v>
      </c>
      <c r="CW18" s="2784" t="n">
        <v>26194.35742964407</v>
      </c>
      <c r="CX18" s="715">
        <f>+CR18/CW18-1</f>
        <v/>
      </c>
      <c r="CY18" s="716" t="n"/>
      <c r="CZ18" s="2788" t="n">
        <v>41713.5939857556</v>
      </c>
      <c r="DA18" s="2784" t="n">
        <v>36911.4158166023</v>
      </c>
      <c r="DB18" s="2784" t="n">
        <v>32872.5879392873</v>
      </c>
      <c r="DC18" s="2784" t="n"/>
      <c r="DD18" s="2784" t="n">
        <v>40845.14156400002</v>
      </c>
      <c r="DE18" s="709">
        <f>(CZ18-DD18)/DD18</f>
        <v/>
      </c>
      <c r="DF18" s="709">
        <f>(DA18-DD18)/DD18</f>
        <v/>
      </c>
      <c r="DG18" s="709">
        <f>(DB18-DD18)/DD18</f>
        <v/>
      </c>
      <c r="DH18" s="709">
        <f>(DC18-DD18)/DD18</f>
        <v/>
      </c>
      <c r="DI18" s="2489" t="n"/>
      <c r="DJ18" s="2388" t="n"/>
      <c r="DL18" s="2388" t="n"/>
      <c r="DM18" s="2571">
        <f>(CS18-CZ18)*10^6</f>
        <v/>
      </c>
      <c r="DN18" s="2571">
        <f>(CT18-DC18)*10^6</f>
        <v/>
      </c>
      <c r="DO18" s="2571">
        <f>(CW18-DD18)*10^6</f>
        <v/>
      </c>
    </row>
    <row customFormat="1" customHeight="1" ht="15" outlineLevel="1" r="19" s="733">
      <c r="A19" s="719" t="n"/>
      <c r="B19" s="720" t="inlineStr">
        <is>
          <t xml:space="preserve">   Frais d'activation &amp; Sim swap</t>
        </is>
      </c>
      <c r="C19" s="651" t="inlineStr">
        <is>
          <t>CA12</t>
        </is>
      </c>
      <c r="D19" s="2789" t="n">
        <v>-9.204763</v>
      </c>
      <c r="E19" s="2790" t="n">
        <v>-22.4618063333333</v>
      </c>
      <c r="F19" s="2790" t="n">
        <v>13.2570433333333</v>
      </c>
      <c r="G19" s="2790" t="n">
        <v>-34.062214</v>
      </c>
      <c r="H19" s="723" t="n">
        <v>-0.7297661567154736</v>
      </c>
      <c r="I19" s="724" t="n"/>
      <c r="J19" s="2789" t="n">
        <v>-10.193765</v>
      </c>
      <c r="K19" s="2790" t="n">
        <v>-22.4618063333333</v>
      </c>
      <c r="L19" s="2790" t="n">
        <v>12.2680413333333</v>
      </c>
      <c r="M19" s="2790" t="n">
        <v>-16.284725</v>
      </c>
      <c r="N19" s="723" t="n">
        <v>-0.3740290364129576</v>
      </c>
      <c r="O19" s="2791" t="n"/>
      <c r="P19" s="2789" t="n">
        <v>-19.075374</v>
      </c>
      <c r="Q19" s="2790" t="n">
        <v>-22.4618063333333</v>
      </c>
      <c r="R19" s="2790" t="n">
        <v>3.3864323333333</v>
      </c>
      <c r="S19" s="2790" t="n">
        <v>23.0374</v>
      </c>
      <c r="T19" s="723" t="n">
        <v>-1.828017658242683</v>
      </c>
      <c r="U19" s="724" t="n"/>
      <c r="V19" s="2789" t="n">
        <v>-7.311322</v>
      </c>
      <c r="W19" s="2790" t="n">
        <v>-22.4618063333333</v>
      </c>
      <c r="X19" s="2790" t="n">
        <v>-14.6345695</v>
      </c>
      <c r="Y19" s="2790" t="n">
        <v>15.1504843333333</v>
      </c>
      <c r="Z19" s="2789" t="n">
        <v>7.3232475</v>
      </c>
      <c r="AA19" s="2790" t="n">
        <v>49.439702</v>
      </c>
      <c r="AB19" s="723" t="n">
        <v>-1.14788361790692</v>
      </c>
      <c r="AC19" s="724" t="n"/>
      <c r="AD19" s="2789" t="n">
        <v>-9.738512</v>
      </c>
      <c r="AE19" s="2790" t="n">
        <v>-22.4618063333333</v>
      </c>
      <c r="AF19" s="2790" t="n">
        <v>-14.6345695</v>
      </c>
      <c r="AG19" s="2790" t="n">
        <v>12.7232943333333</v>
      </c>
      <c r="AH19" s="2789" t="n">
        <v>4.8960575</v>
      </c>
      <c r="AI19" s="2790" t="n">
        <v>-29.696997</v>
      </c>
      <c r="AJ19" s="723" t="n">
        <v>-0.6720708157797908</v>
      </c>
      <c r="AK19" s="724" t="n"/>
      <c r="AL19" s="2792" t="n">
        <v>-15.659001</v>
      </c>
      <c r="AM19" s="2790" t="n">
        <v>-22.4618063333333</v>
      </c>
      <c r="AN19" s="2790" t="n">
        <v>-14.6345695</v>
      </c>
      <c r="AO19" s="2790" t="n">
        <v>-9.738512</v>
      </c>
      <c r="AP19" s="2790" t="n">
        <v>6.802805333333298</v>
      </c>
      <c r="AQ19" s="2789" t="n">
        <v>-1.0244315</v>
      </c>
      <c r="AR19" s="2790" t="n">
        <v>-23.376885</v>
      </c>
      <c r="AS19" s="723" t="n">
        <v>-0.3301502317353231</v>
      </c>
      <c r="AT19" s="2791" t="n"/>
      <c r="AU19" s="2789" t="n">
        <v>-12.092598</v>
      </c>
      <c r="AV19" s="2790" t="n">
        <v>-22.4618063333333</v>
      </c>
      <c r="AW19" s="2790" t="n">
        <v>-9.738512</v>
      </c>
      <c r="AX19" s="2790" t="n">
        <v>10.3692083333333</v>
      </c>
      <c r="AY19" s="2790" t="n">
        <v>-2.354085999999999</v>
      </c>
      <c r="AZ19" s="2790" t="n">
        <v>-14.311537</v>
      </c>
      <c r="BA19" s="723" t="n">
        <v>-0.1550454713564309</v>
      </c>
      <c r="BB19" s="724" t="n"/>
      <c r="BC19" s="2789" t="n">
        <v>-13.548763</v>
      </c>
      <c r="BD19" s="2790" t="n">
        <v>-22.4618063333333</v>
      </c>
      <c r="BE19" s="2790" t="n">
        <v>-9.738512</v>
      </c>
      <c r="BF19" s="2790" t="n">
        <v>8.913043333333301</v>
      </c>
      <c r="BG19" s="2790" t="n">
        <v>-3.810250999999999</v>
      </c>
      <c r="BH19" s="2790" t="n">
        <v>-15.00414</v>
      </c>
      <c r="BI19" s="723" t="n">
        <v>-0.0969983617854806</v>
      </c>
      <c r="BJ19" s="2791" t="n"/>
      <c r="BK19" s="2789" t="n"/>
      <c r="BL19" s="2790" t="n"/>
      <c r="BM19" s="2790" t="n"/>
      <c r="BN19" s="2790" t="n"/>
      <c r="BO19" s="2790" t="n"/>
      <c r="BP19" s="2790" t="n"/>
      <c r="BQ19" s="2790" t="n"/>
      <c r="BR19" s="723" t="n"/>
      <c r="BS19" s="724" t="n"/>
      <c r="BT19" s="2789" t="n"/>
      <c r="BU19" s="2790" t="n"/>
      <c r="BV19" s="2790" t="n"/>
      <c r="BW19" s="2790" t="n"/>
      <c r="BX19" s="2790" t="n"/>
      <c r="BY19" s="2790" t="n"/>
      <c r="BZ19" s="723" t="n"/>
      <c r="CA19" s="727" t="n"/>
      <c r="CB19" s="2789" t="n"/>
      <c r="CC19" s="2790" t="n"/>
      <c r="CD19" s="2790" t="n"/>
      <c r="CE19" s="2790" t="n"/>
      <c r="CF19" s="2790" t="n"/>
      <c r="CG19" s="2790" t="n"/>
      <c r="CH19" s="723" t="n"/>
      <c r="CI19" s="727" t="n"/>
      <c r="CJ19" s="2789" t="n"/>
      <c r="CK19" s="2790" t="n"/>
      <c r="CL19" s="2790" t="n"/>
      <c r="CM19" s="2790" t="n"/>
      <c r="CN19" s="2790" t="n"/>
      <c r="CO19" s="2790" t="n"/>
      <c r="CP19" s="723" t="n"/>
      <c r="CQ19" s="724" t="n"/>
      <c r="CR19" s="2790" t="n">
        <v>-96.82409799999998</v>
      </c>
      <c r="CS19" s="2790" t="n">
        <v>-179.6944506666664</v>
      </c>
      <c r="CT19" s="2793" t="n">
        <v>-75.00076</v>
      </c>
      <c r="CU19" s="2790" t="n">
        <v>82.87035266666642</v>
      </c>
      <c r="CV19" s="2790" t="n">
        <v>-21.82333799999998</v>
      </c>
      <c r="CW19" s="2790" t="n">
        <v>-45.255256</v>
      </c>
      <c r="CX19" s="729">
        <f>+CR19/CW19-1</f>
        <v/>
      </c>
      <c r="CY19" s="730" t="n"/>
      <c r="CZ19" s="2794" t="n">
        <v>-269.541676</v>
      </c>
      <c r="DA19" s="2790" t="n">
        <v>-170.1850275</v>
      </c>
      <c r="DB19" s="2790" t="n">
        <v>-123.69332</v>
      </c>
      <c r="DC19" s="2790" t="n"/>
      <c r="DD19" s="2790" t="n">
        <v>-102.583209</v>
      </c>
      <c r="DE19" s="723">
        <f>(CZ19-DD19)/DD19</f>
        <v/>
      </c>
      <c r="DF19" s="723">
        <f>(DA19-DD19)/DD19</f>
        <v/>
      </c>
      <c r="DG19" s="723">
        <f>(DB19-DD19)/DD19</f>
        <v/>
      </c>
      <c r="DH19" s="723">
        <f>(DC19-DD19)/DD19</f>
        <v/>
      </c>
      <c r="DI19" s="2489" t="n"/>
      <c r="DJ19" s="2795" t="n"/>
      <c r="DK19" s="144" t="n"/>
      <c r="DL19" s="2795" t="n"/>
      <c r="DM19" s="2571">
        <f>(CS19-CZ19)*10^6</f>
        <v/>
      </c>
      <c r="DN19" s="2571">
        <f>(CT19-DC19)*10^6</f>
        <v/>
      </c>
      <c r="DO19" s="2571">
        <f>(CW19-DD19)*10^6</f>
        <v/>
      </c>
      <c r="DP19" s="144" t="n"/>
      <c r="DQ19" s="144" t="n"/>
      <c r="DR19" s="144" t="n"/>
      <c r="DS19" s="144" t="n"/>
      <c r="DT19" s="144" t="n"/>
      <c r="DU19" s="144" t="n"/>
      <c r="DV19" s="144" t="n"/>
      <c r="DW19" s="144" t="n"/>
      <c r="DX19" s="144" t="n"/>
      <c r="DY19" s="144" t="n"/>
      <c r="DZ19" s="144" t="n"/>
      <c r="EA19" s="144" t="n"/>
      <c r="EB19" s="144" t="n"/>
      <c r="EC19" s="144" t="n"/>
      <c r="ED19" s="144" t="n"/>
      <c r="EE19" s="144" t="n"/>
      <c r="EF19" s="144" t="n"/>
      <c r="EG19" s="144" t="n"/>
      <c r="EH19" s="144" t="n"/>
      <c r="EI19" s="144" t="n"/>
      <c r="EJ19" s="144" t="n"/>
      <c r="EK19" s="144" t="n"/>
      <c r="EL19" s="144" t="n"/>
      <c r="EM19" s="144" t="n"/>
      <c r="EN19" s="144" t="n"/>
      <c r="EO19" s="144" t="n"/>
      <c r="EP19" s="144" t="n"/>
      <c r="EQ19" s="144" t="n"/>
      <c r="ER19" s="144" t="n"/>
      <c r="ES19" s="144" t="n"/>
      <c r="ET19" s="144" t="n"/>
      <c r="EU19" s="144" t="n"/>
      <c r="EV19" s="144" t="n"/>
      <c r="EW19" s="144" t="n"/>
      <c r="EX19" s="144" t="n"/>
      <c r="EY19" s="144" t="n"/>
      <c r="EZ19" s="144" t="n"/>
      <c r="FA19" s="144" t="n"/>
      <c r="FB19" s="144" t="n"/>
      <c r="FC19" s="144" t="n"/>
      <c r="FD19" s="144" t="n"/>
      <c r="FE19" s="144" t="n"/>
      <c r="FF19" s="144" t="n"/>
      <c r="FG19" s="144" t="n"/>
      <c r="FH19" s="144" t="n"/>
      <c r="FI19" s="144" t="n"/>
      <c r="FJ19" s="144" t="n"/>
      <c r="FK19" s="144" t="n"/>
      <c r="FL19" s="144" t="n"/>
      <c r="FM19" s="144" t="n"/>
      <c r="FN19" s="144" t="n"/>
      <c r="FO19" s="144" t="n"/>
      <c r="FP19" s="144" t="n"/>
      <c r="FQ19" s="144" t="n"/>
      <c r="FR19" s="144" t="n"/>
      <c r="FS19" s="144" t="n"/>
      <c r="FT19" s="144" t="n"/>
      <c r="FU19" s="144" t="n"/>
      <c r="FV19" s="144" t="n"/>
      <c r="FW19" s="144" t="n"/>
      <c r="FX19" s="144" t="n"/>
      <c r="FY19" s="144" t="n"/>
      <c r="FZ19" s="144" t="n"/>
      <c r="GA19" s="144" t="n"/>
      <c r="GB19" s="144" t="n"/>
      <c r="GC19" s="144" t="n"/>
      <c r="GD19" s="144" t="n"/>
      <c r="GE19" s="144" t="n"/>
      <c r="GF19" s="144" t="n"/>
      <c r="GG19" s="144" t="n"/>
      <c r="GH19" s="144" t="n"/>
      <c r="GI19" s="144" t="n"/>
      <c r="GJ19" s="144" t="n"/>
      <c r="GK19" s="144" t="n"/>
      <c r="GL19" s="144" t="n"/>
      <c r="GM19" s="144" t="n"/>
      <c r="GN19" s="144" t="n"/>
      <c r="GO19" s="144" t="n"/>
      <c r="GP19" s="144" t="n"/>
      <c r="GQ19" s="144" t="n"/>
      <c r="GR19" s="144" t="n"/>
      <c r="GS19" s="144" t="n"/>
      <c r="GT19" s="144" t="n"/>
      <c r="GU19" s="144" t="n"/>
      <c r="GV19" s="144" t="n"/>
      <c r="GW19" s="144" t="n"/>
      <c r="GX19" s="144" t="n"/>
      <c r="GY19" s="144" t="n"/>
      <c r="GZ19" s="144" t="n"/>
      <c r="HA19" s="144" t="n"/>
      <c r="HB19" s="144" t="n"/>
      <c r="HC19" s="144" t="n"/>
      <c r="HD19" s="144" t="n"/>
      <c r="HE19" s="144" t="n"/>
      <c r="HF19" s="144" t="n"/>
      <c r="HG19" s="144" t="n"/>
      <c r="HH19" s="144" t="n"/>
      <c r="HI19" s="144" t="n"/>
      <c r="HJ19" s="144" t="n"/>
      <c r="HK19" s="144" t="n"/>
      <c r="HL19" s="144" t="n"/>
    </row>
    <row customFormat="1" customHeight="1" ht="15" outlineLevel="1" r="20" s="416">
      <c r="A20" s="734" t="n"/>
      <c r="B20" s="735" t="inlineStr">
        <is>
          <t xml:space="preserve">    Sortant voix on net</t>
        </is>
      </c>
      <c r="C20" s="651" t="inlineStr">
        <is>
          <t>CA13</t>
        </is>
      </c>
      <c r="D20" s="2661" t="n">
        <v>1325.24247814407</v>
      </c>
      <c r="E20" s="2661" t="n">
        <v>1532.00227381839</v>
      </c>
      <c r="F20" s="2661" t="n">
        <v>-206.75979567432</v>
      </c>
      <c r="G20" s="2661" t="n">
        <v>1925.913700720339</v>
      </c>
      <c r="H20" s="413" t="n">
        <v>-0.3118889607315235</v>
      </c>
      <c r="I20" s="736" t="n"/>
      <c r="J20" s="2661" t="n">
        <v>1129.24833290678</v>
      </c>
      <c r="K20" s="2661" t="n">
        <v>1445.43826971035</v>
      </c>
      <c r="L20" s="2661" t="n">
        <v>-316.1899368035699</v>
      </c>
      <c r="M20" s="2661" t="n">
        <v>1831.418503194915</v>
      </c>
      <c r="N20" s="413" t="n">
        <v>-0.3834023567323347</v>
      </c>
      <c r="O20" s="2796" t="n"/>
      <c r="P20" s="2661" t="n">
        <v>1071.56053</v>
      </c>
      <c r="Q20" s="2661" t="n">
        <v>1509.96336516721</v>
      </c>
      <c r="R20" s="2661" t="n">
        <v>-438.40283516721</v>
      </c>
      <c r="S20" s="2661" t="n">
        <v>1922.764475</v>
      </c>
      <c r="T20" s="413" t="n">
        <v>-0.4426979778685582</v>
      </c>
      <c r="U20" s="736" t="n"/>
      <c r="V20" s="2661" t="n">
        <v>1194.16116044068</v>
      </c>
      <c r="W20" s="2661" t="n">
        <v>1477.34461851531</v>
      </c>
      <c r="X20" s="2661" t="n">
        <v>1054.05719829004</v>
      </c>
      <c r="Y20" s="2661" t="n">
        <v>-283.1834580746299</v>
      </c>
      <c r="Z20" s="2595" t="n">
        <v>140.10396215064</v>
      </c>
      <c r="AA20" s="2661" t="n">
        <v>1650.807136288135</v>
      </c>
      <c r="AB20" s="413" t="n">
        <v>-0.2766198217886497</v>
      </c>
      <c r="AC20" s="736" t="n"/>
      <c r="AD20" s="2661" t="n">
        <v>966.0070190593181</v>
      </c>
      <c r="AE20" s="2661" t="n">
        <v>1510.82056495126</v>
      </c>
      <c r="AF20" s="2661" t="n">
        <v>1101.44062659437</v>
      </c>
      <c r="AG20" s="2661" t="n">
        <v>-544.8135458919419</v>
      </c>
      <c r="AH20" s="2595" t="n">
        <v>-135.433607535052</v>
      </c>
      <c r="AI20" s="2661" t="n">
        <v>1664.95363038983</v>
      </c>
      <c r="AJ20" s="413" t="n">
        <v>-0.4197994458061044</v>
      </c>
      <c r="AK20" s="736" t="n"/>
      <c r="AL20" s="2661" t="n">
        <v>822.303847001964</v>
      </c>
      <c r="AM20" s="2661" t="n">
        <v>1404.65919203075</v>
      </c>
      <c r="AN20" s="2661" t="n">
        <v>1052.9246799178</v>
      </c>
      <c r="AO20" s="2661" t="n">
        <v>904.592787695914</v>
      </c>
      <c r="AP20" s="2661" t="n">
        <v>-582.3553450287861</v>
      </c>
      <c r="AQ20" s="2595" t="n">
        <v>-230.620832915836</v>
      </c>
      <c r="AR20" s="2661" t="n">
        <v>1501.609917000008</v>
      </c>
      <c r="AS20" s="413" t="n">
        <v>-0.4523851782726607</v>
      </c>
      <c r="AT20" s="2796" t="n"/>
      <c r="AU20" s="2595" t="n">
        <v>842.332942451126</v>
      </c>
      <c r="AV20" s="2661" t="n">
        <v>1326.95997683065</v>
      </c>
      <c r="AW20" s="2661" t="n">
        <v>935.9804947176069</v>
      </c>
      <c r="AX20" s="2661" t="n">
        <v>-484.627034379524</v>
      </c>
      <c r="AY20" s="2661" t="n">
        <v>-93.64755226648094</v>
      </c>
      <c r="AZ20" s="2661" t="n">
        <v>1815.059119457627</v>
      </c>
      <c r="BA20" s="413" t="n">
        <v>-0.535919831248896</v>
      </c>
      <c r="BB20" s="736" t="n"/>
      <c r="BC20" s="2595" t="n">
        <v>838.6470279322034</v>
      </c>
      <c r="BD20" s="2661" t="n">
        <v>1220.09107725044</v>
      </c>
      <c r="BE20" s="2661" t="n">
        <v>986.888342204909</v>
      </c>
      <c r="BF20" s="2661" t="n">
        <v>-381.4440493182367</v>
      </c>
      <c r="BG20" s="2661" t="n">
        <v>-148.2413142727056</v>
      </c>
      <c r="BH20" s="2661" t="n">
        <v>1272.944122296606</v>
      </c>
      <c r="BI20" s="413" t="n">
        <v>-0.3411753012228513</v>
      </c>
      <c r="BJ20" s="2796" t="n"/>
      <c r="BK20" s="2595" t="n"/>
      <c r="BL20" s="2661" t="n"/>
      <c r="BM20" s="2661" t="n"/>
      <c r="BN20" s="2661" t="n"/>
      <c r="BO20" s="2661" t="n"/>
      <c r="BP20" s="2661" t="n"/>
      <c r="BQ20" s="2661" t="n"/>
      <c r="BR20" s="413" t="n"/>
      <c r="BS20" s="736" t="n"/>
      <c r="BT20" s="2595" t="n"/>
      <c r="BU20" s="2661" t="n"/>
      <c r="BV20" s="2661" t="n"/>
      <c r="BW20" s="2661" t="n"/>
      <c r="BX20" s="2661" t="n"/>
      <c r="BY20" s="2661" t="n"/>
      <c r="BZ20" s="413" t="n"/>
      <c r="CA20" s="738" t="n"/>
      <c r="CB20" s="2595" t="n"/>
      <c r="CC20" s="2661" t="n"/>
      <c r="CD20" s="2661" t="n"/>
      <c r="CE20" s="2661" t="n"/>
      <c r="CF20" s="2661" t="n"/>
      <c r="CG20" s="2661" t="n"/>
      <c r="CH20" s="413" t="n"/>
      <c r="CI20" s="738" t="n"/>
      <c r="CJ20" s="2595" t="n"/>
      <c r="CK20" s="2661" t="n"/>
      <c r="CL20" s="2661" t="n"/>
      <c r="CM20" s="2661" t="n"/>
      <c r="CN20" s="2661" t="n"/>
      <c r="CO20" s="2661" t="n"/>
      <c r="CP20" s="413" t="n"/>
      <c r="CQ20" s="736" t="n"/>
      <c r="CR20" s="2661" t="n">
        <v>8189.503337936141</v>
      </c>
      <c r="CS20" s="2661" t="n">
        <v>11427.27933827436</v>
      </c>
      <c r="CT20" s="2592" t="n">
        <v>7526.79280296437</v>
      </c>
      <c r="CU20" s="2661" t="n">
        <v>-3237.776000338219</v>
      </c>
      <c r="CV20" s="2661" t="n">
        <v>662.7105349717713</v>
      </c>
      <c r="CW20" s="2661" t="n">
        <v>12312.52648205085</v>
      </c>
      <c r="CX20" s="739">
        <f>+CR20/CW20-1</f>
        <v/>
      </c>
      <c r="CY20" s="740" t="n"/>
      <c r="CZ20" s="2797" t="n">
        <v>16414.4251926836</v>
      </c>
      <c r="DA20" s="2661" t="n">
        <v>14049.5391081509</v>
      </c>
      <c r="DB20" s="2661" t="n">
        <v>12869.9183373659</v>
      </c>
      <c r="DC20" s="2661" t="n"/>
      <c r="DD20" s="2661" t="n">
        <v>18153.92343634747</v>
      </c>
      <c r="DE20" s="413">
        <f>(CZ20-DD20)/DD20</f>
        <v/>
      </c>
      <c r="DF20" s="413">
        <f>(DA20-DD20)/DD20</f>
        <v/>
      </c>
      <c r="DG20" s="413">
        <f>(DB20-DD20)/DD20</f>
        <v/>
      </c>
      <c r="DH20" s="413">
        <f>(DC20-DD20)/DD20</f>
        <v/>
      </c>
      <c r="DI20" s="2489" t="n"/>
      <c r="DJ20" s="2388" t="n"/>
      <c r="DL20" s="2388" t="n"/>
      <c r="DM20" s="2571">
        <f>(CS20-CZ20)*10^6</f>
        <v/>
      </c>
      <c r="DN20" s="2571">
        <f>(CT20-DC20)*10^6</f>
        <v/>
      </c>
      <c r="DO20" s="2571">
        <f>(CW20-DD20)*10^6</f>
        <v/>
      </c>
    </row>
    <row customFormat="1" customHeight="1" ht="15" outlineLevel="1" r="21" s="416">
      <c r="A21" s="734" t="n"/>
      <c r="B21" s="735" t="inlineStr">
        <is>
          <t xml:space="preserve">    Sortant voix MTN</t>
        </is>
      </c>
      <c r="C21" s="651" t="inlineStr">
        <is>
          <t>CA14</t>
        </is>
      </c>
      <c r="D21" s="2661" t="n">
        <v>1093.76709404237</v>
      </c>
      <c r="E21" s="2661" t="n">
        <v>1964.28892338618</v>
      </c>
      <c r="F21" s="2661" t="n">
        <v>-870.5218293438099</v>
      </c>
      <c r="G21" s="2661" t="n">
        <v>1821.508483398305</v>
      </c>
      <c r="H21" s="413" t="n">
        <v>-0.3995267636625118</v>
      </c>
      <c r="I21" s="736" t="n"/>
      <c r="J21" s="2661" t="n">
        <v>891.334835940678</v>
      </c>
      <c r="K21" s="2661" t="n">
        <v>1734.44961984925</v>
      </c>
      <c r="L21" s="2661" t="n">
        <v>-843.114783908572</v>
      </c>
      <c r="M21" s="2661" t="n">
        <v>1675.7918035</v>
      </c>
      <c r="N21" s="413" t="n">
        <v>-0.4681112331024252</v>
      </c>
      <c r="O21" s="2796" t="n"/>
      <c r="P21" s="2661" t="n">
        <v>946.8050469999999</v>
      </c>
      <c r="Q21" s="2661" t="n">
        <v>1811.14658286629</v>
      </c>
      <c r="R21" s="2661" t="n">
        <v>-864.34153586629</v>
      </c>
      <c r="S21" s="2661" t="n">
        <v>1893.38329</v>
      </c>
      <c r="T21" s="413" t="n">
        <v>-0.4999401061577976</v>
      </c>
      <c r="U21" s="736" t="n"/>
      <c r="V21" s="2661" t="n">
        <v>991.005146483051</v>
      </c>
      <c r="W21" s="2661" t="n">
        <v>1795.80733646442</v>
      </c>
      <c r="X21" s="2661" t="n">
        <v>1024.37193692336</v>
      </c>
      <c r="Y21" s="2661" t="n">
        <v>-804.8021899813689</v>
      </c>
      <c r="Z21" s="2595" t="n">
        <v>-33.36679044030893</v>
      </c>
      <c r="AA21" s="2661" t="n">
        <v>1473.710027949153</v>
      </c>
      <c r="AB21" s="413" t="n">
        <v>-0.3275440027627717</v>
      </c>
      <c r="AC21" s="736" t="n"/>
      <c r="AD21" s="2661" t="n">
        <v>904.711395372881</v>
      </c>
      <c r="AE21" s="2661" t="n">
        <v>1879.06642391286</v>
      </c>
      <c r="AF21" s="2661" t="n">
        <v>1094.9452794153</v>
      </c>
      <c r="AG21" s="2661" t="n">
        <v>-974.355028539979</v>
      </c>
      <c r="AH21" s="2595" t="n">
        <v>-190.233884042419</v>
      </c>
      <c r="AI21" s="2661" t="n">
        <v>1604.869747652542</v>
      </c>
      <c r="AJ21" s="413" t="n">
        <v>-0.4362711387038041</v>
      </c>
      <c r="AK21" s="736" t="n"/>
      <c r="AL21" s="2661" t="n">
        <v>745.072675</v>
      </c>
      <c r="AM21" s="2661" t="n">
        <v>1773.98687379271</v>
      </c>
      <c r="AN21" s="2661" t="n">
        <v>1112.26912278594</v>
      </c>
      <c r="AO21" s="2661" t="n">
        <v>869.071160332169</v>
      </c>
      <c r="AP21" s="2661" t="n">
        <v>-1028.91419879271</v>
      </c>
      <c r="AQ21" s="2595" t="n">
        <v>-367.19644778594</v>
      </c>
      <c r="AR21" s="2661" t="n">
        <v>1653.418474</v>
      </c>
      <c r="AS21" s="413" t="n">
        <v>-0.5493744102196356</v>
      </c>
      <c r="AT21" s="2796" t="n"/>
      <c r="AU21" s="2595" t="n">
        <v>846.5948903305091</v>
      </c>
      <c r="AV21" s="2661" t="n">
        <v>1763.77030387855</v>
      </c>
      <c r="AW21" s="2661" t="n">
        <v>910.548974461263</v>
      </c>
      <c r="AX21" s="2661" t="n">
        <v>-917.175413548041</v>
      </c>
      <c r="AY21" s="2661" t="n">
        <v>-63.95408413075393</v>
      </c>
      <c r="AZ21" s="2661" t="n">
        <v>1033.470925381356</v>
      </c>
      <c r="BA21" s="413" t="n">
        <v>-0.180823698530163</v>
      </c>
      <c r="BB21" s="736" t="n"/>
      <c r="BC21" s="2595" t="n">
        <v>750.4500547796611</v>
      </c>
      <c r="BD21" s="2661" t="n">
        <v>1753.68634838738</v>
      </c>
      <c r="BE21" s="2661" t="n">
        <v>939.015668243673</v>
      </c>
      <c r="BF21" s="2661" t="n">
        <v>-1003.236293607719</v>
      </c>
      <c r="BG21" s="2661" t="n">
        <v>-188.5656134640119</v>
      </c>
      <c r="BH21" s="2661" t="n">
        <v>1347.463145584746</v>
      </c>
      <c r="BI21" s="413" t="n">
        <v>-0.4430645044069125</v>
      </c>
      <c r="BJ21" s="2796" t="n"/>
      <c r="BK21" s="2595" t="n"/>
      <c r="BL21" s="2661" t="n"/>
      <c r="BM21" s="2661" t="n"/>
      <c r="BN21" s="2661" t="n"/>
      <c r="BO21" s="2661" t="n"/>
      <c r="BP21" s="2661" t="n"/>
      <c r="BQ21" s="2661" t="n"/>
      <c r="BR21" s="413" t="n"/>
      <c r="BS21" s="736" t="n"/>
      <c r="BT21" s="2595" t="n"/>
      <c r="BU21" s="2661" t="n"/>
      <c r="BV21" s="2661" t="n"/>
      <c r="BW21" s="2661" t="n"/>
      <c r="BX21" s="2661" t="n"/>
      <c r="BY21" s="2661" t="n"/>
      <c r="BZ21" s="413" t="n"/>
      <c r="CA21" s="738" t="n"/>
      <c r="CB21" s="2595" t="n"/>
      <c r="CC21" s="2661" t="n"/>
      <c r="CD21" s="2661" t="n"/>
      <c r="CE21" s="2661" t="n"/>
      <c r="CF21" s="2661" t="n"/>
      <c r="CG21" s="2661" t="n"/>
      <c r="CH21" s="413" t="n"/>
      <c r="CI21" s="738" t="n"/>
      <c r="CJ21" s="2595" t="n"/>
      <c r="CK21" s="2661" t="n"/>
      <c r="CL21" s="2661" t="n"/>
      <c r="CM21" s="2661" t="n"/>
      <c r="CN21" s="2661" t="n"/>
      <c r="CO21" s="2661" t="n"/>
      <c r="CP21" s="413" t="n"/>
      <c r="CQ21" s="736" t="n"/>
      <c r="CR21" s="2661" t="n">
        <v>7169.74113894915</v>
      </c>
      <c r="CS21" s="2661" t="n">
        <v>14476.20241253764</v>
      </c>
      <c r="CT21" s="2592" t="n">
        <v>6607.243653632412</v>
      </c>
      <c r="CU21" s="2661" t="n">
        <v>-7306.461273588489</v>
      </c>
      <c r="CV21" s="2661" t="n">
        <v>562.4974853167378</v>
      </c>
      <c r="CW21" s="2661" t="n">
        <v>11156.15275188136</v>
      </c>
      <c r="CX21" s="739">
        <f>+CR21/CW21-1</f>
        <v/>
      </c>
      <c r="CY21" s="740" t="n"/>
      <c r="CZ21" s="2797" t="n">
        <v>21498.1446614908</v>
      </c>
      <c r="DA21" s="2661" t="n">
        <v>13781.0948537522</v>
      </c>
      <c r="DB21" s="2661" t="n">
        <v>11554.4731544581</v>
      </c>
      <c r="DC21" s="2661" t="n"/>
      <c r="DD21" s="2661" t="n">
        <v>18164.66862619491</v>
      </c>
      <c r="DE21" s="413">
        <f>(CZ21-DD21)/DD21</f>
        <v/>
      </c>
      <c r="DF21" s="413">
        <f>(DA21-DD21)/DD21</f>
        <v/>
      </c>
      <c r="DG21" s="413">
        <f>(DB21-DD21)/DD21</f>
        <v/>
      </c>
      <c r="DH21" s="413">
        <f>(DC21-DD21)/DD21</f>
        <v/>
      </c>
      <c r="DI21" s="2489" t="n"/>
      <c r="DJ21" s="2388" t="n"/>
      <c r="DL21" s="2388" t="n"/>
      <c r="DM21" s="2571">
        <f>(CS21-CZ21)*10^6</f>
        <v/>
      </c>
      <c r="DN21" s="2571">
        <f>(CT21-DC21)*10^6</f>
        <v/>
      </c>
      <c r="DO21" s="2571">
        <f>(CW21-DD21)*10^6</f>
        <v/>
      </c>
    </row>
    <row customFormat="1" customHeight="1" ht="15" outlineLevel="1" r="22" s="416">
      <c r="A22" s="734" t="n"/>
      <c r="B22" s="735" t="inlineStr">
        <is>
          <t xml:space="preserve">    Sortant voix GLO</t>
        </is>
      </c>
      <c r="C22" s="651" t="inlineStr">
        <is>
          <t>CA15</t>
        </is>
      </c>
      <c r="D22" s="2661" t="n">
        <v>0</v>
      </c>
      <c r="E22" s="2661" t="n">
        <v>0</v>
      </c>
      <c r="F22" s="2661" t="n">
        <v>0</v>
      </c>
      <c r="G22" s="2661" t="n">
        <v>0</v>
      </c>
      <c r="H22" s="413" t="n"/>
      <c r="I22" s="736" t="n"/>
      <c r="J22" s="2661" t="n">
        <v>0</v>
      </c>
      <c r="K22" s="2661" t="n">
        <v>0</v>
      </c>
      <c r="L22" s="2661" t="n">
        <v>0</v>
      </c>
      <c r="M22" s="2661" t="n">
        <v>0</v>
      </c>
      <c r="N22" s="413" t="n"/>
      <c r="O22" s="2796" t="n"/>
      <c r="P22" s="2661" t="n">
        <v>0</v>
      </c>
      <c r="Q22" s="2661" t="n">
        <v>0</v>
      </c>
      <c r="R22" s="2661" t="n">
        <v>0</v>
      </c>
      <c r="S22" s="2661" t="n">
        <v>0</v>
      </c>
      <c r="T22" s="413" t="n"/>
      <c r="U22" s="736" t="n"/>
      <c r="V22" s="2661" t="n">
        <v>0</v>
      </c>
      <c r="W22" s="2661" t="n">
        <v>0</v>
      </c>
      <c r="X22" s="2661" t="n">
        <v>0</v>
      </c>
      <c r="Y22" s="2661" t="n">
        <v>0</v>
      </c>
      <c r="Z22" s="2595" t="n">
        <v>0</v>
      </c>
      <c r="AA22" s="2661" t="n">
        <v>0</v>
      </c>
      <c r="AB22" s="413" t="n"/>
      <c r="AC22" s="736" t="n"/>
      <c r="AD22" s="2661" t="n">
        <v>0.021132</v>
      </c>
      <c r="AE22" s="2661" t="n">
        <v>0</v>
      </c>
      <c r="AF22" s="2661" t="n">
        <v>0</v>
      </c>
      <c r="AG22" s="2661" t="n">
        <v>0.021132</v>
      </c>
      <c r="AH22" s="2595" t="n">
        <v>0.021132</v>
      </c>
      <c r="AI22" s="2661" t="n">
        <v>0</v>
      </c>
      <c r="AJ22" s="413" t="n"/>
      <c r="AK22" s="736" t="n"/>
      <c r="AL22" s="2661" t="n">
        <v>0</v>
      </c>
      <c r="AM22" s="2661" t="n">
        <v>0</v>
      </c>
      <c r="AN22" s="2661" t="n">
        <v>0</v>
      </c>
      <c r="AO22" s="2661" t="n">
        <v>0.0202995251900968</v>
      </c>
      <c r="AP22" s="2661" t="n">
        <v>0</v>
      </c>
      <c r="AQ22" s="2595" t="n">
        <v>0</v>
      </c>
      <c r="AR22" s="2661" t="n">
        <v>0</v>
      </c>
      <c r="AS22" s="413" t="n"/>
      <c r="AT22" s="2796" t="n"/>
      <c r="AU22" s="2595" t="n">
        <v>0</v>
      </c>
      <c r="AV22" s="2661" t="n">
        <v>0</v>
      </c>
      <c r="AW22" s="2661" t="n">
        <v>0.0212683525671574</v>
      </c>
      <c r="AX22" s="2661" t="n">
        <v>0</v>
      </c>
      <c r="AY22" s="2661" t="n">
        <v>-0.0212683525671574</v>
      </c>
      <c r="AZ22" s="2661" t="n">
        <v>0</v>
      </c>
      <c r="BA22" s="413" t="n"/>
      <c r="BB22" s="736" t="n"/>
      <c r="BC22" s="2595" t="n">
        <v>0</v>
      </c>
      <c r="BD22" s="2661" t="n"/>
      <c r="BE22" s="2661" t="n">
        <v>0.0219332697728946</v>
      </c>
      <c r="BF22" s="2661" t="n">
        <v>0</v>
      </c>
      <c r="BG22" s="2661" t="n">
        <v>-0.0219332697728946</v>
      </c>
      <c r="BH22" s="2661" t="n">
        <v>0</v>
      </c>
      <c r="BI22" s="413" t="n"/>
      <c r="BJ22" s="2796" t="n"/>
      <c r="BK22" s="2595" t="n"/>
      <c r="BL22" s="2661" t="n"/>
      <c r="BM22" s="2661" t="n"/>
      <c r="BN22" s="2661" t="n"/>
      <c r="BO22" s="2661" t="n"/>
      <c r="BP22" s="2661" t="n"/>
      <c r="BQ22" s="2661" t="n"/>
      <c r="BR22" s="413" t="n"/>
      <c r="BS22" s="736" t="n"/>
      <c r="BT22" s="2595" t="n"/>
      <c r="BU22" s="2661" t="n"/>
      <c r="BV22" s="2661" t="n"/>
      <c r="BW22" s="2661" t="n"/>
      <c r="BX22" s="2661" t="n"/>
      <c r="BY22" s="2661" t="n"/>
      <c r="BZ22" s="413" t="n"/>
      <c r="CA22" s="738" t="n"/>
      <c r="CB22" s="2595" t="n"/>
      <c r="CC22" s="2661" t="n"/>
      <c r="CD22" s="2661" t="n"/>
      <c r="CE22" s="2661" t="n"/>
      <c r="CF22" s="2661" t="n"/>
      <c r="CG22" s="2661" t="n"/>
      <c r="CH22" s="413" t="n"/>
      <c r="CI22" s="738" t="n"/>
      <c r="CJ22" s="2595" t="n"/>
      <c r="CK22" s="2661" t="n"/>
      <c r="CL22" s="2661" t="n"/>
      <c r="CM22" s="2661" t="n"/>
      <c r="CN22" s="2661" t="n"/>
      <c r="CO22" s="2661" t="n"/>
      <c r="CP22" s="413" t="n"/>
      <c r="CQ22" s="736" t="n"/>
      <c r="CR22" s="2661" t="n">
        <v>0.021132</v>
      </c>
      <c r="CS22" s="2661" t="n">
        <v>0</v>
      </c>
      <c r="CT22" s="2592" t="n">
        <v>0.0626998777572542</v>
      </c>
      <c r="CU22" s="2661" t="n">
        <v>0.021132</v>
      </c>
      <c r="CV22" s="2661" t="n">
        <v>-0.04156787775725421</v>
      </c>
      <c r="CW22" s="2661" t="n">
        <v>0</v>
      </c>
      <c r="CX22" s="739" t="n"/>
      <c r="CY22" s="740" t="n"/>
      <c r="CZ22" s="2797" t="n">
        <v>0</v>
      </c>
      <c r="DA22" s="2661" t="n">
        <v>0</v>
      </c>
      <c r="DB22" s="2661" t="n">
        <v>0.178255904072541</v>
      </c>
      <c r="DC22" s="2661" t="n"/>
      <c r="DD22" s="2661" t="n">
        <v>0</v>
      </c>
      <c r="DE22" s="413" t="n"/>
      <c r="DF22" s="413" t="n"/>
      <c r="DG22" s="413" t="n"/>
      <c r="DH22" s="413" t="n"/>
      <c r="DI22" s="2489" t="n"/>
      <c r="DJ22" s="2388" t="n"/>
      <c r="DL22" s="2388" t="n"/>
      <c r="DM22" s="2571">
        <f>(CS22-CZ22)*10^6</f>
        <v/>
      </c>
      <c r="DN22" s="2571">
        <f>(CT22-DC22)*10^6</f>
        <v/>
      </c>
      <c r="DO22" s="2571">
        <f>(CW22-DD22)*10^6</f>
        <v/>
      </c>
    </row>
    <row customFormat="1" customHeight="1" ht="15" outlineLevel="1" r="23" s="416">
      <c r="A23" s="734" t="n"/>
      <c r="B23" s="735" t="inlineStr">
        <is>
          <t xml:space="preserve">    Sortant voix BBCOM</t>
        </is>
      </c>
      <c r="C23" s="651" t="inlineStr">
        <is>
          <t>CA16</t>
        </is>
      </c>
      <c r="D23" s="2661" t="n">
        <v>0</v>
      </c>
      <c r="E23" s="2661" t="n">
        <v>0</v>
      </c>
      <c r="F23" s="2661" t="n">
        <v>0</v>
      </c>
      <c r="G23" s="2661" t="n">
        <v>0</v>
      </c>
      <c r="H23" s="413" t="n"/>
      <c r="I23" s="736" t="n"/>
      <c r="J23" s="2661" t="n">
        <v>0</v>
      </c>
      <c r="K23" s="2661" t="n">
        <v>0</v>
      </c>
      <c r="L23" s="2661" t="n">
        <v>0</v>
      </c>
      <c r="M23" s="2661" t="n">
        <v>0</v>
      </c>
      <c r="N23" s="413" t="n"/>
      <c r="O23" s="2796" t="n"/>
      <c r="P23" s="2661" t="n">
        <v>0</v>
      </c>
      <c r="Q23" s="2661" t="n">
        <v>0</v>
      </c>
      <c r="R23" s="2661" t="n">
        <v>0</v>
      </c>
      <c r="S23" s="2661" t="n">
        <v>0</v>
      </c>
      <c r="T23" s="413" t="n"/>
      <c r="U23" s="736" t="n"/>
      <c r="V23" s="2661" t="n">
        <v>0</v>
      </c>
      <c r="W23" s="2661" t="n">
        <v>0</v>
      </c>
      <c r="X23" s="2661" t="n">
        <v>0</v>
      </c>
      <c r="Y23" s="2661" t="n">
        <v>0</v>
      </c>
      <c r="Z23" s="2595" t="n">
        <v>0</v>
      </c>
      <c r="AA23" s="2661" t="n">
        <v>0</v>
      </c>
      <c r="AB23" s="413" t="n"/>
      <c r="AC23" s="736" t="n"/>
      <c r="AD23" s="2661" t="n">
        <v>0</v>
      </c>
      <c r="AE23" s="2661" t="n">
        <v>0</v>
      </c>
      <c r="AF23" s="2661" t="n">
        <v>0</v>
      </c>
      <c r="AG23" s="2661" t="n">
        <v>0</v>
      </c>
      <c r="AH23" s="2595" t="n">
        <v>0</v>
      </c>
      <c r="AI23" s="2661" t="n">
        <v>0</v>
      </c>
      <c r="AJ23" s="413" t="n"/>
      <c r="AK23" s="736" t="n"/>
      <c r="AL23" s="2661" t="n">
        <v>0</v>
      </c>
      <c r="AM23" s="2661" t="n">
        <v>0</v>
      </c>
      <c r="AN23" s="2661" t="n">
        <v>0</v>
      </c>
      <c r="AO23" s="2661" t="n">
        <v>0</v>
      </c>
      <c r="AP23" s="2661" t="n">
        <v>0</v>
      </c>
      <c r="AQ23" s="2595" t="n">
        <v>0</v>
      </c>
      <c r="AR23" s="2661" t="n">
        <v>0</v>
      </c>
      <c r="AS23" s="413" t="n"/>
      <c r="AT23" s="2796" t="n"/>
      <c r="AU23" s="2595" t="n">
        <v>0</v>
      </c>
      <c r="AV23" s="2661" t="n">
        <v>0</v>
      </c>
      <c r="AW23" s="2661" t="n">
        <v>0</v>
      </c>
      <c r="AX23" s="2661" t="n">
        <v>0</v>
      </c>
      <c r="AY23" s="2661" t="n">
        <v>0</v>
      </c>
      <c r="AZ23" s="2661" t="n">
        <v>0</v>
      </c>
      <c r="BA23" s="413" t="n"/>
      <c r="BB23" s="736" t="n"/>
      <c r="BC23" s="2595" t="n">
        <v>0</v>
      </c>
      <c r="BD23" s="2661" t="n"/>
      <c r="BE23" s="2661" t="n"/>
      <c r="BF23" s="2661" t="n">
        <v>0</v>
      </c>
      <c r="BG23" s="2661" t="n">
        <v>0</v>
      </c>
      <c r="BH23" s="2661" t="n">
        <v>0</v>
      </c>
      <c r="BI23" s="413" t="n"/>
      <c r="BJ23" s="2796" t="n"/>
      <c r="BK23" s="2595" t="n"/>
      <c r="BL23" s="2661" t="n"/>
      <c r="BM23" s="2661" t="n"/>
      <c r="BN23" s="2661" t="n"/>
      <c r="BO23" s="2661" t="n"/>
      <c r="BP23" s="2661" t="n"/>
      <c r="BQ23" s="2661" t="n"/>
      <c r="BR23" s="413" t="n"/>
      <c r="BS23" s="736" t="n"/>
      <c r="BT23" s="2595" t="n"/>
      <c r="BU23" s="2661" t="n"/>
      <c r="BV23" s="2661" t="n"/>
      <c r="BW23" s="2661" t="n"/>
      <c r="BX23" s="2661" t="n"/>
      <c r="BY23" s="2661" t="n"/>
      <c r="BZ23" s="413" t="n"/>
      <c r="CA23" s="738" t="n"/>
      <c r="CB23" s="2595" t="n"/>
      <c r="CC23" s="2661" t="n"/>
      <c r="CD23" s="2661" t="n"/>
      <c r="CE23" s="2661" t="n"/>
      <c r="CF23" s="2661" t="n"/>
      <c r="CG23" s="2661" t="n"/>
      <c r="CH23" s="413" t="n"/>
      <c r="CI23" s="738" t="n"/>
      <c r="CJ23" s="2595" t="n"/>
      <c r="CK23" s="2661" t="n"/>
      <c r="CL23" s="2661" t="n"/>
      <c r="CM23" s="2661" t="n"/>
      <c r="CN23" s="2661" t="n"/>
      <c r="CO23" s="2661" t="n"/>
      <c r="CP23" s="413" t="n"/>
      <c r="CQ23" s="736" t="n"/>
      <c r="CR23" s="2661" t="n">
        <v>0</v>
      </c>
      <c r="CS23" s="2661" t="n">
        <v>0</v>
      </c>
      <c r="CT23" s="2592" t="n">
        <v>0</v>
      </c>
      <c r="CU23" s="2661" t="n">
        <v>0</v>
      </c>
      <c r="CV23" s="2661" t="n">
        <v>0</v>
      </c>
      <c r="CW23" s="2661" t="n">
        <v>0</v>
      </c>
      <c r="CX23" s="739" t="n"/>
      <c r="CY23" s="740" t="n"/>
      <c r="CZ23" s="2797" t="n">
        <v>0</v>
      </c>
      <c r="DA23" s="2661" t="n">
        <v>0</v>
      </c>
      <c r="DB23" s="2661" t="n">
        <v>0</v>
      </c>
      <c r="DC23" s="2661" t="n"/>
      <c r="DD23" s="2661" t="n">
        <v>0</v>
      </c>
      <c r="DE23" s="413" t="n"/>
      <c r="DF23" s="413" t="n"/>
      <c r="DG23" s="413" t="n"/>
      <c r="DH23" s="413" t="n"/>
      <c r="DI23" s="2489" t="n"/>
      <c r="DJ23" s="2388" t="n"/>
      <c r="DL23" s="2388" t="n"/>
      <c r="DM23" s="2571">
        <f>(CS23-CZ23)*10^6</f>
        <v/>
      </c>
      <c r="DN23" s="2571">
        <f>(CT23-DC23)*10^6</f>
        <v/>
      </c>
      <c r="DO23" s="2571">
        <f>(CW23-DD23)*10^6</f>
        <v/>
      </c>
    </row>
    <row customFormat="1" customHeight="1" ht="15" outlineLevel="1" r="24" s="416">
      <c r="A24" s="734" t="n"/>
      <c r="B24" s="735" t="inlineStr">
        <is>
          <t xml:space="preserve">    Sortant voix LIBERCOM</t>
        </is>
      </c>
      <c r="C24" s="651" t="inlineStr">
        <is>
          <t>CA17</t>
        </is>
      </c>
      <c r="D24" s="2661" t="n">
        <v>0</v>
      </c>
      <c r="E24" s="2661" t="n">
        <v>134.857522330426</v>
      </c>
      <c r="F24" s="2661" t="n">
        <v>-134.857522330426</v>
      </c>
      <c r="G24" s="2661" t="n">
        <v>0</v>
      </c>
      <c r="H24" s="413" t="n"/>
      <c r="I24" s="736" t="n"/>
      <c r="J24" s="2661" t="n">
        <v>0</v>
      </c>
      <c r="K24" s="2661" t="n">
        <v>119.072377178341</v>
      </c>
      <c r="L24" s="2661" t="n">
        <v>-119.072377178341</v>
      </c>
      <c r="M24" s="2661" t="n">
        <v>0</v>
      </c>
      <c r="N24" s="413" t="n"/>
      <c r="O24" s="2796" t="n"/>
      <c r="P24" s="2661" t="n">
        <v>0</v>
      </c>
      <c r="Q24" s="2661" t="n">
        <v>124.387827766167</v>
      </c>
      <c r="R24" s="2661" t="n">
        <v>-124.387827766167</v>
      </c>
      <c r="S24" s="2661" t="n">
        <v>0</v>
      </c>
      <c r="T24" s="413" t="n"/>
      <c r="U24" s="736" t="n"/>
      <c r="V24" s="2661" t="n">
        <v>0</v>
      </c>
      <c r="W24" s="2661" t="n">
        <v>123.286366901014</v>
      </c>
      <c r="X24" s="2661" t="n">
        <v>76.4699397840522</v>
      </c>
      <c r="Y24" s="2661" t="n">
        <v>-123.286366901014</v>
      </c>
      <c r="Z24" s="2595" t="n">
        <v>-76.4699397840522</v>
      </c>
      <c r="AA24" s="2661" t="n">
        <v>0</v>
      </c>
      <c r="AB24" s="413" t="n"/>
      <c r="AC24" s="736" t="n"/>
      <c r="AD24" s="2661" t="n">
        <v>0</v>
      </c>
      <c r="AE24" s="2661" t="n">
        <v>129.00452197884</v>
      </c>
      <c r="AF24" s="2661" t="n">
        <v>81.7382793941028</v>
      </c>
      <c r="AG24" s="2661" t="n">
        <v>-129.00452197884</v>
      </c>
      <c r="AH24" s="2595" t="n">
        <v>-81.7382793941028</v>
      </c>
      <c r="AI24" s="2661" t="n">
        <v>0</v>
      </c>
      <c r="AJ24" s="413" t="n"/>
      <c r="AK24" s="736" t="n"/>
      <c r="AL24" s="2661" t="n">
        <v>0</v>
      </c>
      <c r="AM24" s="2661" t="n">
        <v>121.835734227294</v>
      </c>
      <c r="AN24" s="2661" t="n">
        <v>83.03151402073691</v>
      </c>
      <c r="AO24" s="2661" t="n">
        <v>0</v>
      </c>
      <c r="AP24" s="2661" t="n">
        <v>-121.835734227294</v>
      </c>
      <c r="AQ24" s="2595" t="n">
        <v>-83.03151402073691</v>
      </c>
      <c r="AR24" s="2661" t="n">
        <v>113.555211</v>
      </c>
      <c r="AS24" s="413" t="n">
        <v>-1</v>
      </c>
      <c r="AT24" s="2796" t="n"/>
      <c r="AU24" s="2595" t="n">
        <v>0</v>
      </c>
      <c r="AV24" s="2661" t="n">
        <v>121.134069905441</v>
      </c>
      <c r="AW24" s="2661" t="n">
        <v>0</v>
      </c>
      <c r="AX24" s="2661" t="n">
        <v>-121.134069905441</v>
      </c>
      <c r="AY24" s="2661" t="n">
        <v>0</v>
      </c>
      <c r="AZ24" s="2661" t="n">
        <v>0</v>
      </c>
      <c r="BA24" s="413" t="n"/>
      <c r="BB24" s="736" t="n"/>
      <c r="BC24" s="2595" t="n">
        <v>0</v>
      </c>
      <c r="BD24" s="2661" t="n">
        <v>120.441513416251</v>
      </c>
      <c r="BE24" s="2661" t="n">
        <v>0</v>
      </c>
      <c r="BF24" s="2661" t="n">
        <v>-120.441513416251</v>
      </c>
      <c r="BG24" s="2661" t="n">
        <v>0</v>
      </c>
      <c r="BH24" s="2661" t="n">
        <v>0</v>
      </c>
      <c r="BI24" s="413" t="n"/>
      <c r="BJ24" s="2796" t="n"/>
      <c r="BK24" s="2595" t="n"/>
      <c r="BL24" s="2661" t="n"/>
      <c r="BM24" s="2661" t="n"/>
      <c r="BN24" s="2661" t="n"/>
      <c r="BO24" s="2661" t="n"/>
      <c r="BP24" s="2661" t="n"/>
      <c r="BQ24" s="2661" t="n"/>
      <c r="BR24" s="413" t="n"/>
      <c r="BS24" s="736" t="n"/>
      <c r="BT24" s="2595" t="n"/>
      <c r="BU24" s="2661" t="n"/>
      <c r="BV24" s="2661" t="n"/>
      <c r="BW24" s="2661" t="n"/>
      <c r="BX24" s="2661" t="n"/>
      <c r="BY24" s="2661" t="n"/>
      <c r="BZ24" s="413" t="n"/>
      <c r="CA24" s="738" t="n"/>
      <c r="CB24" s="2595" t="n"/>
      <c r="CC24" s="2661" t="n"/>
      <c r="CD24" s="2661" t="n"/>
      <c r="CE24" s="2661" t="n"/>
      <c r="CF24" s="2661" t="n"/>
      <c r="CG24" s="2661" t="n"/>
      <c r="CH24" s="413" t="n"/>
      <c r="CI24" s="738" t="n"/>
      <c r="CJ24" s="2595" t="n"/>
      <c r="CK24" s="2661" t="n"/>
      <c r="CL24" s="2661" t="n"/>
      <c r="CM24" s="2661" t="n"/>
      <c r="CN24" s="2661" t="n"/>
      <c r="CO24" s="2661" t="n"/>
      <c r="CP24" s="413" t="n"/>
      <c r="CQ24" s="736" t="n"/>
      <c r="CR24" s="2661" t="n">
        <v>0</v>
      </c>
      <c r="CS24" s="2661" t="n">
        <v>994.0199337037741</v>
      </c>
      <c r="CT24" s="2592" t="n">
        <v>0</v>
      </c>
      <c r="CU24" s="2661" t="n">
        <v>-994.0199337037741</v>
      </c>
      <c r="CV24" s="2661" t="n">
        <v>0</v>
      </c>
      <c r="CW24" s="2661" t="n">
        <v>113.555211</v>
      </c>
      <c r="CX24" s="739" t="n"/>
      <c r="CY24" s="740" t="n"/>
      <c r="CZ24" s="2797" t="n">
        <v>1476.28026056504</v>
      </c>
      <c r="DA24" s="2661" t="n">
        <v>809.8979616077389</v>
      </c>
      <c r="DB24" s="2661" t="n">
        <v>0</v>
      </c>
      <c r="DC24" s="2661" t="n"/>
      <c r="DD24" s="2661" t="n">
        <v>113.555211</v>
      </c>
      <c r="DE24" s="413" t="n"/>
      <c r="DF24" s="413" t="n"/>
      <c r="DG24" s="413" t="n"/>
      <c r="DH24" s="413" t="n"/>
      <c r="DI24" s="2489" t="n"/>
      <c r="DJ24" s="2388" t="n"/>
      <c r="DL24" s="2388" t="n"/>
      <c r="DM24" s="2571">
        <f>(CS24-CZ24)*10^6</f>
        <v/>
      </c>
      <c r="DN24" s="2571">
        <f>(CT24-DC24)*10^6</f>
        <v/>
      </c>
      <c r="DO24" s="2571">
        <f>(CW24-DD24)*10^6</f>
        <v/>
      </c>
    </row>
    <row customFormat="1" customHeight="1" ht="15" outlineLevel="1" r="25" s="416">
      <c r="A25" s="734" t="n"/>
      <c r="B25" s="735" t="inlineStr">
        <is>
          <t xml:space="preserve">    Sortant voix BTSA</t>
        </is>
      </c>
      <c r="C25" s="651" t="inlineStr">
        <is>
          <t>CA18</t>
        </is>
      </c>
      <c r="D25" s="2798" t="n">
        <v>477.338191152542</v>
      </c>
      <c r="E25" s="2661" t="n">
        <v>0.269636162271666</v>
      </c>
      <c r="F25" s="2661" t="n">
        <v>477.0685549902703</v>
      </c>
      <c r="G25" s="2661" t="n">
        <v>72.34898763559322</v>
      </c>
      <c r="H25" s="413" t="n">
        <v>5.597717628846378</v>
      </c>
      <c r="I25" s="736" t="n"/>
      <c r="J25" s="2798" t="n">
        <v>443.005416957627</v>
      </c>
      <c r="K25" s="2661" t="n">
        <v>0.23807510519336</v>
      </c>
      <c r="L25" s="2661" t="n">
        <v>442.7673418524337</v>
      </c>
      <c r="M25" s="2661" t="n">
        <v>74.7611735338983</v>
      </c>
      <c r="N25" s="413" t="n">
        <v>4.925608120059257</v>
      </c>
      <c r="O25" s="2796" t="n"/>
      <c r="P25" s="2798" t="n">
        <v>542.002445</v>
      </c>
      <c r="Q25" s="2661" t="n">
        <v>0.248702897195458</v>
      </c>
      <c r="R25" s="2661" t="n">
        <v>541.7537421028045</v>
      </c>
      <c r="S25" s="2661" t="n">
        <v>85.784432</v>
      </c>
      <c r="T25" s="413" t="n">
        <v>5.318191219124701</v>
      </c>
      <c r="U25" s="736" t="n"/>
      <c r="V25" s="2798" t="n">
        <v>414.467359805085</v>
      </c>
      <c r="W25" s="2661" t="n">
        <v>0.246500619744116</v>
      </c>
      <c r="X25" s="2661" t="n">
        <v>364.993327624208</v>
      </c>
      <c r="Y25" s="2661" t="n">
        <v>414.2208591853409</v>
      </c>
      <c r="Z25" s="2595" t="n">
        <v>49.47403218087697</v>
      </c>
      <c r="AA25" s="2661" t="n">
        <v>95.49260258474577</v>
      </c>
      <c r="AB25" s="413" t="n">
        <v>3.340308553610341</v>
      </c>
      <c r="AC25" s="736" t="n"/>
      <c r="AD25" s="2798" t="n">
        <v>455.746392677966</v>
      </c>
      <c r="AE25" s="2661" t="n">
        <v>0.257933585171743</v>
      </c>
      <c r="AF25" s="2661" t="n">
        <v>390.139271386646</v>
      </c>
      <c r="AG25" s="2661" t="n">
        <v>455.4884590927942</v>
      </c>
      <c r="AH25" s="2595" t="n">
        <v>65.60712129132003</v>
      </c>
      <c r="AI25" s="2661" t="n">
        <v>98.01418958474576</v>
      </c>
      <c r="AJ25" s="413" t="n">
        <v>3.649800142293837</v>
      </c>
      <c r="AK25" s="736" t="n"/>
      <c r="AL25" s="2798" t="n">
        <v>577.815283</v>
      </c>
      <c r="AM25" s="2661" t="n">
        <v>0.243600202917167</v>
      </c>
      <c r="AN25" s="2661" t="n">
        <v>396.311919241568</v>
      </c>
      <c r="AO25" s="2661" t="n">
        <v>437.792701990446</v>
      </c>
      <c r="AP25" s="2661" t="n">
        <v>577.5716827970829</v>
      </c>
      <c r="AQ25" s="2595" t="n">
        <v>181.503363758432</v>
      </c>
      <c r="AR25" s="2661" t="n">
        <v>0.227044</v>
      </c>
      <c r="AS25" s="413" t="n">
        <v>2543.948481351632</v>
      </c>
      <c r="AT25" s="2796" t="n"/>
      <c r="AU25" s="2595" t="n">
        <v>286.776586533898</v>
      </c>
      <c r="AV25" s="2661" t="n">
        <v>0.242197284698902</v>
      </c>
      <c r="AW25" s="2661" t="n">
        <v>458.6870604147811</v>
      </c>
      <c r="AX25" s="2661" t="n">
        <v>286.5343892491991</v>
      </c>
      <c r="AY25" s="2661" t="n">
        <v>-171.910473880883</v>
      </c>
      <c r="AZ25" s="2661" t="n">
        <v>57.77462439830509</v>
      </c>
      <c r="BA25" s="413" t="n">
        <v>3.963711828861515</v>
      </c>
      <c r="BB25" s="736" t="n"/>
      <c r="BC25" s="2595" t="n">
        <v>438.7690026186441</v>
      </c>
      <c r="BD25" s="2661" t="n">
        <v>0.240812576818508</v>
      </c>
      <c r="BE25" s="2661" t="n">
        <v>473.027095335481</v>
      </c>
      <c r="BF25" s="2661" t="n">
        <v>438.5281900418256</v>
      </c>
      <c r="BG25" s="2661" t="n">
        <v>-34.25809271683693</v>
      </c>
      <c r="BH25" s="2661" t="n">
        <v>118.0587967118644</v>
      </c>
      <c r="BI25" s="413" t="n">
        <v>2.716529516131768</v>
      </c>
      <c r="BJ25" s="2796" t="n"/>
      <c r="BK25" s="2595" t="n"/>
      <c r="BL25" s="2661" t="n"/>
      <c r="BM25" s="2661" t="n"/>
      <c r="BN25" s="2661" t="n"/>
      <c r="BO25" s="2661" t="n"/>
      <c r="BP25" s="2661" t="n"/>
      <c r="BQ25" s="2661" t="n"/>
      <c r="BR25" s="413" t="n"/>
      <c r="BS25" s="736" t="n"/>
      <c r="BT25" s="2595" t="n"/>
      <c r="BU25" s="2661" t="n"/>
      <c r="BV25" s="2661" t="n"/>
      <c r="BW25" s="2661" t="n"/>
      <c r="BX25" s="2661" t="n"/>
      <c r="BY25" s="2661" t="n"/>
      <c r="BZ25" s="413" t="n"/>
      <c r="CA25" s="738" t="n"/>
      <c r="CB25" s="2595" t="n"/>
      <c r="CC25" s="2661" t="n"/>
      <c r="CD25" s="2661" t="n"/>
      <c r="CE25" s="2661" t="n"/>
      <c r="CF25" s="2661" t="n"/>
      <c r="CG25" s="2661" t="n"/>
      <c r="CH25" s="413" t="n"/>
      <c r="CI25" s="738" t="n"/>
      <c r="CJ25" s="2595" t="n"/>
      <c r="CK25" s="2661" t="n"/>
      <c r="CL25" s="2661" t="n"/>
      <c r="CM25" s="2661" t="n"/>
      <c r="CN25" s="2661" t="n"/>
      <c r="CO25" s="2661" t="n"/>
      <c r="CP25" s="413" t="n"/>
      <c r="CQ25" s="736" t="n"/>
      <c r="CR25" s="2661" t="n">
        <v>3635.920677745762</v>
      </c>
      <c r="CS25" s="2661" t="n">
        <v>1.98745843401092</v>
      </c>
      <c r="CT25" s="2592" t="n">
        <v>3229.039567998447</v>
      </c>
      <c r="CU25" s="2661" t="n">
        <v>3633.933219311751</v>
      </c>
      <c r="CV25" s="2661" t="n">
        <v>406.8811097473149</v>
      </c>
      <c r="CW25" s="2661" t="n">
        <v>484.4030537372881</v>
      </c>
      <c r="CX25" s="739">
        <f>+CR25/CW25-1</f>
        <v/>
      </c>
      <c r="CY25" s="740" t="n"/>
      <c r="CZ25" s="2797" t="n">
        <v>2.95169699856159</v>
      </c>
      <c r="DA25" s="2661" t="n">
        <v>5328.01343663439</v>
      </c>
      <c r="DB25" s="2661" t="n">
        <v>5721.19564150743</v>
      </c>
      <c r="DC25" s="2661" t="n"/>
      <c r="DD25" s="2661" t="n">
        <v>1167.614951067797</v>
      </c>
      <c r="DE25" s="413">
        <f>(CZ25-DD25)/DD25</f>
        <v/>
      </c>
      <c r="DF25" s="413">
        <f>(DA25-DD25)/DD25</f>
        <v/>
      </c>
      <c r="DG25" s="413">
        <f>(DB25-DD25)/DD25</f>
        <v/>
      </c>
      <c r="DH25" s="413">
        <f>(DC25-DD25)/DD25</f>
        <v/>
      </c>
      <c r="DI25" s="2489" t="n"/>
      <c r="DJ25" s="2388" t="n"/>
      <c r="DL25" s="2388" t="n"/>
      <c r="DM25" s="2571">
        <f>(CS25-CZ25)*10^6</f>
        <v/>
      </c>
      <c r="DN25" s="2571">
        <f>(CT25-DC25)*10^6</f>
        <v/>
      </c>
      <c r="DO25" s="2571">
        <f>(CW25-DD25)*10^6</f>
        <v/>
      </c>
    </row>
    <row customFormat="1" customHeight="1" ht="15" outlineLevel="1" r="26" s="416">
      <c r="A26" s="734" t="n"/>
      <c r="B26" s="735" t="inlineStr">
        <is>
          <t xml:space="preserve">    Sortant voix INTERNATIONAL</t>
        </is>
      </c>
      <c r="C26" s="651" t="inlineStr">
        <is>
          <t>CA19</t>
        </is>
      </c>
      <c r="D26" s="2661" t="n">
        <v>159.659921661017</v>
      </c>
      <c r="E26" s="2661" t="n">
        <v>134.979151816662</v>
      </c>
      <c r="F26" s="2661" t="n">
        <v>24.68076984435498</v>
      </c>
      <c r="G26" s="2661" t="n">
        <v>206.8095892457627</v>
      </c>
      <c r="H26" s="413" t="n">
        <v>-0.227985886712029</v>
      </c>
      <c r="I26" s="736" t="n"/>
      <c r="J26" s="2661" t="n">
        <v>139.884523194915</v>
      </c>
      <c r="K26" s="2661" t="n">
        <v>111.993663274608</v>
      </c>
      <c r="L26" s="2661" t="n">
        <v>27.89085992030701</v>
      </c>
      <c r="M26" s="2661" t="n">
        <v>191.5170517711865</v>
      </c>
      <c r="N26" s="413" t="n">
        <v>-0.2695975533184326</v>
      </c>
      <c r="O26" s="2796" t="n"/>
      <c r="P26" s="2661" t="n">
        <v>181.130241</v>
      </c>
      <c r="Q26" s="2661" t="n">
        <v>130.1384428515</v>
      </c>
      <c r="R26" s="2661" t="n">
        <v>50.99179814850001</v>
      </c>
      <c r="S26" s="2661" t="n">
        <v>185.649059</v>
      </c>
      <c r="T26" s="413" t="n">
        <v>-0.02434064586344054</v>
      </c>
      <c r="U26" s="736" t="n"/>
      <c r="V26" s="2661" t="n">
        <v>113.364884271186</v>
      </c>
      <c r="W26" s="2661" t="n">
        <v>106.778483765831</v>
      </c>
      <c r="X26" s="2661" t="n">
        <v>148.89</v>
      </c>
      <c r="Y26" s="2661" t="n">
        <v>6.586400505355002</v>
      </c>
      <c r="Z26" s="2595" t="n">
        <v>-35.52511572881399</v>
      </c>
      <c r="AA26" s="2661" t="n">
        <v>203.7129071779661</v>
      </c>
      <c r="AB26" s="413" t="n">
        <v>-0.4435066199700883</v>
      </c>
      <c r="AC26" s="736" t="n"/>
      <c r="AD26" s="2661" t="n">
        <v>124.372491584746</v>
      </c>
      <c r="AE26" s="2661" t="n">
        <v>97.1166710206426</v>
      </c>
      <c r="AF26" s="2661" t="n">
        <v>142.561918575913</v>
      </c>
      <c r="AG26" s="2661" t="n">
        <v>27.2558205641034</v>
      </c>
      <c r="AH26" s="2595" t="n">
        <v>-18.18942699116701</v>
      </c>
      <c r="AI26" s="2661" t="n">
        <v>175.2946543728814</v>
      </c>
      <c r="AJ26" s="413" t="n">
        <v>-0.2904946700759927</v>
      </c>
      <c r="AK26" s="736" t="n"/>
      <c r="AL26" s="2661" t="n">
        <v>116.145827</v>
      </c>
      <c r="AM26" s="2661" t="n">
        <v>92.69670889878651</v>
      </c>
      <c r="AN26" s="2661" t="n">
        <v>143.586202565074</v>
      </c>
      <c r="AO26" s="2661" t="n">
        <v>121.556039254928</v>
      </c>
      <c r="AP26" s="2661" t="n">
        <v>23.44911810121349</v>
      </c>
      <c r="AQ26" s="2595" t="n">
        <v>-27.44037556507402</v>
      </c>
      <c r="AR26" s="2661" t="n">
        <v>155.605553</v>
      </c>
      <c r="AS26" s="413" t="n">
        <v>-0.253588160828682</v>
      </c>
      <c r="AT26" s="2796" t="n"/>
      <c r="AU26" s="2595" t="n">
        <v>108.882409491525</v>
      </c>
      <c r="AV26" s="2661" t="n">
        <v>79.670355548277</v>
      </c>
      <c r="AW26" s="2661" t="n">
        <v>121.540201356801</v>
      </c>
      <c r="AX26" s="2661" t="n">
        <v>29.21205394324799</v>
      </c>
      <c r="AY26" s="2661" t="n">
        <v>-12.657791865276</v>
      </c>
      <c r="AZ26" s="2661" t="n">
        <v>127.9217737627119</v>
      </c>
      <c r="BA26" s="413" t="n">
        <v>-0.1488359933665701</v>
      </c>
      <c r="BB26" s="736" t="n"/>
      <c r="BC26" s="2595" t="n">
        <v>103.8802709661017</v>
      </c>
      <c r="BD26" s="2661" t="n">
        <v>77.6869358328702</v>
      </c>
      <c r="BE26" s="2661" t="n">
        <v>118.737676072808</v>
      </c>
      <c r="BF26" s="2661" t="n">
        <v>26.19333513323149</v>
      </c>
      <c r="BG26" s="2661" t="n">
        <v>-14.85740510670631</v>
      </c>
      <c r="BH26" s="2661" t="n">
        <v>143.2389792711865</v>
      </c>
      <c r="BI26" s="413" t="n">
        <v>-0.2747765203671906</v>
      </c>
      <c r="BJ26" s="2796" t="n"/>
      <c r="BK26" s="2595" t="n"/>
      <c r="BL26" s="2661" t="n"/>
      <c r="BM26" s="2661" t="n"/>
      <c r="BN26" s="2661" t="n"/>
      <c r="BO26" s="2661" t="n"/>
      <c r="BP26" s="2661" t="n"/>
      <c r="BQ26" s="2661" t="n"/>
      <c r="BR26" s="413" t="n"/>
      <c r="BS26" s="736" t="n"/>
      <c r="BT26" s="2595" t="n"/>
      <c r="BU26" s="2661" t="n"/>
      <c r="BV26" s="2661" t="n"/>
      <c r="BW26" s="2661" t="n"/>
      <c r="BX26" s="2661" t="n"/>
      <c r="BY26" s="2661" t="n"/>
      <c r="BZ26" s="413" t="n"/>
      <c r="CA26" s="738" t="n"/>
      <c r="CB26" s="2595" t="n"/>
      <c r="CC26" s="2661" t="n"/>
      <c r="CD26" s="2661" t="n"/>
      <c r="CE26" s="2661" t="n"/>
      <c r="CF26" s="2661" t="n"/>
      <c r="CG26" s="2661" t="n"/>
      <c r="CH26" s="413" t="n"/>
      <c r="CI26" s="738" t="n"/>
      <c r="CJ26" s="2595" t="n"/>
      <c r="CK26" s="2661" t="n"/>
      <c r="CL26" s="2661" t="n"/>
      <c r="CM26" s="2661" t="n"/>
      <c r="CN26" s="2661" t="n"/>
      <c r="CO26" s="2661" t="n"/>
      <c r="CP26" s="413" t="n"/>
      <c r="CQ26" s="736" t="n"/>
      <c r="CR26" s="2661" t="n">
        <v>1047.320569169491</v>
      </c>
      <c r="CS26" s="2661" t="n">
        <v>831.0604130091773</v>
      </c>
      <c r="CT26" s="2592" t="n">
        <v>961.5083023235929</v>
      </c>
      <c r="CU26" s="2661" t="n">
        <v>216.2601561603134</v>
      </c>
      <c r="CV26" s="2661" t="n">
        <v>85.81226684589774</v>
      </c>
      <c r="CW26" s="2661" t="n">
        <v>1246.510588330508</v>
      </c>
      <c r="CX26" s="739">
        <f>+CR26/CW26-1</f>
        <v/>
      </c>
      <c r="CY26" s="740" t="n"/>
      <c r="CZ26" s="2797" t="n">
        <v>1148.14470373716</v>
      </c>
      <c r="DA26" s="2661" t="n">
        <v>1814.77762096323</v>
      </c>
      <c r="DB26" s="2661" t="n">
        <v>1568.48188714193</v>
      </c>
      <c r="DC26" s="2661" t="n"/>
      <c r="DD26" s="2661" t="n">
        <v>1908.733133254237</v>
      </c>
      <c r="DE26" s="413">
        <f>(CZ26-DD26)/DD26</f>
        <v/>
      </c>
      <c r="DF26" s="413">
        <f>(DA26-DD26)/DD26</f>
        <v/>
      </c>
      <c r="DG26" s="413">
        <f>(DB26-DD26)/DD26</f>
        <v/>
      </c>
      <c r="DH26" s="413">
        <f>(DC26-DD26)/DD26</f>
        <v/>
      </c>
      <c r="DI26" s="2489" t="n"/>
      <c r="DJ26" s="2388" t="n"/>
      <c r="DL26" s="2388" t="n"/>
      <c r="DM26" s="2571">
        <f>(CS26-CZ26)*10^6</f>
        <v/>
      </c>
      <c r="DN26" s="2571">
        <f>(CT26-DC26)*10^6</f>
        <v/>
      </c>
      <c r="DO26" s="2571">
        <f>(CW26-DD26)*10^6</f>
        <v/>
      </c>
    </row>
    <row customFormat="1" customHeight="1" ht="15" outlineLevel="1" r="27" s="416">
      <c r="A27" s="734" t="n"/>
      <c r="B27" s="735" t="inlineStr">
        <is>
          <t xml:space="preserve">    Sortant voix roaming</t>
        </is>
      </c>
      <c r="C27" s="651" t="inlineStr">
        <is>
          <t>CA20</t>
        </is>
      </c>
      <c r="D27" s="2661" t="n">
        <v>10.56786</v>
      </c>
      <c r="E27" s="2661" t="n">
        <v>16.5958505316488</v>
      </c>
      <c r="F27" s="2661" t="n">
        <v>-6.0279905316488</v>
      </c>
      <c r="G27" s="2661" t="n">
        <v>12.72778</v>
      </c>
      <c r="H27" s="413" t="n">
        <v>-0.169701236193586</v>
      </c>
      <c r="I27" s="736" t="n"/>
      <c r="J27" s="2661" t="n">
        <v>10.085312</v>
      </c>
      <c r="K27" s="2661" t="n">
        <v>14.8772927812087</v>
      </c>
      <c r="L27" s="2661" t="n">
        <v>-4.7919807812087</v>
      </c>
      <c r="M27" s="2661" t="n">
        <v>13.135162</v>
      </c>
      <c r="N27" s="413" t="n">
        <v>-0.2321897514472985</v>
      </c>
      <c r="O27" s="2796" t="n"/>
      <c r="P27" s="2661" t="n">
        <v>13.910103</v>
      </c>
      <c r="Q27" s="2661" t="n">
        <v>16.1900975468682</v>
      </c>
      <c r="R27" s="2661" t="n">
        <v>-2.279994546868199</v>
      </c>
      <c r="S27" s="2661" t="n">
        <v>15.075004</v>
      </c>
      <c r="T27" s="413" t="n">
        <v>-0.07727367767199267</v>
      </c>
      <c r="U27" s="736" t="n"/>
      <c r="V27" s="2661" t="n">
        <v>7.596249</v>
      </c>
      <c r="W27" s="2661" t="n">
        <v>15.9997670507363</v>
      </c>
      <c r="X27" s="2661" t="n">
        <v>13.9294707699553</v>
      </c>
      <c r="Y27" s="2661" t="n">
        <v>-8.403518050736301</v>
      </c>
      <c r="Z27" s="2595" t="n">
        <v>-6.3332217699553</v>
      </c>
      <c r="AA27" s="2661" t="n">
        <v>6.984574</v>
      </c>
      <c r="AB27" s="413" t="n">
        <v>0.08757513342975543</v>
      </c>
      <c r="AC27" s="736" t="n"/>
      <c r="AD27" s="2661" t="n">
        <v>12.878297</v>
      </c>
      <c r="AE27" s="2661" t="n">
        <v>16.5702142952703</v>
      </c>
      <c r="AF27" s="2661" t="n">
        <v>14.1093944603894</v>
      </c>
      <c r="AG27" s="2661" t="n">
        <v>-3.691917295270301</v>
      </c>
      <c r="AH27" s="2595" t="n">
        <v>-1.2310974603894</v>
      </c>
      <c r="AI27" s="2661" t="n">
        <v>10.504886</v>
      </c>
      <c r="AJ27" s="413" t="n">
        <v>0.2259340082319787</v>
      </c>
      <c r="AK27" s="736" t="n"/>
      <c r="AL27" s="2661" t="n">
        <v>14.234937</v>
      </c>
      <c r="AM27" s="2661" t="n">
        <v>16.0408311560792</v>
      </c>
      <c r="AN27" s="2661" t="n">
        <v>13.6683896069226</v>
      </c>
      <c r="AO27" s="2661" t="n">
        <v>14.9860048733051</v>
      </c>
      <c r="AP27" s="2661" t="n">
        <v>-1.8058941560792</v>
      </c>
      <c r="AQ27" s="2595" t="n">
        <v>0.5665473930773999</v>
      </c>
      <c r="AR27" s="2661" t="n">
        <v>20.605101</v>
      </c>
      <c r="AS27" s="413" t="n">
        <v>-0.3091547088267124</v>
      </c>
      <c r="AT27" s="2796" t="n"/>
      <c r="AU27" s="2595" t="n">
        <v>4.407325</v>
      </c>
      <c r="AV27" s="2661" t="n">
        <v>16.6210534905331</v>
      </c>
      <c r="AW27" s="2661" t="n">
        <v>15.7562919609746</v>
      </c>
      <c r="AX27" s="2661" t="n">
        <v>-12.2137284905331</v>
      </c>
      <c r="AY27" s="2661" t="n">
        <v>-11.3489669609746</v>
      </c>
      <c r="AZ27" s="2661" t="n">
        <v>4.854866</v>
      </c>
      <c r="BA27" s="413" t="n">
        <v>-0.09218400672644722</v>
      </c>
      <c r="BB27" s="736" t="n"/>
      <c r="BC27" s="2595" t="n">
        <v>8.935810999999999</v>
      </c>
      <c r="BD27" s="2661" t="n">
        <v>16.742198827432</v>
      </c>
      <c r="BE27" s="2661" t="n">
        <v>15.3450796420073</v>
      </c>
      <c r="BF27" s="2661" t="n">
        <v>-7.806387827431999</v>
      </c>
      <c r="BG27" s="2661" t="n">
        <v>-6.409268642007302</v>
      </c>
      <c r="BH27" s="2661" t="n">
        <v>11.091256</v>
      </c>
      <c r="BI27" s="413" t="n">
        <v>-0.1943373230227488</v>
      </c>
      <c r="BJ27" s="2796" t="n"/>
      <c r="BK27" s="2595" t="n"/>
      <c r="BL27" s="2661" t="n"/>
      <c r="BM27" s="2661" t="n"/>
      <c r="BN27" s="2661" t="n"/>
      <c r="BO27" s="2661" t="n"/>
      <c r="BP27" s="2661" t="n"/>
      <c r="BQ27" s="2661" t="n"/>
      <c r="BR27" s="413" t="n"/>
      <c r="BS27" s="736" t="n"/>
      <c r="BT27" s="2595" t="n"/>
      <c r="BU27" s="2661" t="n"/>
      <c r="BV27" s="2661" t="n"/>
      <c r="BW27" s="2661" t="n"/>
      <c r="BX27" s="2661" t="n"/>
      <c r="BY27" s="2661" t="n"/>
      <c r="BZ27" s="413" t="n"/>
      <c r="CA27" s="738" t="n"/>
      <c r="CB27" s="2595" t="n"/>
      <c r="CC27" s="2661" t="n"/>
      <c r="CD27" s="2661" t="n"/>
      <c r="CE27" s="2661" t="n"/>
      <c r="CF27" s="2661" t="n"/>
      <c r="CG27" s="2661" t="n"/>
      <c r="CH27" s="413" t="n"/>
      <c r="CI27" s="738" t="n"/>
      <c r="CJ27" s="2595" t="n"/>
      <c r="CK27" s="2661" t="n"/>
      <c r="CL27" s="2661" t="n"/>
      <c r="CM27" s="2661" t="n"/>
      <c r="CN27" s="2661" t="n"/>
      <c r="CO27" s="2661" t="n"/>
      <c r="CP27" s="413" t="n"/>
      <c r="CQ27" s="736" t="n"/>
      <c r="CR27" s="2661" t="n">
        <v>82.615894</v>
      </c>
      <c r="CS27" s="2661" t="n">
        <v>129.6373056797766</v>
      </c>
      <c r="CT27" s="2592" t="n">
        <v>85.78011783427969</v>
      </c>
      <c r="CU27" s="2661" t="n">
        <v>-47.02141167977661</v>
      </c>
      <c r="CV27" s="2661" t="n">
        <v>-3.164223834279696</v>
      </c>
      <c r="CW27" s="2661" t="n">
        <v>83.887373</v>
      </c>
      <c r="CX27" s="739">
        <f>+CR27/CW27-1</f>
        <v/>
      </c>
      <c r="CY27" s="740" t="n"/>
      <c r="CZ27" s="2797" t="n">
        <v>196.533249879653</v>
      </c>
      <c r="DA27" s="2661" t="n">
        <v>163.234615200898</v>
      </c>
      <c r="DB27" s="2661" t="n">
        <v>161.190660391286</v>
      </c>
      <c r="DC27" s="2661" t="n"/>
      <c r="DD27" s="2661" t="n">
        <v>136.8012</v>
      </c>
      <c r="DE27" s="413">
        <f>(CZ27-DD27)/DD27</f>
        <v/>
      </c>
      <c r="DF27" s="413">
        <f>(DA27-DD27)/DD27</f>
        <v/>
      </c>
      <c r="DG27" s="413">
        <f>(DB27-DD27)/DD27</f>
        <v/>
      </c>
      <c r="DH27" s="413">
        <f>(DC27-DD27)/DD27</f>
        <v/>
      </c>
      <c r="DI27" s="2489" t="n"/>
      <c r="DJ27" s="2388" t="n"/>
      <c r="DL27" s="2388" t="n"/>
      <c r="DM27" s="2571">
        <f>(CS27-CZ27)*10^6</f>
        <v/>
      </c>
      <c r="DN27" s="2571">
        <f>(CT27-DC27)*10^6</f>
        <v/>
      </c>
      <c r="DO27" s="2571">
        <f>(CW27-DD27)*10^6</f>
        <v/>
      </c>
    </row>
    <row customFormat="1" customHeight="1" ht="15" outlineLevel="1" r="28" s="733">
      <c r="A28" s="719" t="n"/>
      <c r="B28" s="720" t="inlineStr">
        <is>
          <t>Total VOIX Sortant</t>
        </is>
      </c>
      <c r="C28" s="651" t="inlineStr">
        <is>
          <t>CA21</t>
        </is>
      </c>
      <c r="D28" s="2790" t="n">
        <v>3066.575545</v>
      </c>
      <c r="E28" s="2790" t="n">
        <v>3782.99335804558</v>
      </c>
      <c r="F28" s="2790" t="n">
        <v>-716.4178130455798</v>
      </c>
      <c r="G28" s="2790" t="n">
        <v>4039.308541</v>
      </c>
      <c r="H28" s="723" t="n">
        <v>-0.2408167106143327</v>
      </c>
      <c r="I28" s="724" t="n"/>
      <c r="J28" s="2790" t="n">
        <v>2613.558421</v>
      </c>
      <c r="K28" s="2790" t="n">
        <v>3426.06929789895</v>
      </c>
      <c r="L28" s="2790" t="n">
        <v>-812.5108768989498</v>
      </c>
      <c r="M28" s="2790" t="n">
        <v>3786.623694</v>
      </c>
      <c r="N28" s="723" t="n">
        <v>-0.309791879995562</v>
      </c>
      <c r="O28" s="2791" t="n"/>
      <c r="P28" s="2790" t="n">
        <v>2755.408366</v>
      </c>
      <c r="Q28" s="2790" t="n">
        <v>3592.07501909522</v>
      </c>
      <c r="R28" s="2790" t="n">
        <v>-836.6666530952198</v>
      </c>
      <c r="S28" s="2790" t="n">
        <v>4102.65626</v>
      </c>
      <c r="T28" s="723" t="n">
        <v>-0.3283842975428801</v>
      </c>
      <c r="U28" s="724" t="n"/>
      <c r="V28" s="2790" t="n">
        <v>2720.5948</v>
      </c>
      <c r="W28" s="2790" t="n">
        <v>3519.46307331706</v>
      </c>
      <c r="X28" s="2790" t="n">
        <v>2682.71187339162</v>
      </c>
      <c r="Y28" s="2790" t="n">
        <v>-798.8682733170604</v>
      </c>
      <c r="Z28" s="2789" t="n">
        <v>37.88292660837988</v>
      </c>
      <c r="AA28" s="2790" t="n">
        <v>3430.707248</v>
      </c>
      <c r="AB28" s="723" t="n">
        <v>-0.2069871885495256</v>
      </c>
      <c r="AC28" s="724" t="n"/>
      <c r="AD28" s="2790" t="n">
        <v>2463.73672769491</v>
      </c>
      <c r="AE28" s="2790" t="n">
        <v>3632.83632974404</v>
      </c>
      <c r="AF28" s="2790" t="n">
        <v>2824.93476982672</v>
      </c>
      <c r="AG28" s="2790" t="n">
        <v>-1169.09960204913</v>
      </c>
      <c r="AH28" s="2789" t="n">
        <v>-361.1980421318103</v>
      </c>
      <c r="AI28" s="2790" t="n">
        <v>3553.637108</v>
      </c>
      <c r="AJ28" s="723" t="n">
        <v>-0.3066999660295899</v>
      </c>
      <c r="AK28" s="724" t="n"/>
      <c r="AL28" s="2790" t="n">
        <v>2275.57256900196</v>
      </c>
      <c r="AM28" s="2790" t="n">
        <v>3409.46294030853</v>
      </c>
      <c r="AN28" s="2790" t="n">
        <v>2801.791828138039</v>
      </c>
      <c r="AO28" s="2790" t="n">
        <v>2348.01899367195</v>
      </c>
      <c r="AP28" s="2790" t="n">
        <v>-1133.89037130657</v>
      </c>
      <c r="AQ28" s="2789" t="n">
        <v>-526.219259136079</v>
      </c>
      <c r="AR28" s="2790" t="n">
        <v>3445.021300000008</v>
      </c>
      <c r="AS28" s="723" t="n">
        <v>-0.3394605226382911</v>
      </c>
      <c r="AT28" s="2791" t="n"/>
      <c r="AU28" s="2789" t="n">
        <v>2088.99415380706</v>
      </c>
      <c r="AV28" s="2790" t="n">
        <v>3308.39795693815</v>
      </c>
      <c r="AW28" s="2790" t="n">
        <v>2442.53429126399</v>
      </c>
      <c r="AX28" s="2790" t="n">
        <v>-1219.40380313109</v>
      </c>
      <c r="AY28" s="2790" t="n">
        <v>-353.5401374569296</v>
      </c>
      <c r="AZ28" s="2790" t="n">
        <v>3039.081309</v>
      </c>
      <c r="BA28" s="723" t="n">
        <v>-0.3126231444941376</v>
      </c>
      <c r="BB28" s="724" t="n"/>
      <c r="BC28" s="2789" t="n">
        <v>2146.90692429661</v>
      </c>
      <c r="BD28" s="2790" t="n">
        <v>3188.8888862912</v>
      </c>
      <c r="BE28" s="2790" t="n">
        <v>2533.03579476865</v>
      </c>
      <c r="BF28" s="2790" t="n">
        <v>-1041.98196199459</v>
      </c>
      <c r="BG28" s="2790" t="n">
        <v>-386.1288704720396</v>
      </c>
      <c r="BH28" s="2790" t="n">
        <v>2892.796299864403</v>
      </c>
      <c r="BI28" s="723" t="n">
        <v>-0.2578437256722002</v>
      </c>
      <c r="BJ28" s="2791" t="n"/>
      <c r="BK28" s="2789" t="n"/>
      <c r="BL28" s="2790" t="n"/>
      <c r="BM28" s="2790" t="n"/>
      <c r="BN28" s="2790" t="n"/>
      <c r="BO28" s="2790" t="n"/>
      <c r="BP28" s="2790" t="n"/>
      <c r="BQ28" s="2790" t="n"/>
      <c r="BR28" s="723" t="n"/>
      <c r="BS28" s="724" t="n"/>
      <c r="BT28" s="2789" t="n"/>
      <c r="BU28" s="2790" t="n"/>
      <c r="BV28" s="2790" t="n"/>
      <c r="BW28" s="2790" t="n"/>
      <c r="BX28" s="2790" t="n"/>
      <c r="BY28" s="2790" t="n"/>
      <c r="BZ28" s="723" t="n"/>
      <c r="CA28" s="727" t="n"/>
      <c r="CB28" s="2789" t="n"/>
      <c r="CC28" s="2790" t="n"/>
      <c r="CD28" s="2790" t="n"/>
      <c r="CE28" s="2790" t="n"/>
      <c r="CF28" s="2790" t="n"/>
      <c r="CG28" s="2790" t="n"/>
      <c r="CH28" s="723" t="n"/>
      <c r="CI28" s="727" t="n"/>
      <c r="CJ28" s="2789" t="n"/>
      <c r="CK28" s="2790" t="n"/>
      <c r="CL28" s="2790" t="n"/>
      <c r="CM28" s="2790" t="n"/>
      <c r="CN28" s="2790" t="n"/>
      <c r="CO28" s="2790" t="n"/>
      <c r="CP28" s="723" t="n"/>
      <c r="CQ28" s="724" t="n"/>
      <c r="CR28" s="2790" t="n">
        <v>20131.34750680054</v>
      </c>
      <c r="CS28" s="2790" t="n">
        <v>27860.18686163873</v>
      </c>
      <c r="CT28" s="2793" t="n">
        <v>18410.42714463085</v>
      </c>
      <c r="CU28" s="2790" t="n">
        <v>-7728.839354838186</v>
      </c>
      <c r="CV28" s="2790" t="n">
        <v>1720.920362169691</v>
      </c>
      <c r="CW28" s="2790" t="n">
        <v>25397.03546000001</v>
      </c>
      <c r="CX28" s="729">
        <f>+CR28/CW28-1</f>
        <v/>
      </c>
      <c r="CY28" s="730" t="n"/>
      <c r="CZ28" s="2794" t="n">
        <v>40736.4797653548</v>
      </c>
      <c r="DA28" s="2790" t="n">
        <v>35946.5575963094</v>
      </c>
      <c r="DB28" s="2790" t="n">
        <v>31875.4379367687</v>
      </c>
      <c r="DC28" s="2790" t="n"/>
      <c r="DD28" s="2790" t="n">
        <v>39645.29655786441</v>
      </c>
      <c r="DE28" s="723">
        <f>(CZ28-DD28)/DD28</f>
        <v/>
      </c>
      <c r="DF28" s="723">
        <f>(DA28-DD28)/DD28</f>
        <v/>
      </c>
      <c r="DG28" s="723">
        <f>(DB28-DD28)/DD28</f>
        <v/>
      </c>
      <c r="DH28" s="723">
        <f>(DC28-DD28)/DD28</f>
        <v/>
      </c>
      <c r="DI28" s="2489" t="n"/>
      <c r="DJ28" s="2388" t="n"/>
      <c r="DL28" s="2388" t="n"/>
      <c r="DM28" s="2571">
        <f>(CS28-CZ28)*10^6</f>
        <v/>
      </c>
      <c r="DN28" s="2571">
        <f>(CT28-DC28)*10^6</f>
        <v/>
      </c>
      <c r="DO28" s="2571">
        <f>(CW28-DD28)*10^6</f>
        <v/>
      </c>
    </row>
    <row customFormat="1" customHeight="1" ht="15" outlineLevel="1" r="29" s="416">
      <c r="A29" s="734" t="n"/>
      <c r="B29" s="735" t="n"/>
      <c r="C29" s="651" t="inlineStr">
        <is>
          <t>CA22</t>
        </is>
      </c>
      <c r="D29" s="2661" t="n"/>
      <c r="E29" s="2661" t="n"/>
      <c r="F29" s="2661" t="n"/>
      <c r="G29" s="2661" t="n"/>
      <c r="H29" s="723" t="n"/>
      <c r="I29" s="724" t="n"/>
      <c r="J29" s="2661" t="n"/>
      <c r="K29" s="2661" t="n"/>
      <c r="L29" s="2661" t="n"/>
      <c r="M29" s="2661" t="n"/>
      <c r="N29" s="723" t="n"/>
      <c r="O29" s="2791" t="n"/>
      <c r="P29" s="2661" t="n"/>
      <c r="Q29" s="2661" t="n"/>
      <c r="R29" s="2661" t="n"/>
      <c r="S29" s="2661" t="n"/>
      <c r="T29" s="723" t="n"/>
      <c r="U29" s="724" t="n"/>
      <c r="V29" s="2661" t="n"/>
      <c r="W29" s="2661" t="n"/>
      <c r="X29" s="2661" t="n"/>
      <c r="Y29" s="2661" t="n"/>
      <c r="Z29" s="2789" t="n"/>
      <c r="AA29" s="2661" t="n"/>
      <c r="AB29" s="723" t="n"/>
      <c r="AC29" s="724" t="n"/>
      <c r="AD29" s="2661" t="n"/>
      <c r="AE29" s="2661" t="n"/>
      <c r="AF29" s="2661" t="n"/>
      <c r="AG29" s="2661" t="n"/>
      <c r="AH29" s="2789" t="n"/>
      <c r="AI29" s="2661" t="n"/>
      <c r="AJ29" s="723" t="n"/>
      <c r="AK29" s="724" t="n"/>
      <c r="AL29" s="2661" t="n"/>
      <c r="AM29" s="2661" t="n"/>
      <c r="AN29" s="2661" t="n"/>
      <c r="AO29" s="2661" t="n"/>
      <c r="AP29" s="2661" t="n"/>
      <c r="AQ29" s="2789" t="n"/>
      <c r="AR29" s="2661" t="n"/>
      <c r="AS29" s="723" t="n"/>
      <c r="AT29" s="2791" t="n"/>
      <c r="AU29" s="2595" t="n"/>
      <c r="AV29" s="2661" t="n"/>
      <c r="AW29" s="2661" t="n"/>
      <c r="AX29" s="2661" t="n"/>
      <c r="AY29" s="2661" t="n"/>
      <c r="AZ29" s="2661" t="n"/>
      <c r="BA29" s="723" t="n"/>
      <c r="BB29" s="724" t="n"/>
      <c r="BC29" s="2595" t="n"/>
      <c r="BD29" s="2661" t="n"/>
      <c r="BE29" s="2661" t="n"/>
      <c r="BF29" s="2661" t="n"/>
      <c r="BG29" s="2661" t="n"/>
      <c r="BH29" s="2661" t="n"/>
      <c r="BI29" s="723" t="n"/>
      <c r="BJ29" s="2791" t="n"/>
      <c r="BK29" s="2595" t="n"/>
      <c r="BL29" s="2661" t="n"/>
      <c r="BM29" s="2661" t="n"/>
      <c r="BN29" s="2661" t="n"/>
      <c r="BO29" s="2661" t="n"/>
      <c r="BP29" s="2661" t="n"/>
      <c r="BQ29" s="2661" t="n"/>
      <c r="BR29" s="723" t="n"/>
      <c r="BS29" s="724" t="n"/>
      <c r="BT29" s="2595" t="n"/>
      <c r="BU29" s="2661" t="n"/>
      <c r="BV29" s="2661" t="n"/>
      <c r="BW29" s="2661" t="n"/>
      <c r="BX29" s="2661" t="n"/>
      <c r="BY29" s="2661" t="n"/>
      <c r="BZ29" s="723" t="n"/>
      <c r="CA29" s="727" t="n"/>
      <c r="CB29" s="2595" t="n"/>
      <c r="CC29" s="2661" t="n"/>
      <c r="CD29" s="2661" t="n"/>
      <c r="CE29" s="2661" t="n"/>
      <c r="CF29" s="2661" t="n"/>
      <c r="CG29" s="2661" t="n"/>
      <c r="CH29" s="723" t="n"/>
      <c r="CI29" s="727" t="n"/>
      <c r="CJ29" s="2595" t="n"/>
      <c r="CK29" s="2661" t="n"/>
      <c r="CL29" s="2661" t="n"/>
      <c r="CM29" s="2661" t="n"/>
      <c r="CN29" s="2661" t="n"/>
      <c r="CO29" s="2661" t="n"/>
      <c r="CP29" s="723" t="n"/>
      <c r="CQ29" s="724" t="n"/>
      <c r="CR29" s="2661" t="n"/>
      <c r="CS29" s="2661" t="n"/>
      <c r="CT29" s="2592" t="n"/>
      <c r="CU29" s="2661">
        <f>+CR29-CS29</f>
        <v/>
      </c>
      <c r="CV29" s="2661">
        <f>+CR29-CT29</f>
        <v/>
      </c>
      <c r="CW29" s="2661" t="n"/>
      <c r="CX29" s="739" t="n"/>
      <c r="CY29" s="740" t="n"/>
      <c r="CZ29" s="2797" t="n"/>
      <c r="DA29" s="2661" t="n"/>
      <c r="DB29" s="2661" t="n"/>
      <c r="DC29" s="2661" t="n"/>
      <c r="DD29" s="2661" t="n"/>
      <c r="DE29" s="413" t="n"/>
      <c r="DF29" s="413" t="n"/>
      <c r="DG29" s="413" t="n"/>
      <c r="DH29" s="413" t="n"/>
      <c r="DI29" s="2489" t="n"/>
      <c r="DJ29" s="2388" t="n"/>
      <c r="DL29" s="2388" t="n"/>
      <c r="DM29" s="2571">
        <f>(CS29-CZ29)*10^6</f>
        <v/>
      </c>
      <c r="DN29" s="2571">
        <f>(CT29-DC29)*10^6</f>
        <v/>
      </c>
      <c r="DO29" s="2571">
        <f>(CW29-DD29)*10^6</f>
        <v/>
      </c>
    </row>
    <row customFormat="1" customHeight="1" ht="15" outlineLevel="1" r="30" s="416">
      <c r="A30" s="734" t="n"/>
      <c r="B30" s="735" t="inlineStr">
        <is>
          <t xml:space="preserve">    Sortant sms on net</t>
        </is>
      </c>
      <c r="C30" s="651" t="inlineStr">
        <is>
          <t>CA23</t>
        </is>
      </c>
      <c r="D30" s="2661" t="n">
        <v>1.236479</v>
      </c>
      <c r="E30" s="2661" t="n">
        <v>1.21043511326679</v>
      </c>
      <c r="F30" s="2661" t="n">
        <v>0.02604388673321001</v>
      </c>
      <c r="G30" s="2661" t="n">
        <v>1.899627</v>
      </c>
      <c r="H30" s="413" t="n">
        <v>-0.3490937957820139</v>
      </c>
      <c r="I30" s="736" t="n"/>
      <c r="J30" s="2661" t="n">
        <v>1.069845</v>
      </c>
      <c r="K30" s="2661" t="n">
        <v>1.03981871472542</v>
      </c>
      <c r="L30" s="2661" t="n">
        <v>0.03002628527457984</v>
      </c>
      <c r="M30" s="2661" t="n">
        <v>1.969119</v>
      </c>
      <c r="N30" s="413" t="n">
        <v>-0.4566884987651839</v>
      </c>
      <c r="O30" s="2796" t="n"/>
      <c r="P30" s="2661" t="n">
        <v>1.14373</v>
      </c>
      <c r="Q30" s="2661" t="n">
        <v>1.1670257124395</v>
      </c>
      <c r="R30" s="2661" t="n">
        <v>-0.02329571243950013</v>
      </c>
      <c r="S30" s="2661" t="n">
        <v>1.791167</v>
      </c>
      <c r="T30" s="413" t="n">
        <v>-0.3614609916328294</v>
      </c>
      <c r="U30" s="736" t="n"/>
      <c r="V30" s="2799" t="n">
        <v>6.743099</v>
      </c>
      <c r="W30" s="2661" t="n">
        <v>1.06695213372679</v>
      </c>
      <c r="X30" s="2661" t="n">
        <v>1.12788423516949</v>
      </c>
      <c r="Y30" s="2661" t="n">
        <v>5.67614686627321</v>
      </c>
      <c r="Z30" s="2595" t="n">
        <v>5.61521476483051</v>
      </c>
      <c r="AA30" s="2661" t="n">
        <v>2.082762000000001</v>
      </c>
      <c r="AB30" s="413" t="n">
        <v>2.237575392675686</v>
      </c>
      <c r="AC30" s="736" t="n"/>
      <c r="AD30" s="2799" t="n">
        <v>0.975179</v>
      </c>
      <c r="AE30" s="2661" t="n">
        <v>1.05044989682778</v>
      </c>
      <c r="AF30" s="2661" t="n">
        <v>1.11739013145762</v>
      </c>
      <c r="AG30" s="2661" t="n">
        <v>-0.07527089682777999</v>
      </c>
      <c r="AH30" s="2595" t="n">
        <v>-0.14221113145762</v>
      </c>
      <c r="AI30" s="2661" t="n">
        <v>1.77121</v>
      </c>
      <c r="AJ30" s="413" t="n">
        <v>-0.4494277923001789</v>
      </c>
      <c r="AK30" s="736" t="n"/>
      <c r="AL30" s="2799" t="n">
        <v>0.9059219999999999</v>
      </c>
      <c r="AM30" s="2661" t="n">
        <v>1.01137679333808</v>
      </c>
      <c r="AN30" s="2661" t="n">
        <v>1.07529680416121</v>
      </c>
      <c r="AO30" s="2661" t="n">
        <v>0.9751790000000001</v>
      </c>
      <c r="AP30" s="2661" t="n">
        <v>-0.1054547933380801</v>
      </c>
      <c r="AQ30" s="2595" t="n">
        <v>-0.16937480416121</v>
      </c>
      <c r="AR30" s="2661" t="n">
        <v>1.472297</v>
      </c>
      <c r="AS30" s="413" t="n">
        <v>-0.3846880079223146</v>
      </c>
      <c r="AT30" s="2796" t="n"/>
      <c r="AU30" s="2613" t="n">
        <v>6.329832</v>
      </c>
      <c r="AV30" s="2661" t="n">
        <v>1.00864573089455</v>
      </c>
      <c r="AW30" s="2661" t="n">
        <v>0.942247870849436</v>
      </c>
      <c r="AX30" s="2661" t="n">
        <v>5.32118626910545</v>
      </c>
      <c r="AY30" s="2661" t="n">
        <v>5.387584129150564</v>
      </c>
      <c r="AZ30" s="2661" t="n">
        <v>4.600649</v>
      </c>
      <c r="BA30" s="413" t="n">
        <v>0.3758563194018931</v>
      </c>
      <c r="BB30" s="736" t="n"/>
      <c r="BC30" s="2613" t="n">
        <v>11.889126</v>
      </c>
      <c r="BD30" s="2661" t="n">
        <v>0.954479679781252</v>
      </c>
      <c r="BE30" s="2661" t="n">
        <v>0.855452679358416</v>
      </c>
      <c r="BF30" s="2661" t="n">
        <v>10.93464632021875</v>
      </c>
      <c r="BG30" s="2661" t="n">
        <v>11.03367332064158</v>
      </c>
      <c r="BH30" s="2661" t="n">
        <v>1.500878</v>
      </c>
      <c r="BI30" s="413" t="n">
        <v>6.921447312839551</v>
      </c>
      <c r="BJ30" s="2796" t="n"/>
      <c r="BK30" s="2613" t="n"/>
      <c r="BL30" s="2661" t="n"/>
      <c r="BM30" s="2661" t="n"/>
      <c r="BN30" s="2661" t="n"/>
      <c r="BO30" s="2661" t="n"/>
      <c r="BP30" s="2661" t="n"/>
      <c r="BQ30" s="2661" t="n"/>
      <c r="BR30" s="413" t="n"/>
      <c r="BS30" s="736" t="n"/>
      <c r="BT30" s="2613" t="n"/>
      <c r="BU30" s="2661" t="n"/>
      <c r="BV30" s="2661" t="n"/>
      <c r="BW30" s="2661" t="n"/>
      <c r="BX30" s="2661" t="n"/>
      <c r="BY30" s="2661" t="n"/>
      <c r="BZ30" s="413" t="n"/>
      <c r="CA30" s="738" t="n"/>
      <c r="CB30" s="2613" t="n"/>
      <c r="CC30" s="2661" t="n"/>
      <c r="CD30" s="2661" t="n"/>
      <c r="CE30" s="2661" t="n"/>
      <c r="CF30" s="2661" t="n"/>
      <c r="CG30" s="2661" t="n"/>
      <c r="CH30" s="413" t="n"/>
      <c r="CI30" s="738" t="n"/>
      <c r="CJ30" s="2613" t="n"/>
      <c r="CK30" s="2661" t="n"/>
      <c r="CL30" s="2661" t="n"/>
      <c r="CM30" s="2661" t="n"/>
      <c r="CN30" s="2661" t="n"/>
      <c r="CO30" s="2661" t="n"/>
      <c r="CP30" s="413" t="n"/>
      <c r="CQ30" s="736" t="n"/>
      <c r="CR30" s="2661" t="n">
        <v>30.293212</v>
      </c>
      <c r="CS30" s="2661" t="n">
        <v>8.509183775000162</v>
      </c>
      <c r="CT30" s="2592" t="n">
        <v>13.08575887084944</v>
      </c>
      <c r="CU30" s="2661" t="n">
        <v>21.78402822499984</v>
      </c>
      <c r="CV30" s="2661" t="n">
        <v>17.20745312915056</v>
      </c>
      <c r="CW30" s="2661" t="n">
        <v>15.586831</v>
      </c>
      <c r="CX30" s="739">
        <f>+CR30/CW30-1</f>
        <v/>
      </c>
      <c r="CY30" s="740" t="n"/>
      <c r="CZ30" s="2797" t="n">
        <v>11.8555963665953</v>
      </c>
      <c r="DA30" s="2661" t="n">
        <v>12.3797197708741</v>
      </c>
      <c r="DB30" s="2661" t="n">
        <v>16.9139441675566</v>
      </c>
      <c r="DC30" s="2661" t="n"/>
      <c r="DD30" s="2661" t="n">
        <v>31.01325</v>
      </c>
      <c r="DE30" s="413">
        <f>(CZ30-DD30)/DD30</f>
        <v/>
      </c>
      <c r="DF30" s="413">
        <f>(DA30-DD30)/DD30</f>
        <v/>
      </c>
      <c r="DG30" s="413">
        <f>(DB30-DD30)/DD30</f>
        <v/>
      </c>
      <c r="DH30" s="413">
        <f>(DC30-DD30)/DD30</f>
        <v/>
      </c>
      <c r="DI30" s="2489" t="n"/>
      <c r="DJ30" s="2388" t="n"/>
      <c r="DL30" s="2388" t="n"/>
      <c r="DM30" s="2571">
        <f>(CS30-CZ30)*10^6</f>
        <v/>
      </c>
      <c r="DN30" s="2571">
        <f>(CT30-DC30)*10^6</f>
        <v/>
      </c>
      <c r="DO30" s="2571">
        <f>(CW30-DD30)*10^6</f>
        <v/>
      </c>
    </row>
    <row customFormat="1" customHeight="1" ht="15" outlineLevel="1" r="31" s="416">
      <c r="A31" s="734" t="n"/>
      <c r="B31" s="735" t="inlineStr">
        <is>
          <t xml:space="preserve">    Sortant sms MTN</t>
        </is>
      </c>
      <c r="C31" s="651" t="inlineStr">
        <is>
          <t>CA24</t>
        </is>
      </c>
      <c r="D31" s="2661" t="n">
        <v>1.231451</v>
      </c>
      <c r="E31" s="2661" t="n">
        <v>1.34959684657322</v>
      </c>
      <c r="F31" s="2661" t="n">
        <v>-0.1181458465732199</v>
      </c>
      <c r="G31" s="2661" t="n">
        <v>1.765875</v>
      </c>
      <c r="H31" s="413" t="n">
        <v>-0.3026397678204856</v>
      </c>
      <c r="I31" s="736" t="n"/>
      <c r="J31" s="2661" t="n">
        <v>1.131735</v>
      </c>
      <c r="K31" s="2661" t="n">
        <v>1.13745191331268</v>
      </c>
      <c r="L31" s="2661" t="n">
        <v>-0.005716913312679983</v>
      </c>
      <c r="M31" s="2661" t="n">
        <v>1.712154</v>
      </c>
      <c r="N31" s="413" t="n">
        <v>-0.3389992956241086</v>
      </c>
      <c r="O31" s="2796" t="n"/>
      <c r="P31" s="2661" t="n">
        <v>1.980375</v>
      </c>
      <c r="Q31" s="2661" t="n">
        <v>1.30230639754377</v>
      </c>
      <c r="R31" s="2661" t="n">
        <v>0.6780686024562299</v>
      </c>
      <c r="S31" s="2661" t="n">
        <v>1.648988</v>
      </c>
      <c r="T31" s="413" t="n">
        <v>0.2009638638971296</v>
      </c>
      <c r="U31" s="736" t="n"/>
      <c r="V31" s="2661" t="n">
        <v>0.393717</v>
      </c>
      <c r="W31" s="2661" t="n">
        <v>1.18856176186732</v>
      </c>
      <c r="X31" s="2661" t="n">
        <v>0.172328218460907</v>
      </c>
      <c r="Y31" s="2661" t="n">
        <v>-0.7948447618673201</v>
      </c>
      <c r="Z31" s="2595" t="n">
        <v>0.221388781539093</v>
      </c>
      <c r="AA31" s="2661" t="n">
        <v>1.774768</v>
      </c>
      <c r="AB31" s="413" t="n">
        <v>-0.7781586100267753</v>
      </c>
      <c r="AC31" s="736" t="n"/>
      <c r="AD31" s="2661" t="n">
        <v>1.14641</v>
      </c>
      <c r="AE31" s="2661" t="n">
        <v>1.19621475271467</v>
      </c>
      <c r="AF31" s="2661" t="n">
        <v>0.182388911430436</v>
      </c>
      <c r="AG31" s="2661" t="n">
        <v>-0.04980475271467011</v>
      </c>
      <c r="AH31" s="2595" t="n">
        <v>0.9640210885695639</v>
      </c>
      <c r="AI31" s="2661" t="n">
        <v>1.705125</v>
      </c>
      <c r="AJ31" s="413" t="n">
        <v>-0.3276680595264277</v>
      </c>
      <c r="AK31" s="736" t="n"/>
      <c r="AL31" s="2661" t="n">
        <v>0.9536389999999999</v>
      </c>
      <c r="AM31" s="2661" t="n">
        <v>1.20407260867567</v>
      </c>
      <c r="AN31" s="2661" t="n">
        <v>0.179704644498084</v>
      </c>
      <c r="AO31" s="2661" t="n">
        <v>1.32542806496219</v>
      </c>
      <c r="AP31" s="2661" t="n">
        <v>-0.25043360867567</v>
      </c>
      <c r="AQ31" s="2595" t="n">
        <v>0.7739343555019159</v>
      </c>
      <c r="AR31" s="2661" t="n">
        <v>1.59514</v>
      </c>
      <c r="AS31" s="413" t="n">
        <v>-0.4021596850433191</v>
      </c>
      <c r="AT31" s="2796" t="n"/>
      <c r="AU31" s="2595" t="n">
        <v>1.503056</v>
      </c>
      <c r="AV31" s="2661" t="n">
        <v>1.22821977388041</v>
      </c>
      <c r="AW31" s="2661" t="n">
        <v>1.50769124560614</v>
      </c>
      <c r="AX31" s="2661" t="n">
        <v>0.27483622611959</v>
      </c>
      <c r="AY31" s="2661" t="n">
        <v>-0.004635245606140037</v>
      </c>
      <c r="AZ31" s="2661" t="n">
        <v>1.798093</v>
      </c>
      <c r="BA31" s="413" t="n">
        <v>-0.1640832815655252</v>
      </c>
      <c r="BB31" s="736" t="n"/>
      <c r="BC31" s="2595" t="n">
        <v>1.074815</v>
      </c>
      <c r="BD31" s="2661" t="n">
        <v>1.16093518588334</v>
      </c>
      <c r="BE31" s="2661" t="n">
        <v>1.28105342957512</v>
      </c>
      <c r="BF31" s="2661" t="n">
        <v>-0.08612018588334003</v>
      </c>
      <c r="BG31" s="2661" t="n">
        <v>-0.2062384295751198</v>
      </c>
      <c r="BH31" s="2661" t="n">
        <v>1.609378</v>
      </c>
      <c r="BI31" s="413" t="n">
        <v>-0.33215503132266</v>
      </c>
      <c r="BJ31" s="2796" t="n"/>
      <c r="BK31" s="2595" t="n"/>
      <c r="BL31" s="2661" t="n"/>
      <c r="BM31" s="2661" t="n"/>
      <c r="BN31" s="2661" t="n"/>
      <c r="BO31" s="2661" t="n"/>
      <c r="BP31" s="2661" t="n"/>
      <c r="BQ31" s="2661" t="n"/>
      <c r="BR31" s="413" t="n"/>
      <c r="BS31" s="736" t="n"/>
      <c r="BT31" s="2595" t="n"/>
      <c r="BU31" s="2661" t="n"/>
      <c r="BV31" s="2661" t="n"/>
      <c r="BW31" s="2661" t="n"/>
      <c r="BX31" s="2661" t="n"/>
      <c r="BY31" s="2661" t="n"/>
      <c r="BZ31" s="413" t="n"/>
      <c r="CA31" s="738" t="n"/>
      <c r="CB31" s="2595" t="n"/>
      <c r="CC31" s="2661" t="n"/>
      <c r="CD31" s="2661" t="n"/>
      <c r="CE31" s="2661" t="n"/>
      <c r="CF31" s="2661" t="n"/>
      <c r="CG31" s="2661" t="n"/>
      <c r="CH31" s="413" t="n"/>
      <c r="CI31" s="738" t="n"/>
      <c r="CJ31" s="2595" t="n"/>
      <c r="CK31" s="2661" t="n"/>
      <c r="CL31" s="2661" t="n"/>
      <c r="CM31" s="2661" t="n"/>
      <c r="CN31" s="2661" t="n"/>
      <c r="CO31" s="2661" t="n"/>
      <c r="CP31" s="413" t="n"/>
      <c r="CQ31" s="736" t="n"/>
      <c r="CR31" s="2661" t="n">
        <v>9.415198</v>
      </c>
      <c r="CS31" s="2661" t="n">
        <v>9.767359240451079</v>
      </c>
      <c r="CT31" s="2592" t="n">
        <v>8.716807310568329</v>
      </c>
      <c r="CU31" s="2661" t="n">
        <v>-0.3521612404510783</v>
      </c>
      <c r="CV31" s="2661" t="n">
        <v>0.6983906894316707</v>
      </c>
      <c r="CW31" s="2661" t="n">
        <v>12.000143</v>
      </c>
      <c r="CX31" s="739">
        <f>+CR31/CW31-1</f>
        <v/>
      </c>
      <c r="CY31" s="740" t="n"/>
      <c r="CZ31" s="2797" t="n">
        <v>13.7399632841969</v>
      </c>
      <c r="DA31" s="2661" t="n">
        <v>5.82869918288368</v>
      </c>
      <c r="DB31" s="2661" t="n">
        <v>14.4501942923451</v>
      </c>
      <c r="DC31" s="2661" t="n"/>
      <c r="DD31" s="2661" t="n">
        <v>20.29824</v>
      </c>
      <c r="DE31" s="413">
        <f>(CZ31-DD31)/DD31</f>
        <v/>
      </c>
      <c r="DF31" s="413">
        <f>(DA31-DD31)/DD31</f>
        <v/>
      </c>
      <c r="DG31" s="413">
        <f>(DB31-DD31)/DD31</f>
        <v/>
      </c>
      <c r="DH31" s="413">
        <f>(DC31-DD31)/DD31</f>
        <v/>
      </c>
      <c r="DI31" s="2489" t="n"/>
      <c r="DJ31" s="2388" t="n"/>
      <c r="DL31" s="2388" t="n"/>
      <c r="DM31" s="2571">
        <f>(CS31-CZ31)*10^6</f>
        <v/>
      </c>
      <c r="DN31" s="2571">
        <f>(CT31-DC31)*10^6</f>
        <v/>
      </c>
      <c r="DO31" s="2571">
        <f>(CW31-DD31)*10^6</f>
        <v/>
      </c>
    </row>
    <row customFormat="1" customHeight="1" ht="15" outlineLevel="1" r="32" s="416">
      <c r="A32" s="734" t="n"/>
      <c r="B32" s="735" t="inlineStr">
        <is>
          <t xml:space="preserve">    Sortant sms GLO</t>
        </is>
      </c>
      <c r="C32" s="651" t="inlineStr">
        <is>
          <t>CA25</t>
        </is>
      </c>
      <c r="D32" s="2661" t="n">
        <v>0</v>
      </c>
      <c r="E32" s="2661" t="n">
        <v>0</v>
      </c>
      <c r="F32" s="2661" t="n">
        <v>0</v>
      </c>
      <c r="G32" s="2661" t="n">
        <v>0</v>
      </c>
      <c r="H32" s="413" t="n"/>
      <c r="I32" s="736" t="n"/>
      <c r="J32" s="2661" t="n">
        <v>0</v>
      </c>
      <c r="K32" s="2661" t="n">
        <v>0</v>
      </c>
      <c r="L32" s="2661" t="n">
        <v>0</v>
      </c>
      <c r="M32" s="2661" t="n">
        <v>0</v>
      </c>
      <c r="N32" s="413" t="n"/>
      <c r="O32" s="2796" t="n"/>
      <c r="P32" s="2661" t="n">
        <v>0</v>
      </c>
      <c r="Q32" s="2661" t="n">
        <v>0</v>
      </c>
      <c r="R32" s="2661" t="n">
        <v>0</v>
      </c>
      <c r="S32" s="2661" t="n">
        <v>0</v>
      </c>
      <c r="T32" s="413" t="n"/>
      <c r="U32" s="736" t="n"/>
      <c r="V32" s="2661" t="n">
        <v>0</v>
      </c>
      <c r="W32" s="2661" t="n">
        <v>0</v>
      </c>
      <c r="X32" s="2661" t="n">
        <v>0</v>
      </c>
      <c r="Y32" s="2661" t="n">
        <v>0</v>
      </c>
      <c r="Z32" s="2595" t="n">
        <v>0</v>
      </c>
      <c r="AA32" s="2661" t="n">
        <v>0</v>
      </c>
      <c r="AB32" s="413" t="n"/>
      <c r="AC32" s="736" t="n"/>
      <c r="AD32" s="2661" t="n">
        <v>0</v>
      </c>
      <c r="AE32" s="2661" t="n">
        <v>0</v>
      </c>
      <c r="AF32" s="2661" t="n">
        <v>0</v>
      </c>
      <c r="AG32" s="2661" t="n">
        <v>0</v>
      </c>
      <c r="AH32" s="2595" t="n">
        <v>0</v>
      </c>
      <c r="AI32" s="2661" t="n">
        <v>0</v>
      </c>
      <c r="AJ32" s="413" t="n"/>
      <c r="AK32" s="736" t="n"/>
      <c r="AL32" s="2661" t="n">
        <v>0</v>
      </c>
      <c r="AM32" s="2661" t="n">
        <v>0</v>
      </c>
      <c r="AN32" s="2661" t="n">
        <v>0</v>
      </c>
      <c r="AO32" s="2661" t="n">
        <v>0</v>
      </c>
      <c r="AP32" s="2661" t="n">
        <v>0</v>
      </c>
      <c r="AQ32" s="2595" t="n">
        <v>0</v>
      </c>
      <c r="AR32" s="2661" t="n">
        <v>0</v>
      </c>
      <c r="AS32" s="413" t="n"/>
      <c r="AT32" s="2796" t="n"/>
      <c r="AU32" s="2595" t="n">
        <v>0</v>
      </c>
      <c r="AV32" s="2661" t="n">
        <v>0</v>
      </c>
      <c r="AW32" s="2661" t="n">
        <v>0</v>
      </c>
      <c r="AX32" s="2661" t="n">
        <v>0</v>
      </c>
      <c r="AY32" s="2661" t="n">
        <v>0</v>
      </c>
      <c r="AZ32" s="2661" t="n">
        <v>0</v>
      </c>
      <c r="BA32" s="413" t="n"/>
      <c r="BB32" s="736" t="n"/>
      <c r="BC32" s="2595" t="n">
        <v>0</v>
      </c>
      <c r="BD32" s="2661" t="n"/>
      <c r="BE32" s="2661" t="n"/>
      <c r="BF32" s="2661" t="n">
        <v>0</v>
      </c>
      <c r="BG32" s="2661" t="n">
        <v>0</v>
      </c>
      <c r="BH32" s="2661" t="n">
        <v>0</v>
      </c>
      <c r="BI32" s="413" t="n"/>
      <c r="BJ32" s="2796" t="n"/>
      <c r="BK32" s="2595" t="n"/>
      <c r="BL32" s="2661" t="n"/>
      <c r="BM32" s="2661" t="n"/>
      <c r="BN32" s="2661" t="n"/>
      <c r="BO32" s="2661" t="n"/>
      <c r="BP32" s="2661" t="n"/>
      <c r="BQ32" s="2661" t="n"/>
      <c r="BR32" s="413" t="n"/>
      <c r="BS32" s="736" t="n"/>
      <c r="BT32" s="2595" t="n"/>
      <c r="BU32" s="2661" t="n"/>
      <c r="BV32" s="2661" t="n"/>
      <c r="BW32" s="2661" t="n"/>
      <c r="BX32" s="2661" t="n"/>
      <c r="BY32" s="2661" t="n"/>
      <c r="BZ32" s="413" t="n"/>
      <c r="CA32" s="738" t="n"/>
      <c r="CB32" s="2595" t="n"/>
      <c r="CC32" s="2661" t="n"/>
      <c r="CD32" s="2661" t="n"/>
      <c r="CE32" s="2661" t="n"/>
      <c r="CF32" s="2661" t="n"/>
      <c r="CG32" s="2661" t="n"/>
      <c r="CH32" s="413" t="n"/>
      <c r="CI32" s="738" t="n"/>
      <c r="CJ32" s="2595" t="n"/>
      <c r="CK32" s="2661" t="n"/>
      <c r="CL32" s="2661" t="n"/>
      <c r="CM32" s="2661" t="n"/>
      <c r="CN32" s="2661" t="n"/>
      <c r="CO32" s="2661" t="n"/>
      <c r="CP32" s="413" t="n"/>
      <c r="CQ32" s="736" t="n"/>
      <c r="CR32" s="2661" t="n">
        <v>0</v>
      </c>
      <c r="CS32" s="2661" t="n">
        <v>0</v>
      </c>
      <c r="CT32" s="2592" t="n">
        <v>0</v>
      </c>
      <c r="CU32" s="2661" t="n">
        <v>0</v>
      </c>
      <c r="CV32" s="2661" t="n">
        <v>0</v>
      </c>
      <c r="CW32" s="2661" t="n">
        <v>0</v>
      </c>
      <c r="CX32" s="739" t="n"/>
      <c r="CY32" s="740" t="n"/>
      <c r="CZ32" s="2797" t="n">
        <v>0</v>
      </c>
      <c r="DA32" s="2661" t="n">
        <v>0</v>
      </c>
      <c r="DB32" s="2661" t="n">
        <v>0</v>
      </c>
      <c r="DC32" s="2661" t="n"/>
      <c r="DD32" s="2661" t="n">
        <v>0</v>
      </c>
      <c r="DE32" s="413" t="n"/>
      <c r="DF32" s="413" t="n"/>
      <c r="DG32" s="413" t="n"/>
      <c r="DH32" s="413" t="n"/>
      <c r="DI32" s="2489" t="n"/>
      <c r="DJ32" s="2388" t="n"/>
      <c r="DL32" s="2388" t="n"/>
      <c r="DM32" s="2571">
        <f>(CS32-CZ32)*10^6</f>
        <v/>
      </c>
      <c r="DN32" s="2571">
        <f>(CT32-DC32)*10^6</f>
        <v/>
      </c>
      <c r="DO32" s="2571">
        <f>(CW32-DD32)*10^6</f>
        <v/>
      </c>
    </row>
    <row customFormat="1" customHeight="1" ht="15" outlineLevel="1" r="33" s="416">
      <c r="A33" s="734" t="n"/>
      <c r="B33" s="735" t="inlineStr">
        <is>
          <t xml:space="preserve">    Sortant sms BBCOM</t>
        </is>
      </c>
      <c r="C33" s="651" t="inlineStr">
        <is>
          <t>CA26</t>
        </is>
      </c>
      <c r="D33" s="2661" t="n">
        <v>0.001381</v>
      </c>
      <c r="E33" s="2661" t="n">
        <v>0.0020104273866394</v>
      </c>
      <c r="F33" s="2661" t="n">
        <v>-0.0006294273866394001</v>
      </c>
      <c r="G33" s="2661" t="n">
        <v>0.001729</v>
      </c>
      <c r="H33" s="413" t="n">
        <v>-0.2012724117987276</v>
      </c>
      <c r="I33" s="736" t="n"/>
      <c r="J33" s="2661" t="n">
        <v>0.001449</v>
      </c>
      <c r="K33" s="2661" t="n">
        <v>0.0016762381928766</v>
      </c>
      <c r="L33" s="2661" t="n">
        <v>-0.0002272381928765999</v>
      </c>
      <c r="M33" s="2661" t="n">
        <v>0.001983</v>
      </c>
      <c r="N33" s="413" t="n">
        <v>-0.2692889561270801</v>
      </c>
      <c r="O33" s="2796" t="n"/>
      <c r="P33" s="2661" t="n">
        <v>0</v>
      </c>
      <c r="Q33" s="2661" t="n">
        <v>0.0019295856746983</v>
      </c>
      <c r="R33" s="2661" t="n">
        <v>-0.0019295856746983</v>
      </c>
      <c r="S33" s="2661" t="n">
        <v>0</v>
      </c>
      <c r="T33" s="413" t="n"/>
      <c r="U33" s="736" t="n"/>
      <c r="V33" s="2661" t="n">
        <v>0.002344</v>
      </c>
      <c r="W33" s="2661" t="n">
        <v>0.0017563068670355</v>
      </c>
      <c r="X33" s="2661" t="n">
        <v>8.02361062269183e-05</v>
      </c>
      <c r="Y33" s="2661" t="n">
        <v>0.0005876931329645001</v>
      </c>
      <c r="Z33" s="2595" t="n">
        <v>0.002263763893773082</v>
      </c>
      <c r="AA33" s="2661" t="n">
        <v>0.004004</v>
      </c>
      <c r="AB33" s="413" t="n">
        <v>-0.4145854145854145</v>
      </c>
      <c r="AC33" s="736" t="n"/>
      <c r="AD33" s="2661" t="n">
        <v>0.001852</v>
      </c>
      <c r="AE33" s="2661" t="n">
        <v>0.0017700045614842</v>
      </c>
      <c r="AF33" s="2661" t="n">
        <v>3.73655823334127e-05</v>
      </c>
      <c r="AG33" s="2661" t="n">
        <v>8.199543851579992e-05</v>
      </c>
      <c r="AH33" s="2595" t="n">
        <v>0.001814634417666587</v>
      </c>
      <c r="AI33" s="2661" t="n">
        <v>0.001928</v>
      </c>
      <c r="AJ33" s="413" t="n">
        <v>-0.03941908713692954</v>
      </c>
      <c r="AK33" s="736" t="n"/>
      <c r="AL33" s="2661" t="n">
        <v>0</v>
      </c>
      <c r="AM33" s="2661" t="n">
        <v>0.00178042929271558</v>
      </c>
      <c r="AN33" s="2661" t="n">
        <v>5.87479423778131e-05</v>
      </c>
      <c r="AO33" s="2661" t="n">
        <v>0.00361106334775076</v>
      </c>
      <c r="AP33" s="2661" t="n">
        <v>-0.00178042929271558</v>
      </c>
      <c r="AQ33" s="2595" t="n">
        <v>-5.87479423778131e-05</v>
      </c>
      <c r="AR33" s="2661" t="n">
        <v>0</v>
      </c>
      <c r="AS33" s="413" t="n"/>
      <c r="AT33" s="2796" t="n"/>
      <c r="AU33" s="2595" t="n">
        <v>0.129649</v>
      </c>
      <c r="AV33" s="2661" t="n">
        <v>0.00181674827622881</v>
      </c>
      <c r="AW33" s="2661" t="n">
        <v>0.00310746818056407</v>
      </c>
      <c r="AX33" s="2661" t="n">
        <v>0.1278322517237712</v>
      </c>
      <c r="AY33" s="2661" t="n">
        <v>0.1265415318194359</v>
      </c>
      <c r="AZ33" s="2661" t="n">
        <v>0.003839</v>
      </c>
      <c r="BA33" s="413" t="n">
        <v>32.771555092472</v>
      </c>
      <c r="BB33" s="736" t="n"/>
      <c r="BC33" s="2595" t="n">
        <v>0.132915</v>
      </c>
      <c r="BD33" s="2661" t="n">
        <v>0.00171693298528697</v>
      </c>
      <c r="BE33" s="2661" t="n">
        <v>0.00301899546601318</v>
      </c>
      <c r="BF33" s="2661" t="n">
        <v>0.131198067014713</v>
      </c>
      <c r="BG33" s="2661" t="n">
        <v>0.1298960045339868</v>
      </c>
      <c r="BH33" s="2661" t="n">
        <v>0.001551</v>
      </c>
      <c r="BI33" s="413" t="n">
        <v>84.6963249516441</v>
      </c>
      <c r="BJ33" s="2796" t="n"/>
      <c r="BK33" s="2595" t="n"/>
      <c r="BL33" s="2661" t="n"/>
      <c r="BM33" s="2661" t="n"/>
      <c r="BN33" s="2661" t="n"/>
      <c r="BO33" s="2661" t="n"/>
      <c r="BP33" s="2661" t="n"/>
      <c r="BQ33" s="2661" t="n"/>
      <c r="BR33" s="413" t="n"/>
      <c r="BS33" s="736" t="n"/>
      <c r="BT33" s="2595" t="n"/>
      <c r="BU33" s="2661" t="n"/>
      <c r="BV33" s="2661" t="n"/>
      <c r="BW33" s="2661" t="n"/>
      <c r="BX33" s="2661" t="n"/>
      <c r="BY33" s="2661" t="n"/>
      <c r="BZ33" s="413" t="n"/>
      <c r="CA33" s="738" t="n"/>
      <c r="CB33" s="2595" t="n"/>
      <c r="CC33" s="2661" t="n"/>
      <c r="CD33" s="2661" t="n"/>
      <c r="CE33" s="2661" t="n"/>
      <c r="CF33" s="2661" t="n"/>
      <c r="CG33" s="2661" t="n"/>
      <c r="CH33" s="413" t="n"/>
      <c r="CI33" s="738" t="n"/>
      <c r="CJ33" s="2595" t="n"/>
      <c r="CK33" s="2661" t="n"/>
      <c r="CL33" s="2661" t="n"/>
      <c r="CM33" s="2661" t="n"/>
      <c r="CN33" s="2661" t="n"/>
      <c r="CO33" s="2661" t="n"/>
      <c r="CP33" s="413" t="n"/>
      <c r="CQ33" s="736" t="n"/>
      <c r="CR33" s="2661" t="n">
        <v>0.26959</v>
      </c>
      <c r="CS33" s="2661" t="n">
        <v>0.01445667323696536</v>
      </c>
      <c r="CT33" s="2592" t="n">
        <v>0.01374453152831483</v>
      </c>
      <c r="CU33" s="2661" t="n">
        <v>0.2551333267630346</v>
      </c>
      <c r="CV33" s="2661" t="n">
        <v>0.2558454684716852</v>
      </c>
      <c r="CW33" s="2661" t="n">
        <v>0.013483</v>
      </c>
      <c r="CX33" s="739">
        <f>+CR33/CW33-1</f>
        <v/>
      </c>
      <c r="CY33" s="740" t="n"/>
      <c r="CZ33" s="2797" t="n">
        <v>0.0203322030434048</v>
      </c>
      <c r="DA33" s="2661" t="n">
        <v>0.00327438325847714</v>
      </c>
      <c r="DB33" s="2661" t="n">
        <v>0.0267514725753113</v>
      </c>
      <c r="DC33" s="2661" t="n"/>
      <c r="DD33" s="2661" t="n">
        <v>0.020196</v>
      </c>
      <c r="DE33" s="413">
        <f>(CZ33-DD33)/DD33</f>
        <v/>
      </c>
      <c r="DF33" s="413">
        <f>(DA33-DD33)/DD33</f>
        <v/>
      </c>
      <c r="DG33" s="413">
        <f>(DB33-DD33)/DD33</f>
        <v/>
      </c>
      <c r="DH33" s="413">
        <f>(DC33-DD33)/DD33</f>
        <v/>
      </c>
      <c r="DI33" s="2489" t="n"/>
      <c r="DJ33" s="2388" t="n"/>
      <c r="DL33" s="2388" t="n"/>
      <c r="DM33" s="2571">
        <f>(CS33-CZ33)*10^6</f>
        <v/>
      </c>
      <c r="DN33" s="2571">
        <f>(CT33-DC33)*10^6</f>
        <v/>
      </c>
      <c r="DO33" s="2571">
        <f>(CW33-DD33)*10^6</f>
        <v/>
      </c>
    </row>
    <row customFormat="1" customHeight="1" ht="15" outlineLevel="1" r="34" s="416">
      <c r="A34" s="734" t="n"/>
      <c r="B34" s="735" t="inlineStr">
        <is>
          <t xml:space="preserve">    Sortant sms LIBERCOM</t>
        </is>
      </c>
      <c r="C34" s="651" t="inlineStr">
        <is>
          <t>CA27</t>
        </is>
      </c>
      <c r="D34" s="2661" t="n">
        <v>0.232047</v>
      </c>
      <c r="E34" s="2661" t="n">
        <v>0.408058764399366</v>
      </c>
      <c r="F34" s="2661" t="n">
        <v>-0.176011764399366</v>
      </c>
      <c r="G34" s="2661" t="n">
        <v>0.444316</v>
      </c>
      <c r="H34" s="413" t="n">
        <v>-0.4777433178188496</v>
      </c>
      <c r="I34" s="736" t="n"/>
      <c r="J34" s="2661" t="n">
        <v>0.256878</v>
      </c>
      <c r="K34" s="2661" t="n">
        <v>0.341405119002997</v>
      </c>
      <c r="L34" s="2661" t="n">
        <v>-0.08452711900299703</v>
      </c>
      <c r="M34" s="2661" t="n">
        <v>0.483856</v>
      </c>
      <c r="N34" s="413" t="n">
        <v>-0.4691023775668794</v>
      </c>
      <c r="O34" s="2796" t="n"/>
      <c r="P34" s="2661" t="n">
        <v>0</v>
      </c>
      <c r="Q34" s="2661" t="n">
        <v>0.392323782409506</v>
      </c>
      <c r="R34" s="2661" t="n">
        <v>-0.392323782409506</v>
      </c>
      <c r="S34" s="2661" t="n">
        <v>0.120348</v>
      </c>
      <c r="T34" s="413" t="n">
        <v>-1</v>
      </c>
      <c r="U34" s="736" t="n"/>
      <c r="V34" s="2661" t="n">
        <v>0.474559</v>
      </c>
      <c r="W34" s="2661" t="n">
        <v>0.357401927863587</v>
      </c>
      <c r="X34" s="2661" t="n">
        <v>0.0142242170430354</v>
      </c>
      <c r="Y34" s="2661" t="n">
        <v>0.117157072136413</v>
      </c>
      <c r="Z34" s="2595" t="n">
        <v>0.4603347829569646</v>
      </c>
      <c r="AA34" s="2661" t="n">
        <v>0.720278</v>
      </c>
      <c r="AB34" s="413" t="n">
        <v>-0.341144669141637</v>
      </c>
      <c r="AC34" s="736" t="n"/>
      <c r="AD34" s="2661" t="n">
        <v>0.059786</v>
      </c>
      <c r="AE34" s="2661" t="n">
        <v>0.360033308518743</v>
      </c>
      <c r="AF34" s="2661" t="n">
        <v>0.0066241518693184</v>
      </c>
      <c r="AG34" s="2661" t="n">
        <v>-0.300247308518743</v>
      </c>
      <c r="AH34" s="2595" t="n">
        <v>0.0531618481306816</v>
      </c>
      <c r="AI34" s="2661" t="n">
        <v>0.461819</v>
      </c>
      <c r="AJ34" s="413" t="n">
        <v>-0.8705423553383469</v>
      </c>
      <c r="AK34" s="736" t="n"/>
      <c r="AL34" s="2661" t="n">
        <v>0.8379270000000001</v>
      </c>
      <c r="AM34" s="2661" t="n">
        <v>0.36223221024917</v>
      </c>
      <c r="AN34" s="2661" t="n">
        <v>0.0104148060332145</v>
      </c>
      <c r="AO34" s="2661" t="n">
        <v>0.459855492029046</v>
      </c>
      <c r="AP34" s="2661" t="n">
        <v>0.4756947897508301</v>
      </c>
      <c r="AQ34" s="2595" t="n">
        <v>0.8275121939667855</v>
      </c>
      <c r="AR34" s="2661" t="n">
        <v>0.153961</v>
      </c>
      <c r="AS34" s="413" t="n">
        <v>4.442462701593262</v>
      </c>
      <c r="AT34" s="2796" t="n"/>
      <c r="AU34" s="2595" t="n">
        <v>-0.521328</v>
      </c>
      <c r="AV34" s="2661" t="n">
        <v>0.369581358487277</v>
      </c>
      <c r="AW34" s="2661" t="n">
        <v>0.257218515218977</v>
      </c>
      <c r="AX34" s="2661" t="n">
        <v>-0.890909358487277</v>
      </c>
      <c r="AY34" s="2661" t="n">
        <v>-0.778546515218977</v>
      </c>
      <c r="AZ34" s="2661" t="n">
        <v>0.704016</v>
      </c>
      <c r="BA34" s="413" t="n">
        <v>-1.740505897593237</v>
      </c>
      <c r="BB34" s="736" t="n"/>
      <c r="BC34" s="2595" t="n">
        <v>0.148039</v>
      </c>
      <c r="BD34" s="2661" t="n">
        <v>0.349294830642498</v>
      </c>
      <c r="BE34" s="2661" t="n">
        <v>0.319208367463944</v>
      </c>
      <c r="BF34" s="2661" t="n">
        <v>-0.201255830642498</v>
      </c>
      <c r="BG34" s="2661" t="n">
        <v>-0.171169367463944</v>
      </c>
      <c r="BH34" s="2661" t="n">
        <v>0.43774</v>
      </c>
      <c r="BI34" s="413" t="n">
        <v>-0.6618106638643944</v>
      </c>
      <c r="BJ34" s="2796" t="n"/>
      <c r="BK34" s="2595" t="n"/>
      <c r="BL34" s="2661" t="n"/>
      <c r="BM34" s="2661" t="n"/>
      <c r="BN34" s="2661" t="n"/>
      <c r="BO34" s="2661" t="n"/>
      <c r="BP34" s="2661" t="n"/>
      <c r="BQ34" s="2661" t="n"/>
      <c r="BR34" s="413" t="n"/>
      <c r="BS34" s="736" t="n"/>
      <c r="BT34" s="2595" t="n"/>
      <c r="BU34" s="2661" t="n"/>
      <c r="BV34" s="2661" t="n"/>
      <c r="BW34" s="2661" t="n"/>
      <c r="BX34" s="2661" t="n"/>
      <c r="BY34" s="2661" t="n"/>
      <c r="BZ34" s="413" t="n"/>
      <c r="CA34" s="738" t="n"/>
      <c r="CB34" s="2595" t="n"/>
      <c r="CC34" s="2661" t="n"/>
      <c r="CD34" s="2661" t="n"/>
      <c r="CE34" s="2661" t="n"/>
      <c r="CF34" s="2661" t="n"/>
      <c r="CG34" s="2661" t="n"/>
      <c r="CH34" s="413" t="n"/>
      <c r="CI34" s="738" t="n"/>
      <c r="CJ34" s="2595" t="n"/>
      <c r="CK34" s="2661" t="n"/>
      <c r="CL34" s="2661" t="n"/>
      <c r="CM34" s="2661" t="n"/>
      <c r="CN34" s="2661" t="n"/>
      <c r="CO34" s="2661" t="n"/>
      <c r="CP34" s="413" t="n"/>
      <c r="CQ34" s="736" t="n"/>
      <c r="CR34" s="2661" t="n">
        <v>1.487908</v>
      </c>
      <c r="CS34" s="2661" t="n">
        <v>2.940331301573144</v>
      </c>
      <c r="CT34" s="2592" t="n">
        <v>1.740344007248023</v>
      </c>
      <c r="CU34" s="2661" t="n">
        <v>-1.452423301573144</v>
      </c>
      <c r="CV34" s="2661" t="n">
        <v>-0.252436007248023</v>
      </c>
      <c r="CW34" s="2661" t="n">
        <v>3.088594</v>
      </c>
      <c r="CX34" s="739">
        <f>+CR34/CW34-1</f>
        <v/>
      </c>
      <c r="CY34" s="740" t="n"/>
      <c r="CZ34" s="2797" t="n">
        <v>4.13563258122557</v>
      </c>
      <c r="DA34" s="2661" t="n">
        <v>0.56770504325127</v>
      </c>
      <c r="DB34" s="2661" t="n">
        <v>3.03481825308786</v>
      </c>
      <c r="DC34" s="2661" t="n"/>
      <c r="DD34" s="2661" t="n">
        <v>4.869894</v>
      </c>
      <c r="DE34" s="413">
        <f>(CZ34-DD34)/DD34</f>
        <v/>
      </c>
      <c r="DF34" s="413">
        <f>(DA34-DD34)/DD34</f>
        <v/>
      </c>
      <c r="DG34" s="413">
        <f>(DB34-DD34)/DD34</f>
        <v/>
      </c>
      <c r="DH34" s="413">
        <f>(DC34-DD34)/DD34</f>
        <v/>
      </c>
      <c r="DI34" s="2489" t="n"/>
      <c r="DJ34" s="2388" t="n"/>
      <c r="DL34" s="2388" t="n"/>
      <c r="DM34" s="2571">
        <f>(CS34-CZ34)*10^6</f>
        <v/>
      </c>
      <c r="DN34" s="2571">
        <f>(CT34-DC34)*10^6</f>
        <v/>
      </c>
      <c r="DO34" s="2571">
        <f>(CW34-DD34)*10^6</f>
        <v/>
      </c>
    </row>
    <row customFormat="1" customHeight="1" ht="15" outlineLevel="1" r="35" s="416">
      <c r="A35" s="734" t="n"/>
      <c r="B35" s="735" t="inlineStr">
        <is>
          <t xml:space="preserve">    Sortant sms INTERNATIONAL</t>
        </is>
      </c>
      <c r="C35" s="651" t="inlineStr">
        <is>
          <t>CA28</t>
        </is>
      </c>
      <c r="D35" s="2661" t="n">
        <v>2.620917</v>
      </c>
      <c r="E35" s="2661" t="n">
        <v>1.72648343846722</v>
      </c>
      <c r="F35" s="2661" t="n">
        <v>0.8944335615327799</v>
      </c>
      <c r="G35" s="2661" t="n">
        <v>2.610107</v>
      </c>
      <c r="H35" s="413" t="n">
        <v>0.004141592662676219</v>
      </c>
      <c r="I35" s="736" t="n"/>
      <c r="J35" s="2661" t="n">
        <v>2.365969</v>
      </c>
      <c r="K35" s="2661" t="n">
        <v>1.40702209750772</v>
      </c>
      <c r="L35" s="2661" t="n">
        <v>0.9589469024922803</v>
      </c>
      <c r="M35" s="2661" t="n">
        <v>2.446585</v>
      </c>
      <c r="N35" s="413" t="n">
        <v>-0.03295041864476389</v>
      </c>
      <c r="O35" s="2796" t="n"/>
      <c r="P35" s="2661" t="n">
        <v>2.169288</v>
      </c>
      <c r="Q35" s="2661" t="n">
        <v>1.66456718142819</v>
      </c>
      <c r="R35" s="2661" t="n">
        <v>0.5047208185718099</v>
      </c>
      <c r="S35" s="2661" t="n">
        <v>2.156481</v>
      </c>
      <c r="T35" s="413" t="n">
        <v>0.005938842030140723</v>
      </c>
      <c r="U35" s="736" t="n"/>
      <c r="V35" s="2661" t="n">
        <v>1.859409</v>
      </c>
      <c r="W35" s="2661" t="n">
        <v>1.44750444833513</v>
      </c>
      <c r="X35" s="2661" t="n">
        <v>7.156174</v>
      </c>
      <c r="Y35" s="2661" t="n">
        <v>0.4119045516648701</v>
      </c>
      <c r="Z35" s="2595" t="n">
        <v>-5.296765</v>
      </c>
      <c r="AA35" s="2661" t="n">
        <v>3.351597</v>
      </c>
      <c r="AB35" s="413" t="n">
        <v>-0.4452170114724413</v>
      </c>
      <c r="AC35" s="736" t="n"/>
      <c r="AD35" s="2661" t="n">
        <v>1.419257</v>
      </c>
      <c r="AE35" s="2661" t="n">
        <v>1.46590392186052</v>
      </c>
      <c r="AF35" s="2661" t="n">
        <v>7.29249919782627</v>
      </c>
      <c r="AG35" s="2661" t="n">
        <v>-0.04664692186052011</v>
      </c>
      <c r="AH35" s="2595" t="n">
        <v>-5.87324219782627</v>
      </c>
      <c r="AI35" s="2661" t="n">
        <v>2.819749</v>
      </c>
      <c r="AJ35" s="413" t="n">
        <v>-0.4966725761761064</v>
      </c>
      <c r="AK35" s="736" t="n"/>
      <c r="AL35" s="2661" t="n">
        <v>1.293527</v>
      </c>
      <c r="AM35" s="2661" t="n">
        <v>1.44047203924104</v>
      </c>
      <c r="AN35" s="2661" t="n">
        <v>7.1624499144968</v>
      </c>
      <c r="AO35" s="2661" t="n">
        <v>1.31668359745763</v>
      </c>
      <c r="AP35" s="2661" t="n">
        <v>-0.1469450392410399</v>
      </c>
      <c r="AQ35" s="2595" t="n">
        <v>-5.8689229144968</v>
      </c>
      <c r="AR35" s="2661" t="n">
        <v>1.92113</v>
      </c>
      <c r="AS35" s="413" t="n">
        <v>-0.3266842951804406</v>
      </c>
      <c r="AT35" s="2796" t="n"/>
      <c r="AU35" s="2595" t="n">
        <v>1.692749</v>
      </c>
      <c r="AV35" s="2661" t="n">
        <v>1.43425323494831</v>
      </c>
      <c r="AW35" s="2661" t="n">
        <v>1.27015752271481</v>
      </c>
      <c r="AX35" s="2661" t="n">
        <v>0.2584957650516901</v>
      </c>
      <c r="AY35" s="2661" t="n">
        <v>0.42259147728519</v>
      </c>
      <c r="AZ35" s="2661" t="n">
        <v>2.820828</v>
      </c>
      <c r="BA35" s="413" t="n">
        <v>-0.3999105936271194</v>
      </c>
      <c r="BB35" s="736" t="n"/>
      <c r="BC35" s="2595" t="n">
        <v>1.435983</v>
      </c>
      <c r="BD35" s="2661" t="n">
        <v>1.48584516664657</v>
      </c>
      <c r="BE35" s="2661" t="n">
        <v>1.26243229617131</v>
      </c>
      <c r="BF35" s="2661" t="n">
        <v>-0.04986216664656995</v>
      </c>
      <c r="BG35" s="2661" t="n">
        <v>0.1735507038286901</v>
      </c>
      <c r="BH35" s="2661" t="n">
        <v>2.454335</v>
      </c>
      <c r="BI35" s="413" t="n">
        <v>-0.4149197236726038</v>
      </c>
      <c r="BJ35" s="2796" t="n"/>
      <c r="BK35" s="2595" t="n"/>
      <c r="BL35" s="2661" t="n"/>
      <c r="BM35" s="2661" t="n"/>
      <c r="BN35" s="2661" t="n"/>
      <c r="BO35" s="2661" t="n"/>
      <c r="BP35" s="2661" t="n"/>
      <c r="BQ35" s="2661" t="n"/>
      <c r="BR35" s="413" t="n"/>
      <c r="BS35" s="736" t="n"/>
      <c r="BT35" s="2595" t="n"/>
      <c r="BU35" s="2661" t="n"/>
      <c r="BV35" s="2661" t="n"/>
      <c r="BW35" s="2661" t="n"/>
      <c r="BX35" s="2661" t="n"/>
      <c r="BY35" s="2661" t="n"/>
      <c r="BZ35" s="413" t="n"/>
      <c r="CA35" s="738" t="n"/>
      <c r="CB35" s="2595" t="n"/>
      <c r="CC35" s="2661" t="n"/>
      <c r="CD35" s="2661" t="n"/>
      <c r="CE35" s="2661" t="n"/>
      <c r="CF35" s="2661" t="n"/>
      <c r="CG35" s="2661" t="n"/>
      <c r="CH35" s="413" t="n"/>
      <c r="CI35" s="738" t="n"/>
      <c r="CJ35" s="2595" t="n"/>
      <c r="CK35" s="2661" t="n"/>
      <c r="CL35" s="2661" t="n"/>
      <c r="CM35" s="2661" t="n"/>
      <c r="CN35" s="2661" t="n"/>
      <c r="CO35" s="2661" t="n"/>
      <c r="CP35" s="413" t="n"/>
      <c r="CQ35" s="736" t="n"/>
      <c r="CR35" s="2661" t="n">
        <v>14.857099</v>
      </c>
      <c r="CS35" s="2661" t="n">
        <v>12.0720515284347</v>
      </c>
      <c r="CT35" s="2592" t="n">
        <v>13.02168112017244</v>
      </c>
      <c r="CU35" s="2661" t="n">
        <v>2.785047471565298</v>
      </c>
      <c r="CV35" s="2661" t="n">
        <v>1.835417879827556</v>
      </c>
      <c r="CW35" s="2661" t="n">
        <v>18.126477</v>
      </c>
      <c r="CX35" s="739">
        <f>+CR35/CW35-1</f>
        <v/>
      </c>
      <c r="CY35" s="740" t="n"/>
      <c r="CZ35" s="2797" t="n">
        <v>16.9377021247137</v>
      </c>
      <c r="DA35" s="2661" t="n">
        <v>67.2349838150832</v>
      </c>
      <c r="DB35" s="2661" t="n">
        <v>18.3813958794867</v>
      </c>
      <c r="DC35" s="2661" t="n"/>
      <c r="DD35" s="2661" t="n">
        <v>28.821699</v>
      </c>
      <c r="DE35" s="413">
        <f>(CZ35-DD35)/DD35</f>
        <v/>
      </c>
      <c r="DF35" s="413">
        <f>(DA35-DD35)/DD35</f>
        <v/>
      </c>
      <c r="DG35" s="413">
        <f>(DB35-DD35)/DD35</f>
        <v/>
      </c>
      <c r="DH35" s="413">
        <f>(DC35-DD35)/DD35</f>
        <v/>
      </c>
      <c r="DI35" s="2489" t="n"/>
      <c r="DJ35" s="2388" t="n"/>
      <c r="DL35" s="2388" t="n"/>
      <c r="DM35" s="2571">
        <f>(CS35-CZ35)*10^6</f>
        <v/>
      </c>
      <c r="DN35" s="2571">
        <f>(CT35-DC35)*10^6</f>
        <v/>
      </c>
      <c r="DO35" s="2571">
        <f>(CW35-DD35)*10^6</f>
        <v/>
      </c>
    </row>
    <row customFormat="1" customHeight="1" ht="15" outlineLevel="1" r="36" s="733">
      <c r="A36" s="719" t="n"/>
      <c r="B36" s="720" t="inlineStr">
        <is>
          <t>Total SMS Sortant</t>
        </is>
      </c>
      <c r="C36" s="651" t="inlineStr">
        <is>
          <t>CA29</t>
        </is>
      </c>
      <c r="D36" s="2790" t="n">
        <v>5.322275</v>
      </c>
      <c r="E36" s="2790" t="n">
        <v>4.69658459009325</v>
      </c>
      <c r="F36" s="2790" t="n">
        <v>0.62569040990675</v>
      </c>
      <c r="G36" s="2790" t="n">
        <v>6.721654</v>
      </c>
      <c r="H36" s="723" t="n">
        <v>-0.2081896806946623</v>
      </c>
      <c r="I36" s="724" t="n"/>
      <c r="J36" s="2790" t="n">
        <v>4.825876</v>
      </c>
      <c r="K36" s="2790" t="n">
        <v>3.9273740827417</v>
      </c>
      <c r="L36" s="2790" t="n">
        <v>0.8985019172583</v>
      </c>
      <c r="M36" s="2790" t="n">
        <v>6.613697</v>
      </c>
      <c r="N36" s="723" t="n">
        <v>-0.2703209717651112</v>
      </c>
      <c r="O36" s="2791" t="n"/>
      <c r="P36" s="2790" t="n">
        <v>5.293393</v>
      </c>
      <c r="Q36" s="2790" t="n">
        <v>4.52815265949566</v>
      </c>
      <c r="R36" s="2790" t="n">
        <v>0.7652403405043398</v>
      </c>
      <c r="S36" s="2790" t="n">
        <v>5.716984</v>
      </c>
      <c r="T36" s="723" t="n">
        <v>-0.0740934380785393</v>
      </c>
      <c r="U36" s="724" t="n"/>
      <c r="V36" s="2790" t="n">
        <v>9.473128000000001</v>
      </c>
      <c r="W36" s="2790" t="n">
        <v>4.06217657865985</v>
      </c>
      <c r="X36" s="2790" t="n">
        <v>8.470690906779661</v>
      </c>
      <c r="Y36" s="2790" t="n">
        <v>5.410951421340151</v>
      </c>
      <c r="Z36" s="2789" t="n">
        <v>1.00243709322034</v>
      </c>
      <c r="AA36" s="2790" t="n">
        <v>7.933409000000001</v>
      </c>
      <c r="AB36" s="723" t="n">
        <v>0.1940803757880123</v>
      </c>
      <c r="AC36" s="724" t="n"/>
      <c r="AD36" s="2790" t="n">
        <v>3.602484</v>
      </c>
      <c r="AE36" s="2790" t="n">
        <v>4.0743718844832</v>
      </c>
      <c r="AF36" s="2790" t="n">
        <v>8.598939758165979</v>
      </c>
      <c r="AG36" s="2790" t="n">
        <v>-0.4718878844831997</v>
      </c>
      <c r="AH36" s="2789" t="n">
        <v>-4.996455758165979</v>
      </c>
      <c r="AI36" s="2790" t="n">
        <v>6.759830999999999</v>
      </c>
      <c r="AJ36" s="723" t="n">
        <v>-0.4670748425515371</v>
      </c>
      <c r="AK36" s="724" t="n"/>
      <c r="AL36" s="2790" t="n">
        <v>3.991015</v>
      </c>
      <c r="AM36" s="2790" t="n">
        <v>4.019934080796681</v>
      </c>
      <c r="AN36" s="2790" t="n">
        <v>8.42792491713168</v>
      </c>
      <c r="AO36" s="2790" t="n">
        <v>4.08075721779661</v>
      </c>
      <c r="AP36" s="2790" t="n">
        <v>-0.0289190807966806</v>
      </c>
      <c r="AQ36" s="2789" t="n">
        <v>-4.43690991713168</v>
      </c>
      <c r="AR36" s="2790" t="n">
        <v>5.142528</v>
      </c>
      <c r="AS36" s="723" t="n">
        <v>-0.2239196364122858</v>
      </c>
      <c r="AT36" s="2791" t="n"/>
      <c r="AU36" s="2789" t="n">
        <v>9.133958</v>
      </c>
      <c r="AV36" s="2790" t="n">
        <v>4.04251684648677</v>
      </c>
      <c r="AW36" s="2790" t="n">
        <v>3.98042262256993</v>
      </c>
      <c r="AX36" s="2790" t="n">
        <v>5.09144115351323</v>
      </c>
      <c r="AY36" s="2790" t="n">
        <v>5.15353537743007</v>
      </c>
      <c r="AZ36" s="2790" t="n">
        <v>9.927424999999999</v>
      </c>
      <c r="BA36" s="723" t="n">
        <v>-0.07992676852255243</v>
      </c>
      <c r="BB36" s="724" t="n"/>
      <c r="BC36" s="2789" t="n">
        <v>14.680878</v>
      </c>
      <c r="BD36" s="2790" t="n">
        <v>3.95227179593895</v>
      </c>
      <c r="BE36" s="2790" t="n">
        <v>3.7211657680348</v>
      </c>
      <c r="BF36" s="2790" t="n">
        <v>10.72860620406105</v>
      </c>
      <c r="BG36" s="2790" t="n">
        <v>10.9597122319652</v>
      </c>
      <c r="BH36" s="2790" t="n">
        <v>6.003881999999999</v>
      </c>
      <c r="BI36" s="723" t="n">
        <v>1.445230935584677</v>
      </c>
      <c r="BJ36" s="2791" t="n"/>
      <c r="BK36" s="2789" t="n"/>
      <c r="BL36" s="2790" t="n"/>
      <c r="BM36" s="2790" t="n"/>
      <c r="BN36" s="2790" t="n"/>
      <c r="BO36" s="2790" t="n"/>
      <c r="BP36" s="2790" t="n"/>
      <c r="BQ36" s="2790" t="n"/>
      <c r="BR36" s="723" t="n"/>
      <c r="BS36" s="724" t="n"/>
      <c r="BT36" s="2789" t="n"/>
      <c r="BU36" s="2790" t="n"/>
      <c r="BV36" s="2790" t="n"/>
      <c r="BW36" s="2790" t="n"/>
      <c r="BX36" s="2790" t="n"/>
      <c r="BY36" s="2790" t="n"/>
      <c r="BZ36" s="723" t="n"/>
      <c r="CA36" s="727" t="n"/>
      <c r="CB36" s="2789" t="n"/>
      <c r="CC36" s="2790" t="n"/>
      <c r="CD36" s="2790" t="n"/>
      <c r="CE36" s="2790" t="n"/>
      <c r="CF36" s="2790" t="n"/>
      <c r="CG36" s="2790" t="n"/>
      <c r="CH36" s="723" t="n"/>
      <c r="CI36" s="727" t="n"/>
      <c r="CJ36" s="2789" t="n"/>
      <c r="CK36" s="2790" t="n"/>
      <c r="CL36" s="2790" t="n"/>
      <c r="CM36" s="2790" t="n"/>
      <c r="CN36" s="2790" t="n"/>
      <c r="CO36" s="2790" t="n"/>
      <c r="CP36" s="723" t="n"/>
      <c r="CQ36" s="724" t="n"/>
      <c r="CR36" s="2790" t="n">
        <v>56.323007</v>
      </c>
      <c r="CS36" s="2790" t="n">
        <v>33.30338251869606</v>
      </c>
      <c r="CT36" s="2793" t="n">
        <v>36.57833584036654</v>
      </c>
      <c r="CU36" s="2790" t="n">
        <v>23.01962448130394</v>
      </c>
      <c r="CV36" s="2790" t="n">
        <v>19.74467115963346</v>
      </c>
      <c r="CW36" s="2790" t="n">
        <v>48.815528</v>
      </c>
      <c r="CX36" s="729">
        <f>+CR36/CW36-1</f>
        <v/>
      </c>
      <c r="CY36" s="730" t="n"/>
      <c r="CZ36" s="2794" t="n">
        <v>46.6892265597748</v>
      </c>
      <c r="DA36" s="2790" t="n">
        <v>86.01438219535071</v>
      </c>
      <c r="DB36" s="2790" t="n">
        <v>52.8071040650516</v>
      </c>
      <c r="DC36" s="2790" t="n"/>
      <c r="DD36" s="2790" t="n">
        <v>85.02327899999999</v>
      </c>
      <c r="DE36" s="723">
        <f>(CZ36-DD36)/DD36</f>
        <v/>
      </c>
      <c r="DF36" s="723">
        <f>(DA36-DD36)/DD36</f>
        <v/>
      </c>
      <c r="DG36" s="723">
        <f>(DB36-DD36)/DD36</f>
        <v/>
      </c>
      <c r="DH36" s="723">
        <f>(DC36-DD36)/DD36</f>
        <v/>
      </c>
      <c r="DI36" s="2489" t="n"/>
      <c r="DJ36" s="2388" t="n"/>
      <c r="DL36" s="2388" t="n"/>
      <c r="DM36" s="2571">
        <f>(CS36-CZ36)*10^6</f>
        <v/>
      </c>
      <c r="DN36" s="2571">
        <f>(CT36-DC36)*10^6</f>
        <v/>
      </c>
      <c r="DO36" s="2571">
        <f>(CW36-DD36)*10^6</f>
        <v/>
      </c>
    </row>
    <row customFormat="1" customHeight="1" ht="15" outlineLevel="1" r="37" s="416">
      <c r="A37" s="734" t="n"/>
      <c r="B37" s="735" t="n"/>
      <c r="C37" s="651" t="inlineStr">
        <is>
          <t>CA30</t>
        </is>
      </c>
      <c r="D37" s="2661" t="n"/>
      <c r="E37" s="2661" t="n"/>
      <c r="F37" s="2661" t="n"/>
      <c r="G37" s="2661" t="n"/>
      <c r="H37" s="413" t="n"/>
      <c r="I37" s="736" t="n"/>
      <c r="J37" s="2661" t="n"/>
      <c r="K37" s="2661" t="n"/>
      <c r="L37" s="2661" t="n"/>
      <c r="M37" s="2661" t="n"/>
      <c r="N37" s="413" t="n"/>
      <c r="O37" s="2796" t="n"/>
      <c r="P37" s="2661" t="n"/>
      <c r="Q37" s="2661" t="n"/>
      <c r="R37" s="2661" t="n"/>
      <c r="S37" s="2661" t="n"/>
      <c r="T37" s="413" t="n"/>
      <c r="U37" s="736" t="n"/>
      <c r="V37" s="2661" t="n"/>
      <c r="W37" s="2661" t="n"/>
      <c r="X37" s="2661" t="n"/>
      <c r="Y37" s="2661" t="n"/>
      <c r="Z37" s="2595" t="n"/>
      <c r="AA37" s="2661" t="n"/>
      <c r="AB37" s="413" t="n"/>
      <c r="AC37" s="736" t="n"/>
      <c r="AD37" s="2661" t="n"/>
      <c r="AE37" s="2661" t="n"/>
      <c r="AF37" s="2661" t="n"/>
      <c r="AG37" s="2661" t="n"/>
      <c r="AH37" s="2595" t="n"/>
      <c r="AI37" s="2661" t="n"/>
      <c r="AJ37" s="413" t="n"/>
      <c r="AK37" s="736" t="n"/>
      <c r="AL37" s="2661" t="n"/>
      <c r="AM37" s="2661" t="n"/>
      <c r="AN37" s="2661" t="n"/>
      <c r="AO37" s="2661" t="n"/>
      <c r="AP37" s="2661" t="n"/>
      <c r="AQ37" s="2595" t="n"/>
      <c r="AR37" s="2661" t="n"/>
      <c r="AS37" s="413" t="n"/>
      <c r="AT37" s="2796" t="n"/>
      <c r="AU37" s="2595" t="n"/>
      <c r="AV37" s="2661" t="n"/>
      <c r="AW37" s="2661" t="n"/>
      <c r="AX37" s="2661" t="n"/>
      <c r="AY37" s="2661" t="n"/>
      <c r="AZ37" s="2661" t="n"/>
      <c r="BA37" s="413" t="n"/>
      <c r="BB37" s="736" t="n"/>
      <c r="BC37" s="2595" t="n"/>
      <c r="BD37" s="2661" t="n"/>
      <c r="BE37" s="2661" t="n"/>
      <c r="BF37" s="2661" t="n"/>
      <c r="BG37" s="2661" t="n"/>
      <c r="BH37" s="2661" t="n"/>
      <c r="BI37" s="413" t="n"/>
      <c r="BJ37" s="2796" t="n"/>
      <c r="BK37" s="2595" t="n"/>
      <c r="BL37" s="2661" t="n"/>
      <c r="BM37" s="2661" t="n"/>
      <c r="BN37" s="2661" t="n"/>
      <c r="BO37" s="2661" t="n"/>
      <c r="BP37" s="2661" t="n"/>
      <c r="BQ37" s="2661" t="n"/>
      <c r="BR37" s="413" t="n"/>
      <c r="BS37" s="736" t="n"/>
      <c r="BT37" s="2595" t="n"/>
      <c r="BU37" s="2661" t="n"/>
      <c r="BV37" s="2661" t="n"/>
      <c r="BW37" s="2661" t="n"/>
      <c r="BX37" s="2661" t="n"/>
      <c r="BY37" s="2661" t="n"/>
      <c r="BZ37" s="413" t="n"/>
      <c r="CA37" s="738" t="n"/>
      <c r="CB37" s="2595" t="n"/>
      <c r="CC37" s="2661" t="n"/>
      <c r="CD37" s="2661" t="n"/>
      <c r="CE37" s="2661" t="n"/>
      <c r="CF37" s="2661" t="n"/>
      <c r="CG37" s="2661" t="n"/>
      <c r="CH37" s="413" t="n"/>
      <c r="CI37" s="738" t="n"/>
      <c r="CJ37" s="2595" t="n"/>
      <c r="CK37" s="2661" t="n"/>
      <c r="CL37" s="2661" t="n"/>
      <c r="CM37" s="2661" t="n"/>
      <c r="CN37" s="2661" t="n"/>
      <c r="CO37" s="2661" t="n"/>
      <c r="CP37" s="413" t="n"/>
      <c r="CQ37" s="736" t="n"/>
      <c r="CR37" s="2661" t="n"/>
      <c r="CS37" s="2661" t="n"/>
      <c r="CT37" s="2592" t="n"/>
      <c r="CU37" s="2661">
        <f>+CR37-CS37</f>
        <v/>
      </c>
      <c r="CV37" s="2661">
        <f>+CR37-CT37</f>
        <v/>
      </c>
      <c r="CW37" s="2661" t="n"/>
      <c r="CX37" s="739" t="n"/>
      <c r="CY37" s="740" t="n"/>
      <c r="CZ37" s="2797" t="n"/>
      <c r="DA37" s="2661" t="n"/>
      <c r="DB37" s="2661" t="n"/>
      <c r="DC37" s="2661" t="n"/>
      <c r="DD37" s="2661" t="n"/>
      <c r="DE37" s="413" t="n"/>
      <c r="DF37" s="413" t="n"/>
      <c r="DG37" s="413" t="n"/>
      <c r="DH37" s="413" t="n"/>
      <c r="DI37" s="2489" t="n"/>
      <c r="DJ37" s="2388" t="n"/>
      <c r="DL37" s="2388" t="n"/>
      <c r="DM37" s="2571">
        <f>(CS37-CZ37)*10^6</f>
        <v/>
      </c>
      <c r="DN37" s="2571">
        <f>(CT37-DC37)*10^6</f>
        <v/>
      </c>
      <c r="DO37" s="2571">
        <f>(CW37-DD37)*10^6</f>
        <v/>
      </c>
    </row>
    <row customFormat="1" customHeight="1" ht="14.25" outlineLevel="1" r="38" s="754">
      <c r="A38" s="744" t="n"/>
      <c r="B38" s="745" t="inlineStr">
        <is>
          <t xml:space="preserve">    Revenu Internet 3G</t>
        </is>
      </c>
      <c r="C38" s="651" t="inlineStr">
        <is>
          <t>CA31</t>
        </is>
      </c>
      <c r="D38" s="2800" t="n">
        <v>3391.819301</v>
      </c>
      <c r="E38" s="2800" t="n">
        <v>3972.95791763436</v>
      </c>
      <c r="F38" s="2800" t="n">
        <v>-581.13861663436</v>
      </c>
      <c r="G38" s="2800" t="n">
        <v>3929.111582</v>
      </c>
      <c r="H38" s="747" t="n">
        <v>-0.136746506121495</v>
      </c>
      <c r="I38" s="748" t="n"/>
      <c r="J38" s="2800" t="n">
        <v>3154.712737</v>
      </c>
      <c r="K38" s="2800" t="n">
        <v>3623.23464513302</v>
      </c>
      <c r="L38" s="2800" t="n">
        <v>-468.5219081330201</v>
      </c>
      <c r="M38" s="2800" t="n">
        <v>3651.921204</v>
      </c>
      <c r="N38" s="747" t="n">
        <v>-0.1361498343544217</v>
      </c>
      <c r="O38" s="2796" t="n"/>
      <c r="P38" s="2800" t="n">
        <v>3350.591376</v>
      </c>
      <c r="Q38" s="2800" t="n">
        <v>4066.64914822782</v>
      </c>
      <c r="R38" s="2800" t="n">
        <v>-716.0577722278204</v>
      </c>
      <c r="S38" s="2800" t="n">
        <v>4052.431802</v>
      </c>
      <c r="T38" s="747" t="n">
        <v>-0.1731899413220527</v>
      </c>
      <c r="U38" s="748" t="n"/>
      <c r="V38" s="2800" t="n">
        <v>3323.016306</v>
      </c>
      <c r="W38" s="2800" t="n">
        <v>3997.49350131151</v>
      </c>
      <c r="X38" s="2800" t="n">
        <v>3306.48189680898</v>
      </c>
      <c r="Y38" s="2800" t="n">
        <v>-674.4771953115101</v>
      </c>
      <c r="Z38" s="2801" t="n">
        <v>16.53440919102013</v>
      </c>
      <c r="AA38" s="2800" t="n">
        <v>3953.154397</v>
      </c>
      <c r="AB38" s="747" t="n">
        <v>-0.1594013356721417</v>
      </c>
      <c r="AC38" s="748" t="n"/>
      <c r="AD38" s="2800" t="n">
        <v>3293.829747</v>
      </c>
      <c r="AE38" s="2800" t="n">
        <v>4278.60444091104</v>
      </c>
      <c r="AF38" s="2800" t="n">
        <v>3474.90813767252</v>
      </c>
      <c r="AG38" s="2800" t="n">
        <v>-984.7746939110398</v>
      </c>
      <c r="AH38" s="2801" t="n">
        <v>-181.0783906725196</v>
      </c>
      <c r="AI38" s="2800" t="n">
        <v>3847.044619</v>
      </c>
      <c r="AJ38" s="747" t="n">
        <v>-0.1438025619114868</v>
      </c>
      <c r="AK38" s="748" t="n"/>
      <c r="AL38" s="2800" t="n">
        <v>3165.760364</v>
      </c>
      <c r="AM38" s="2800" t="n">
        <v>4176.75120427492</v>
      </c>
      <c r="AN38" s="2800" t="n">
        <v>3402.27553323587</v>
      </c>
      <c r="AO38" s="2800" t="n">
        <v>3245.21745032997</v>
      </c>
      <c r="AP38" s="2800" t="n">
        <v>-1010.99084027492</v>
      </c>
      <c r="AQ38" s="2801" t="n">
        <v>-236.5151692358695</v>
      </c>
      <c r="AR38" s="2800" t="n">
        <v>3597.246024</v>
      </c>
      <c r="AS38" s="747" t="n">
        <v>-0.1199488878773446</v>
      </c>
      <c r="AT38" s="2796" t="n"/>
      <c r="AU38" s="2801" t="n">
        <v>2950.064748</v>
      </c>
      <c r="AV38" s="2800" t="n">
        <v>4341.75944420014</v>
      </c>
      <c r="AW38" s="2800" t="n">
        <v>3396.89792125922</v>
      </c>
      <c r="AX38" s="2800" t="n">
        <v>-1391.69469620014</v>
      </c>
      <c r="AY38" s="2800" t="n">
        <v>-446.8331732592196</v>
      </c>
      <c r="AZ38" s="2800" t="n">
        <v>3564.772731</v>
      </c>
      <c r="BA38" s="747" t="n">
        <v>-0.1724395997686955</v>
      </c>
      <c r="BB38" s="748" t="n"/>
      <c r="BC38" s="2801" t="n">
        <v>3055.026352</v>
      </c>
      <c r="BD38" s="2800" t="n">
        <v>4475.34462069702</v>
      </c>
      <c r="BE38" s="2800" t="n">
        <v>3522.31487653327</v>
      </c>
      <c r="BF38" s="2800" t="n">
        <v>-1420.31826869702</v>
      </c>
      <c r="BG38" s="2800" t="n">
        <v>-467.28852453327</v>
      </c>
      <c r="BH38" s="2800" t="n">
        <v>3665.46348</v>
      </c>
      <c r="BI38" s="747" t="n">
        <v>-0.1665375010092858</v>
      </c>
      <c r="BJ38" s="2796" t="n"/>
      <c r="BK38" s="2801" t="n"/>
      <c r="BL38" s="2800" t="n"/>
      <c r="BM38" s="2800" t="n"/>
      <c r="BN38" s="2800" t="n"/>
      <c r="BO38" s="2800" t="n"/>
      <c r="BP38" s="2800" t="n"/>
      <c r="BQ38" s="2800" t="n"/>
      <c r="BR38" s="747" t="n"/>
      <c r="BS38" s="748" t="n"/>
      <c r="BT38" s="2801" t="n"/>
      <c r="BU38" s="2800" t="n"/>
      <c r="BV38" s="2800" t="n"/>
      <c r="BW38" s="2800" t="n"/>
      <c r="BX38" s="2800" t="n"/>
      <c r="BY38" s="2800" t="n"/>
      <c r="BZ38" s="747" t="n"/>
      <c r="CA38" s="738" t="n"/>
      <c r="CB38" s="2801" t="n"/>
      <c r="CC38" s="2800" t="n"/>
      <c r="CD38" s="2800" t="n"/>
      <c r="CE38" s="2800" t="n"/>
      <c r="CF38" s="2800" t="n"/>
      <c r="CG38" s="2800" t="n"/>
      <c r="CH38" s="747" t="n"/>
      <c r="CI38" s="738" t="n"/>
      <c r="CJ38" s="2801" t="n"/>
      <c r="CK38" s="2800" t="n"/>
      <c r="CL38" s="2800" t="n"/>
      <c r="CM38" s="2800" t="n"/>
      <c r="CN38" s="2800" t="n"/>
      <c r="CO38" s="2800" t="n"/>
      <c r="CP38" s="747" t="n"/>
      <c r="CQ38" s="748" t="n"/>
      <c r="CR38" s="2800" t="n">
        <v>25684.820931</v>
      </c>
      <c r="CS38" s="2800" t="n">
        <v>32932.79492238983</v>
      </c>
      <c r="CT38" s="2649" t="n">
        <v>23156.08483858919</v>
      </c>
      <c r="CU38" s="2800" t="n">
        <v>-7247.97399138983</v>
      </c>
      <c r="CV38" s="2800" t="n">
        <v>2528.736092410814</v>
      </c>
      <c r="CW38" s="2800" t="n">
        <v>26595.682359</v>
      </c>
      <c r="CX38" s="750">
        <f>+CR38/CW38-1</f>
        <v/>
      </c>
      <c r="CY38" s="740" t="n"/>
      <c r="CZ38" s="2802" t="n">
        <v>50816.7733235764</v>
      </c>
      <c r="DA38" s="2800" t="n">
        <v>41836.0306467021</v>
      </c>
      <c r="DB38" s="2800" t="n">
        <v>40827.5280343462</v>
      </c>
      <c r="DC38" s="2800" t="n"/>
      <c r="DD38" s="2800" t="n">
        <v>44049.577516</v>
      </c>
      <c r="DE38" s="747">
        <f>(CZ38-DD38)/DD38</f>
        <v/>
      </c>
      <c r="DF38" s="747">
        <f>(DA38-DD38)/DD38</f>
        <v/>
      </c>
      <c r="DG38" s="747">
        <f>(DB38-DD38)/DD38</f>
        <v/>
      </c>
      <c r="DH38" s="747">
        <f>(DC38-DD38)/DD38</f>
        <v/>
      </c>
      <c r="DI38" s="2489" t="n"/>
      <c r="DJ38" s="2803" t="n"/>
      <c r="DK38" s="753" t="n"/>
      <c r="DL38" s="2803" t="n"/>
      <c r="DM38" s="2571">
        <f>(CS38-CZ38)*10^6</f>
        <v/>
      </c>
      <c r="DN38" s="2571">
        <f>(CT38-DC38)*10^6</f>
        <v/>
      </c>
      <c r="DO38" s="2571">
        <f>(CW38-DD38)*10^6</f>
        <v/>
      </c>
      <c r="DP38" s="753" t="n"/>
      <c r="DQ38" s="753" t="n"/>
      <c r="DR38" s="753" t="n"/>
      <c r="DS38" s="753" t="n"/>
      <c r="DT38" s="753" t="n"/>
      <c r="DU38" s="753" t="n"/>
      <c r="DV38" s="753" t="n"/>
      <c r="DW38" s="753" t="n"/>
      <c r="DX38" s="753" t="n"/>
      <c r="DY38" s="753" t="n"/>
      <c r="DZ38" s="753" t="n"/>
      <c r="EA38" s="753" t="n"/>
      <c r="EB38" s="753" t="n"/>
      <c r="EC38" s="753" t="n"/>
      <c r="ED38" s="753" t="n"/>
      <c r="EE38" s="753" t="n"/>
      <c r="EF38" s="753" t="n"/>
      <c r="EG38" s="753" t="n"/>
      <c r="EH38" s="753" t="n"/>
      <c r="EI38" s="753" t="n"/>
      <c r="EJ38" s="753" t="n"/>
      <c r="EK38" s="753" t="n"/>
      <c r="EL38" s="753" t="n"/>
      <c r="EM38" s="753" t="n"/>
      <c r="EN38" s="753" t="n"/>
      <c r="EO38" s="753" t="n"/>
      <c r="EP38" s="753" t="n"/>
      <c r="EQ38" s="753" t="n"/>
      <c r="ER38" s="753" t="n"/>
      <c r="ES38" s="753" t="n"/>
      <c r="ET38" s="753" t="n"/>
      <c r="EU38" s="753" t="n"/>
      <c r="EV38" s="753" t="n"/>
      <c r="EW38" s="753" t="n"/>
      <c r="EX38" s="753" t="n"/>
      <c r="EY38" s="753" t="n"/>
      <c r="EZ38" s="753" t="n"/>
      <c r="FA38" s="753" t="n"/>
      <c r="FB38" s="753" t="n"/>
      <c r="FC38" s="753" t="n"/>
      <c r="FD38" s="753" t="n"/>
      <c r="FE38" s="753" t="n"/>
      <c r="FF38" s="753" t="n"/>
      <c r="FG38" s="753" t="n"/>
      <c r="FH38" s="753" t="n"/>
      <c r="FI38" s="753" t="n"/>
      <c r="FJ38" s="753" t="n"/>
      <c r="FK38" s="753" t="n"/>
      <c r="FL38" s="753" t="n"/>
      <c r="FM38" s="753" t="n"/>
      <c r="FN38" s="753" t="n"/>
      <c r="FO38" s="753" t="n"/>
      <c r="FP38" s="753" t="n"/>
      <c r="FQ38" s="753" t="n"/>
      <c r="FR38" s="753" t="n"/>
      <c r="FS38" s="753" t="n"/>
      <c r="FT38" s="753" t="n"/>
      <c r="FU38" s="753" t="n"/>
      <c r="FV38" s="753" t="n"/>
      <c r="FW38" s="753" t="n"/>
      <c r="FX38" s="753" t="n"/>
      <c r="FY38" s="753" t="n"/>
      <c r="FZ38" s="753" t="n"/>
      <c r="GA38" s="753" t="n"/>
      <c r="GB38" s="753" t="n"/>
      <c r="GC38" s="753" t="n"/>
      <c r="GD38" s="753" t="n"/>
      <c r="GE38" s="753" t="n"/>
      <c r="GF38" s="753" t="n"/>
      <c r="GG38" s="753" t="n"/>
      <c r="GH38" s="753" t="n"/>
      <c r="GI38" s="753" t="n"/>
      <c r="GJ38" s="753" t="n"/>
      <c r="GK38" s="753" t="n"/>
      <c r="GL38" s="753" t="n"/>
      <c r="GM38" s="753" t="n"/>
      <c r="GN38" s="753" t="n"/>
      <c r="GO38" s="753" t="n"/>
      <c r="GP38" s="753" t="n"/>
      <c r="GQ38" s="753" t="n"/>
      <c r="GR38" s="753" t="n"/>
      <c r="GS38" s="753" t="n"/>
      <c r="GT38" s="753" t="n"/>
      <c r="GU38" s="753" t="n"/>
      <c r="GV38" s="753" t="n"/>
      <c r="GW38" s="753" t="n"/>
      <c r="GX38" s="753" t="n"/>
      <c r="GY38" s="753" t="n"/>
      <c r="GZ38" s="753" t="n"/>
      <c r="HA38" s="753" t="n"/>
      <c r="HB38" s="753" t="n"/>
      <c r="HC38" s="753" t="n"/>
      <c r="HD38" s="753" t="n"/>
      <c r="HE38" s="753" t="n"/>
      <c r="HF38" s="753" t="n"/>
      <c r="HG38" s="753" t="n"/>
      <c r="HH38" s="753" t="n"/>
      <c r="HI38" s="753" t="n"/>
      <c r="HJ38" s="753" t="n"/>
      <c r="HK38" s="753" t="n"/>
      <c r="HL38" s="753" t="n"/>
    </row>
    <row customFormat="1" customHeight="1" ht="15" outlineLevel="1" r="39" s="416">
      <c r="A39" s="734" t="n"/>
      <c r="B39" s="735" t="n"/>
      <c r="C39" s="651" t="inlineStr">
        <is>
          <t>CA32</t>
        </is>
      </c>
      <c r="D39" s="2661" t="n"/>
      <c r="E39" s="2661" t="n"/>
      <c r="F39" s="2661" t="n"/>
      <c r="G39" s="2661" t="n"/>
      <c r="H39" s="413" t="n"/>
      <c r="I39" s="736" t="n"/>
      <c r="J39" s="2661" t="n"/>
      <c r="K39" s="2661" t="n"/>
      <c r="L39" s="2661" t="n"/>
      <c r="M39" s="2661" t="n"/>
      <c r="N39" s="413" t="n"/>
      <c r="O39" s="2796" t="n"/>
      <c r="P39" s="2661" t="n"/>
      <c r="Q39" s="2661" t="n"/>
      <c r="R39" s="2661" t="n"/>
      <c r="S39" s="2661" t="n"/>
      <c r="T39" s="413" t="n"/>
      <c r="U39" s="736" t="n"/>
      <c r="V39" s="2661" t="n"/>
      <c r="W39" s="2661" t="n"/>
      <c r="X39" s="2661" t="n"/>
      <c r="Y39" s="2661" t="n"/>
      <c r="Z39" s="2595" t="n"/>
      <c r="AA39" s="2661" t="n"/>
      <c r="AB39" s="413" t="n"/>
      <c r="AC39" s="736" t="n"/>
      <c r="AD39" s="2661" t="n"/>
      <c r="AE39" s="2661" t="n"/>
      <c r="AF39" s="2661" t="n"/>
      <c r="AG39" s="2661" t="n"/>
      <c r="AH39" s="2595" t="n"/>
      <c r="AI39" s="2661" t="n"/>
      <c r="AJ39" s="413" t="n"/>
      <c r="AK39" s="736" t="n"/>
      <c r="AL39" s="2661" t="n"/>
      <c r="AM39" s="2661" t="n"/>
      <c r="AN39" s="2661" t="n"/>
      <c r="AO39" s="2661" t="n"/>
      <c r="AP39" s="2661" t="n"/>
      <c r="AQ39" s="2595" t="n"/>
      <c r="AR39" s="2661" t="n"/>
      <c r="AS39" s="413" t="n"/>
      <c r="AT39" s="2796" t="n"/>
      <c r="AU39" s="2595" t="n"/>
      <c r="AV39" s="2661" t="n"/>
      <c r="AW39" s="2661" t="n"/>
      <c r="AX39" s="2661" t="n"/>
      <c r="AY39" s="2661" t="n"/>
      <c r="AZ39" s="2661" t="n"/>
      <c r="BA39" s="413" t="n"/>
      <c r="BB39" s="736" t="n"/>
      <c r="BC39" s="2595" t="n"/>
      <c r="BD39" s="2661" t="n"/>
      <c r="BE39" s="2661" t="n"/>
      <c r="BF39" s="2661" t="n"/>
      <c r="BG39" s="2661" t="n"/>
      <c r="BH39" s="2661" t="n"/>
      <c r="BI39" s="413" t="n"/>
      <c r="BJ39" s="2796" t="n"/>
      <c r="BK39" s="2595" t="n"/>
      <c r="BL39" s="2661" t="n"/>
      <c r="BM39" s="2661" t="n"/>
      <c r="BN39" s="2661" t="n"/>
      <c r="BO39" s="2661" t="n"/>
      <c r="BP39" s="2661" t="n"/>
      <c r="BQ39" s="2661" t="n"/>
      <c r="BR39" s="413" t="n"/>
      <c r="BS39" s="736" t="n"/>
      <c r="BT39" s="2595" t="n"/>
      <c r="BU39" s="2661" t="n"/>
      <c r="BV39" s="2661" t="n"/>
      <c r="BW39" s="2661" t="n"/>
      <c r="BX39" s="2661" t="n"/>
      <c r="BY39" s="2661" t="n"/>
      <c r="BZ39" s="413" t="n"/>
      <c r="CA39" s="738" t="n"/>
      <c r="CB39" s="2595" t="n"/>
      <c r="CC39" s="2661" t="n"/>
      <c r="CD39" s="2661" t="n"/>
      <c r="CE39" s="2661" t="n"/>
      <c r="CF39" s="2661" t="n"/>
      <c r="CG39" s="2661" t="n"/>
      <c r="CH39" s="413" t="n"/>
      <c r="CI39" s="738" t="n"/>
      <c r="CJ39" s="2595" t="n"/>
      <c r="CK39" s="2661" t="n"/>
      <c r="CL39" s="2661" t="n"/>
      <c r="CM39" s="2661" t="n"/>
      <c r="CN39" s="2661" t="n"/>
      <c r="CO39" s="2661" t="n"/>
      <c r="CP39" s="413" t="n"/>
      <c r="CQ39" s="736" t="n"/>
      <c r="CR39" s="2661" t="n"/>
      <c r="CS39" s="2661" t="n"/>
      <c r="CT39" s="2592" t="n"/>
      <c r="CU39" s="2661">
        <f>+CR39-CS39</f>
        <v/>
      </c>
      <c r="CV39" s="2661">
        <f>+CR39-CT39</f>
        <v/>
      </c>
      <c r="CW39" s="2661" t="n"/>
      <c r="CX39" s="739" t="n"/>
      <c r="CY39" s="740" t="n"/>
      <c r="CZ39" s="2797" t="n"/>
      <c r="DA39" s="2661" t="n"/>
      <c r="DB39" s="2661" t="n"/>
      <c r="DC39" s="2661" t="n"/>
      <c r="DD39" s="2661" t="n"/>
      <c r="DE39" s="413" t="n"/>
      <c r="DF39" s="413" t="n"/>
      <c r="DG39" s="413" t="n"/>
      <c r="DH39" s="413" t="n"/>
      <c r="DI39" s="2489" t="n"/>
      <c r="DJ39" s="2388" t="n"/>
      <c r="DL39" s="2388" t="n"/>
      <c r="DM39" s="2571">
        <f>(CS39-CZ39)*10^6</f>
        <v/>
      </c>
      <c r="DN39" s="2571">
        <f>(CT39-DC39)*10^6</f>
        <v/>
      </c>
      <c r="DO39" s="2571">
        <f>(CW39-DD39)*10^6</f>
        <v/>
      </c>
    </row>
    <row customFormat="1" customHeight="1" ht="15" outlineLevel="1" r="40" s="416">
      <c r="A40" s="734" t="n"/>
      <c r="B40" s="735" t="inlineStr">
        <is>
          <t xml:space="preserve">    CRBT</t>
        </is>
      </c>
      <c r="C40" s="651" t="inlineStr">
        <is>
          <t>CA33</t>
        </is>
      </c>
      <c r="D40" s="2661" t="n">
        <v>0.132797</v>
      </c>
      <c r="E40" s="2661" t="n">
        <v>0.289098904293011</v>
      </c>
      <c r="F40" s="2661" t="n">
        <v>-0.156301904293011</v>
      </c>
      <c r="G40" s="2661" t="n">
        <v>0.565572</v>
      </c>
      <c r="H40" s="413" t="n">
        <v>-0.7651987722164464</v>
      </c>
      <c r="I40" s="736" t="n"/>
      <c r="J40" s="2661" t="n">
        <v>0.134873</v>
      </c>
      <c r="K40" s="2661" t="n">
        <v>0.262427198929204</v>
      </c>
      <c r="L40" s="2661" t="n">
        <v>-0.127554198929204</v>
      </c>
      <c r="M40" s="2661" t="n">
        <v>0.583941</v>
      </c>
      <c r="N40" s="413" t="n">
        <v>-0.7690297478683634</v>
      </c>
      <c r="O40" s="2796" t="n"/>
      <c r="P40" s="2661" t="n">
        <v>0</v>
      </c>
      <c r="Q40" s="2661" t="n">
        <v>0.291997120808549</v>
      </c>
      <c r="R40" s="2661" t="n">
        <v>-0.291997120808549</v>
      </c>
      <c r="S40" s="2661" t="n">
        <v>0.608177</v>
      </c>
      <c r="T40" s="413" t="n">
        <v>-1</v>
      </c>
      <c r="U40" s="736" t="n"/>
      <c r="V40" s="2661" t="n">
        <v>0.378517</v>
      </c>
      <c r="W40" s="2661" t="n">
        <v>0.283990748141217</v>
      </c>
      <c r="X40" s="2661" t="n">
        <v>0.310153841598087</v>
      </c>
      <c r="Y40" s="2661" t="n">
        <v>0.09452625185878299</v>
      </c>
      <c r="Z40" s="2595" t="n">
        <v>0.06836315840191298</v>
      </c>
      <c r="AA40" s="2661" t="n">
        <v>0.446823</v>
      </c>
      <c r="AB40" s="413" t="n">
        <v>-0.1528703759654271</v>
      </c>
      <c r="AC40" s="736" t="n"/>
      <c r="AD40" s="2661" t="n">
        <v>0</v>
      </c>
      <c r="AE40" s="2661" t="n">
        <v>0.294924391944654</v>
      </c>
      <c r="AF40" s="2661" t="n">
        <v>0.322094764499614</v>
      </c>
      <c r="AG40" s="2661" t="n">
        <v>-0.294924391944654</v>
      </c>
      <c r="AH40" s="2595" t="n">
        <v>-0.322094764499614</v>
      </c>
      <c r="AI40" s="2661" t="n">
        <v>0.479301</v>
      </c>
      <c r="AJ40" s="413" t="n">
        <v>-1</v>
      </c>
      <c r="AK40" s="736" t="n"/>
      <c r="AL40" s="2661" t="n">
        <v>0.013051</v>
      </c>
      <c r="AM40" s="2661" t="n">
        <v>0.286837755391333</v>
      </c>
      <c r="AN40" s="2661" t="n">
        <v>0.313263133860108</v>
      </c>
      <c r="AO40" s="2661" t="n">
        <v>0</v>
      </c>
      <c r="AP40" s="2661" t="n">
        <v>-0.273786755391333</v>
      </c>
      <c r="AQ40" s="2595" t="n">
        <v>-0.300212133860108</v>
      </c>
      <c r="AR40" s="2661" t="n">
        <v>78.39021</v>
      </c>
      <c r="AS40" s="413" t="n">
        <v>-0.9998335123735477</v>
      </c>
      <c r="AT40" s="2796" t="n"/>
      <c r="AU40" s="2595" t="n">
        <v>-0.013051</v>
      </c>
      <c r="AV40" s="2661" t="n">
        <v>0.297881008973899</v>
      </c>
      <c r="AW40" s="2661" t="n">
        <v>0</v>
      </c>
      <c r="AX40" s="2661" t="n">
        <v>-0.310932008973899</v>
      </c>
      <c r="AY40" s="2661" t="n">
        <v>-0.013051</v>
      </c>
      <c r="AZ40" s="2661" t="n">
        <v>0.2971186440677966</v>
      </c>
      <c r="BA40" s="413" t="n">
        <v>-1.043925213918996</v>
      </c>
      <c r="BB40" s="736" t="n"/>
      <c r="BC40" s="2613" t="n">
        <v>0</v>
      </c>
      <c r="BD40" s="2661" t="n">
        <v>0.299370414018769</v>
      </c>
      <c r="BE40" s="2661" t="n">
        <v>0.263225309262058</v>
      </c>
      <c r="BF40" s="2661" t="n">
        <v>-0.299370414018769</v>
      </c>
      <c r="BG40" s="2661" t="n">
        <v>-0.263225309262058</v>
      </c>
      <c r="BH40" s="2661" t="n">
        <v>0.3101694915254238</v>
      </c>
      <c r="BI40" s="413" t="n">
        <v>-1</v>
      </c>
      <c r="BJ40" s="2796" t="n"/>
      <c r="BK40" s="2613" t="n"/>
      <c r="BL40" s="2661" t="n"/>
      <c r="BM40" s="2661" t="n"/>
      <c r="BN40" s="2661" t="n"/>
      <c r="BO40" s="2661" t="n"/>
      <c r="BP40" s="2661" t="n"/>
      <c r="BQ40" s="2661" t="n"/>
      <c r="BR40" s="413" t="n"/>
      <c r="BS40" s="736" t="n"/>
      <c r="BT40" s="2613" t="n"/>
      <c r="BU40" s="2661" t="n"/>
      <c r="BV40" s="2661" t="n"/>
      <c r="BW40" s="2661" t="n"/>
      <c r="BX40" s="2661" t="n"/>
      <c r="BY40" s="2661" t="n"/>
      <c r="BZ40" s="413" t="n"/>
      <c r="CA40" s="738" t="n"/>
      <c r="CB40" s="2613" t="n"/>
      <c r="CC40" s="2661" t="n"/>
      <c r="CD40" s="2661" t="n"/>
      <c r="CE40" s="2661" t="n"/>
      <c r="CF40" s="2661" t="n"/>
      <c r="CG40" s="2661" t="n"/>
      <c r="CH40" s="413" t="n"/>
      <c r="CI40" s="738" t="n"/>
      <c r="CJ40" s="2613" t="n"/>
      <c r="CK40" s="2661" t="n"/>
      <c r="CL40" s="2661" t="n"/>
      <c r="CM40" s="2661" t="n"/>
      <c r="CN40" s="2661" t="n"/>
      <c r="CO40" s="2661" t="n"/>
      <c r="CP40" s="413" t="n"/>
      <c r="CQ40" s="736" t="n"/>
      <c r="CR40" s="2661" t="n">
        <v>0.646187</v>
      </c>
      <c r="CS40" s="2661" t="n">
        <v>2.306527542500636</v>
      </c>
      <c r="CT40" s="2592" t="n">
        <v>0.646187</v>
      </c>
      <c r="CU40" s="2661" t="n">
        <v>-1.660340542500637</v>
      </c>
      <c r="CV40" s="2661" t="n">
        <v>0</v>
      </c>
      <c r="CW40" s="2661" t="n">
        <v>81.37114264406779</v>
      </c>
      <c r="CX40" s="739">
        <f>+CR40/CW40-1</f>
        <v/>
      </c>
      <c r="CY40" s="740" t="n"/>
      <c r="CZ40" s="2797" t="n">
        <v>3.4995446612215</v>
      </c>
      <c r="DA40" s="2661" t="n">
        <v>3.16838158128697</v>
      </c>
      <c r="DB40" s="2661" t="n">
        <v>1.95838804408715</v>
      </c>
      <c r="DC40" s="2661" t="n"/>
      <c r="DD40" s="2661" t="n">
        <v>82.64214013559322</v>
      </c>
      <c r="DE40" s="413">
        <f>(CZ40-DD40)/DD40</f>
        <v/>
      </c>
      <c r="DF40" s="413">
        <f>(DA40-DD40)/DD40</f>
        <v/>
      </c>
      <c r="DG40" s="413">
        <f>(DB40-DD40)/DD40</f>
        <v/>
      </c>
      <c r="DH40" s="413">
        <f>(DC40-DD40)/DD40</f>
        <v/>
      </c>
      <c r="DI40" s="2489" t="n"/>
      <c r="DJ40" s="2388" t="n"/>
      <c r="DL40" s="2388" t="n"/>
      <c r="DM40" s="2571">
        <f>(CS40-CZ40)*10^6</f>
        <v/>
      </c>
      <c r="DN40" s="2571">
        <f>(CT40-DC40)*10^6</f>
        <v/>
      </c>
      <c r="DO40" s="2571">
        <f>(CW40-DD40)*10^6</f>
        <v/>
      </c>
    </row>
    <row customFormat="1" customHeight="1" ht="15" outlineLevel="1" r="41" s="416">
      <c r="A41" s="734" t="n"/>
      <c r="B41" s="735" t="inlineStr">
        <is>
          <t xml:space="preserve">    Crédit secours</t>
        </is>
      </c>
      <c r="C41" s="651" t="inlineStr">
        <is>
          <t>CA34</t>
        </is>
      </c>
      <c r="D41" s="2661" t="n">
        <v>7.7828593220339</v>
      </c>
      <c r="E41" s="2661" t="n">
        <v>6.5450632963003</v>
      </c>
      <c r="F41" s="2661" t="n">
        <v>1.2377960257336</v>
      </c>
      <c r="G41" s="2661" t="n">
        <v>11.08976909091001</v>
      </c>
      <c r="H41" s="413" t="n">
        <v>-0.2981946460532435</v>
      </c>
      <c r="I41" s="736" t="n"/>
      <c r="J41" s="2661" t="n">
        <v>6.16097627118644</v>
      </c>
      <c r="K41" s="2661" t="n">
        <v>6.02990347555924</v>
      </c>
      <c r="L41" s="2661" t="n">
        <v>0.1310727956272002</v>
      </c>
      <c r="M41" s="2661" t="n">
        <v>8.282159322033898</v>
      </c>
      <c r="N41" s="413" t="n">
        <v>-0.256114736310886</v>
      </c>
      <c r="O41" s="2796" t="n"/>
      <c r="P41" s="2661" t="n">
        <v>6.38253578582435</v>
      </c>
      <c r="Q41" s="2661" t="n">
        <v>6.80948385347083</v>
      </c>
      <c r="R41" s="2661" t="n">
        <v>-0.4269480676464799</v>
      </c>
      <c r="S41" s="2661" t="n">
        <v>9.064503782041218</v>
      </c>
      <c r="T41" s="413" t="n">
        <v>-0.2958758759117557</v>
      </c>
      <c r="U41" s="736" t="n"/>
      <c r="V41" s="2661" t="n">
        <v>6.07349406779661</v>
      </c>
      <c r="W41" s="2661" t="n">
        <v>6.72161954568411</v>
      </c>
      <c r="X41" s="2661" t="n">
        <v>6.235343</v>
      </c>
      <c r="Y41" s="2661" t="n">
        <v>-0.6481254778874996</v>
      </c>
      <c r="Z41" s="2595" t="n">
        <v>-0.16184893220339</v>
      </c>
      <c r="AA41" s="2661" t="n">
        <v>8.191012711864408</v>
      </c>
      <c r="AB41" s="413" t="n">
        <v>-0.258517318743828</v>
      </c>
      <c r="AC41" s="736" t="n"/>
      <c r="AD41" s="2661" t="n">
        <v>5.50518474576271</v>
      </c>
      <c r="AE41" s="2661" t="n">
        <v>7.08458700115106</v>
      </c>
      <c r="AF41" s="2661" t="n">
        <v>6.572051522</v>
      </c>
      <c r="AG41" s="2661" t="n">
        <v>-1.57940225538835</v>
      </c>
      <c r="AH41" s="2595" t="n">
        <v>-1.06686677623729</v>
      </c>
      <c r="AI41" s="2661" t="n">
        <v>7.610114406779662</v>
      </c>
      <c r="AJ41" s="413" t="n">
        <v>-0.2765963228018914</v>
      </c>
      <c r="AK41" s="736" t="n"/>
      <c r="AL41" s="2661" t="n">
        <v>5.0739200968523</v>
      </c>
      <c r="AM41" s="2661" t="n">
        <v>6.99317297532975</v>
      </c>
      <c r="AN41" s="2661" t="n">
        <v>6.550851355800001</v>
      </c>
      <c r="AO41" s="2661" t="n">
        <v>5.10020001605085</v>
      </c>
      <c r="AP41" s="2661" t="n">
        <v>-1.91925287847745</v>
      </c>
      <c r="AQ41" s="2595" t="n">
        <v>-1.476931258947701</v>
      </c>
      <c r="AR41" s="2661" t="n">
        <v>7.2975</v>
      </c>
      <c r="AS41" s="413" t="n">
        <v>-0.3047043375330868</v>
      </c>
      <c r="AT41" s="2796" t="n"/>
      <c r="AU41" s="2595" t="n">
        <v>4.93861949152542</v>
      </c>
      <c r="AV41" s="2661" t="n">
        <v>7.37080431599756</v>
      </c>
      <c r="AW41" s="2661" t="n">
        <v>5.42831288375012</v>
      </c>
      <c r="AX41" s="2661" t="n">
        <v>-2.432184824472141</v>
      </c>
      <c r="AY41" s="2661" t="n">
        <v>-0.4896933922247007</v>
      </c>
      <c r="AZ41" s="2661" t="n">
        <v>4.476203389830508</v>
      </c>
      <c r="BA41" s="413" t="n">
        <v>0.1033054268144908</v>
      </c>
      <c r="BB41" s="736" t="n"/>
      <c r="BC41" s="2595" t="n">
        <v>4.592180508474576</v>
      </c>
      <c r="BD41" s="2661" t="n">
        <v>7.51822040231751</v>
      </c>
      <c r="BE41" s="2661" t="n">
        <v>5.59116227026262</v>
      </c>
      <c r="BF41" s="2661" t="n">
        <v>-2.926039893842934</v>
      </c>
      <c r="BG41" s="2661" t="n">
        <v>-0.9989817617880439</v>
      </c>
      <c r="BH41" s="2661" t="n">
        <v>5.33189406779661</v>
      </c>
      <c r="BI41" s="413" t="n">
        <v>-0.1387337313750718</v>
      </c>
      <c r="BJ41" s="2796" t="n"/>
      <c r="BK41" s="2595" t="n"/>
      <c r="BL41" s="2661" t="n"/>
      <c r="BM41" s="2661" t="n"/>
      <c r="BN41" s="2661" t="n"/>
      <c r="BO41" s="2661" t="n"/>
      <c r="BP41" s="2661" t="n"/>
      <c r="BQ41" s="2661" t="n"/>
      <c r="BR41" s="413" t="n"/>
      <c r="BS41" s="736" t="n"/>
      <c r="BT41" s="2595" t="n"/>
      <c r="BU41" s="2661" t="n"/>
      <c r="BV41" s="2661" t="n"/>
      <c r="BW41" s="2661" t="n"/>
      <c r="BX41" s="2661" t="n"/>
      <c r="BY41" s="2661" t="n"/>
      <c r="BZ41" s="413" t="n"/>
      <c r="CA41" s="738" t="n"/>
      <c r="CB41" s="2595" t="n"/>
      <c r="CC41" s="2661" t="n"/>
      <c r="CD41" s="2661" t="n"/>
      <c r="CE41" s="2661" t="n"/>
      <c r="CF41" s="2661" t="n"/>
      <c r="CG41" s="2661" t="n"/>
      <c r="CH41" s="413" t="n"/>
      <c r="CI41" s="738" t="n"/>
      <c r="CJ41" s="2595" t="n"/>
      <c r="CK41" s="2661" t="n"/>
      <c r="CL41" s="2661" t="n"/>
      <c r="CM41" s="2661" t="n"/>
      <c r="CN41" s="2661" t="n"/>
      <c r="CO41" s="2661" t="n"/>
      <c r="CP41" s="413" t="n"/>
      <c r="CQ41" s="736" t="n"/>
      <c r="CR41" s="2661" t="n">
        <v>46.50977028945631</v>
      </c>
      <c r="CS41" s="2661" t="n">
        <v>55.07285486581036</v>
      </c>
      <c r="CT41" s="2592" t="n">
        <v>42.43356309240498</v>
      </c>
      <c r="CU41" s="2661" t="n">
        <v>-8.563084576354051</v>
      </c>
      <c r="CV41" s="2661" t="n">
        <v>4.076207197051325</v>
      </c>
      <c r="CW41" s="2661" t="n">
        <v>56.0112627034597</v>
      </c>
      <c r="CX41" s="739">
        <f>+CR41/CW41-1</f>
        <v/>
      </c>
      <c r="CY41" s="740" t="n"/>
      <c r="CZ41" s="2797" t="n">
        <v>86.1750140641405</v>
      </c>
      <c r="DA41" s="2661" t="n">
        <v>84.2924925044082</v>
      </c>
      <c r="DB41" s="2661" t="n">
        <v>71.7349477238008</v>
      </c>
      <c r="DC41" s="2661" t="n"/>
      <c r="DD41" s="2661" t="n">
        <v>87.09647880515462</v>
      </c>
      <c r="DE41" s="413">
        <f>(CZ41-DD41)/DD41</f>
        <v/>
      </c>
      <c r="DF41" s="413">
        <f>(DA41-DD41)/DD41</f>
        <v/>
      </c>
      <c r="DG41" s="413">
        <f>(DB41-DD41)/DD41</f>
        <v/>
      </c>
      <c r="DH41" s="413">
        <f>(DC41-DD41)/DD41</f>
        <v/>
      </c>
      <c r="DI41" s="2489" t="n"/>
      <c r="DJ41" s="2388" t="n"/>
      <c r="DL41" s="2388" t="n"/>
      <c r="DM41" s="2571">
        <f>(CS41-CZ41)*10^6</f>
        <v/>
      </c>
      <c r="DN41" s="2571">
        <f>(CT41-DC41)*10^6</f>
        <v/>
      </c>
      <c r="DO41" s="2571">
        <f>(CW41-DD41)*10^6</f>
        <v/>
      </c>
    </row>
    <row customFormat="1" customHeight="1" ht="15" outlineLevel="1" r="42" s="416">
      <c r="A42" s="734" t="n"/>
      <c r="B42" s="735" t="inlineStr">
        <is>
          <t xml:space="preserve">    Story Box</t>
        </is>
      </c>
      <c r="C42" s="651" t="inlineStr">
        <is>
          <t>CA35</t>
        </is>
      </c>
      <c r="D42" s="2661" t="n">
        <v>0</v>
      </c>
      <c r="E42" s="2661" t="n">
        <v>0</v>
      </c>
      <c r="F42" s="2661" t="n">
        <v>0</v>
      </c>
      <c r="G42" s="2661" t="n">
        <v>0</v>
      </c>
      <c r="H42" s="413" t="n"/>
      <c r="I42" s="736" t="n"/>
      <c r="J42" s="2661" t="n">
        <v>0</v>
      </c>
      <c r="K42" s="2661" t="n">
        <v>0</v>
      </c>
      <c r="L42" s="2661" t="n">
        <v>0</v>
      </c>
      <c r="M42" s="2661" t="n">
        <v>0</v>
      </c>
      <c r="N42" s="413" t="n"/>
      <c r="O42" s="2796" t="n"/>
      <c r="P42" s="2661" t="n">
        <v>0</v>
      </c>
      <c r="Q42" s="2661" t="n">
        <v>0</v>
      </c>
      <c r="R42" s="2661" t="n">
        <v>0</v>
      </c>
      <c r="S42" s="2661" t="n">
        <v>0</v>
      </c>
      <c r="T42" s="413" t="n"/>
      <c r="U42" s="736" t="n"/>
      <c r="V42" s="2661" t="n">
        <v>0</v>
      </c>
      <c r="W42" s="2661" t="n">
        <v>0</v>
      </c>
      <c r="X42" s="2661" t="n">
        <v>0</v>
      </c>
      <c r="Y42" s="2661" t="n">
        <v>0</v>
      </c>
      <c r="Z42" s="2595" t="n">
        <v>0</v>
      </c>
      <c r="AA42" s="2661" t="n">
        <v>0</v>
      </c>
      <c r="AB42" s="413" t="n"/>
      <c r="AC42" s="736" t="n"/>
      <c r="AD42" s="2661" t="n">
        <v>0</v>
      </c>
      <c r="AE42" s="2661" t="n">
        <v>0</v>
      </c>
      <c r="AF42" s="2661" t="n">
        <v>0</v>
      </c>
      <c r="AG42" s="2661" t="n">
        <v>0</v>
      </c>
      <c r="AH42" s="2595" t="n">
        <v>0</v>
      </c>
      <c r="AI42" s="2661" t="n">
        <v>0</v>
      </c>
      <c r="AJ42" s="413" t="n"/>
      <c r="AK42" s="736" t="n"/>
      <c r="AL42" s="2661" t="n">
        <v>0</v>
      </c>
      <c r="AM42" s="2661" t="n">
        <v>0</v>
      </c>
      <c r="AN42" s="2661" t="n">
        <v>0</v>
      </c>
      <c r="AO42" s="2661" t="n">
        <v>0</v>
      </c>
      <c r="AP42" s="2661" t="n">
        <v>0</v>
      </c>
      <c r="AQ42" s="2595" t="n">
        <v>0</v>
      </c>
      <c r="AR42" s="2661" t="n">
        <v>0</v>
      </c>
      <c r="AS42" s="413" t="n"/>
      <c r="AT42" s="2796" t="n"/>
      <c r="AU42" s="2595" t="n">
        <v>0</v>
      </c>
      <c r="AV42" s="2661" t="n">
        <v>0</v>
      </c>
      <c r="AW42" s="2661" t="n">
        <v>0</v>
      </c>
      <c r="AX42" s="2661" t="n">
        <v>0</v>
      </c>
      <c r="AY42" s="2661" t="n">
        <v>0</v>
      </c>
      <c r="AZ42" s="2661" t="n">
        <v>0</v>
      </c>
      <c r="BA42" s="413" t="n"/>
      <c r="BB42" s="736" t="n"/>
      <c r="BC42" s="2595" t="n">
        <v>0</v>
      </c>
      <c r="BD42" s="2661" t="n"/>
      <c r="BE42" s="2661" t="n"/>
      <c r="BF42" s="2661" t="n">
        <v>0</v>
      </c>
      <c r="BG42" s="2661" t="n">
        <v>0</v>
      </c>
      <c r="BH42" s="2661" t="n">
        <v>0</v>
      </c>
      <c r="BI42" s="413" t="n"/>
      <c r="BJ42" s="2796" t="n"/>
      <c r="BK42" s="2595" t="n"/>
      <c r="BL42" s="2661" t="n"/>
      <c r="BM42" s="2661" t="n"/>
      <c r="BN42" s="2661" t="n"/>
      <c r="BO42" s="2661" t="n"/>
      <c r="BP42" s="2661" t="n"/>
      <c r="BQ42" s="2661" t="n"/>
      <c r="BR42" s="413" t="n"/>
      <c r="BS42" s="736" t="n"/>
      <c r="BT42" s="2595" t="n"/>
      <c r="BU42" s="2661" t="n"/>
      <c r="BV42" s="2661" t="n"/>
      <c r="BW42" s="2661" t="n"/>
      <c r="BX42" s="2661" t="n"/>
      <c r="BY42" s="2661" t="n"/>
      <c r="BZ42" s="413" t="n"/>
      <c r="CA42" s="738" t="n"/>
      <c r="CB42" s="2595" t="n"/>
      <c r="CC42" s="2661" t="n"/>
      <c r="CD42" s="2661" t="n"/>
      <c r="CE42" s="2661" t="n"/>
      <c r="CF42" s="2661" t="n"/>
      <c r="CG42" s="2661" t="n"/>
      <c r="CH42" s="413" t="n"/>
      <c r="CI42" s="738" t="n"/>
      <c r="CJ42" s="2595" t="n"/>
      <c r="CK42" s="2661" t="n"/>
      <c r="CL42" s="2661" t="n"/>
      <c r="CM42" s="2661" t="n"/>
      <c r="CN42" s="2661" t="n"/>
      <c r="CO42" s="2661" t="n"/>
      <c r="CP42" s="413" t="n"/>
      <c r="CQ42" s="736" t="n"/>
      <c r="CR42" s="2661" t="n">
        <v>0</v>
      </c>
      <c r="CS42" s="2661" t="n">
        <v>0</v>
      </c>
      <c r="CT42" s="2592" t="n">
        <v>0</v>
      </c>
      <c r="CU42" s="2661" t="n">
        <v>0</v>
      </c>
      <c r="CV42" s="2661" t="n">
        <v>0</v>
      </c>
      <c r="CW42" s="2661" t="n">
        <v>0</v>
      </c>
      <c r="CX42" s="739" t="n"/>
      <c r="CY42" s="740" t="n"/>
      <c r="CZ42" s="2797" t="n">
        <v>0</v>
      </c>
      <c r="DA42" s="2661" t="n">
        <v>0</v>
      </c>
      <c r="DB42" s="2661" t="n">
        <v>0</v>
      </c>
      <c r="DC42" s="2661" t="n"/>
      <c r="DD42" s="2661" t="n">
        <v>0</v>
      </c>
      <c r="DE42" s="413" t="n"/>
      <c r="DF42" s="413" t="n"/>
      <c r="DG42" s="413" t="n"/>
      <c r="DH42" s="413" t="n"/>
      <c r="DI42" s="2489" t="n"/>
      <c r="DJ42" s="2388" t="n"/>
      <c r="DL42" s="2388" t="n"/>
      <c r="DM42" s="2571">
        <f>(CS42-CZ42)*10^6</f>
        <v/>
      </c>
      <c r="DN42" s="2571">
        <f>(CT42-DC42)*10^6</f>
        <v/>
      </c>
      <c r="DO42" s="2571">
        <f>(CW42-DD42)*10^6</f>
        <v/>
      </c>
    </row>
    <row customFormat="1" customHeight="1" ht="15" outlineLevel="1" r="43" s="416">
      <c r="A43" s="734" t="n"/>
      <c r="B43" s="735" t="inlineStr">
        <is>
          <t xml:space="preserve">    Phonebook STK</t>
        </is>
      </c>
      <c r="C43" s="651" t="inlineStr">
        <is>
          <t>CA36</t>
        </is>
      </c>
      <c r="D43" s="2661" t="n">
        <v>0</v>
      </c>
      <c r="E43" s="2661" t="n">
        <v>0</v>
      </c>
      <c r="F43" s="2661" t="n">
        <v>0</v>
      </c>
      <c r="G43" s="2661" t="n">
        <v>0</v>
      </c>
      <c r="H43" s="413" t="n"/>
      <c r="I43" s="736" t="n"/>
      <c r="J43" s="2661" t="n">
        <v>0</v>
      </c>
      <c r="K43" s="2661" t="n">
        <v>0</v>
      </c>
      <c r="L43" s="2661" t="n">
        <v>0</v>
      </c>
      <c r="M43" s="2661" t="n">
        <v>0</v>
      </c>
      <c r="N43" s="413" t="n"/>
      <c r="O43" s="2796" t="n"/>
      <c r="P43" s="2661" t="n">
        <v>0</v>
      </c>
      <c r="Q43" s="2661" t="n">
        <v>0</v>
      </c>
      <c r="R43" s="2661" t="n">
        <v>0</v>
      </c>
      <c r="S43" s="2661" t="n">
        <v>0</v>
      </c>
      <c r="T43" s="413" t="n"/>
      <c r="U43" s="736" t="n"/>
      <c r="V43" s="2661" t="n">
        <v>0</v>
      </c>
      <c r="W43" s="2661" t="n">
        <v>0</v>
      </c>
      <c r="X43" s="2661" t="n">
        <v>0</v>
      </c>
      <c r="Y43" s="2661" t="n">
        <v>0</v>
      </c>
      <c r="Z43" s="2595" t="n">
        <v>0</v>
      </c>
      <c r="AA43" s="2661" t="n">
        <v>0</v>
      </c>
      <c r="AB43" s="413" t="n"/>
      <c r="AC43" s="736" t="n"/>
      <c r="AD43" s="2661" t="n">
        <v>0</v>
      </c>
      <c r="AE43" s="2661" t="n">
        <v>0</v>
      </c>
      <c r="AF43" s="2661" t="n">
        <v>0</v>
      </c>
      <c r="AG43" s="2661" t="n">
        <v>0</v>
      </c>
      <c r="AH43" s="2595" t="n">
        <v>0</v>
      </c>
      <c r="AI43" s="2661" t="n">
        <v>0</v>
      </c>
      <c r="AJ43" s="413" t="n"/>
      <c r="AK43" s="736" t="n"/>
      <c r="AL43" s="2661" t="n">
        <v>0</v>
      </c>
      <c r="AM43" s="2661" t="n">
        <v>0</v>
      </c>
      <c r="AN43" s="2661" t="n">
        <v>0</v>
      </c>
      <c r="AO43" s="2661" t="n">
        <v>0</v>
      </c>
      <c r="AP43" s="2661" t="n">
        <v>0</v>
      </c>
      <c r="AQ43" s="2595" t="n">
        <v>0</v>
      </c>
      <c r="AR43" s="2661" t="n">
        <v>0</v>
      </c>
      <c r="AS43" s="413" t="n"/>
      <c r="AT43" s="2796" t="n"/>
      <c r="AU43" s="2595" t="n">
        <v>0</v>
      </c>
      <c r="AV43" s="2661" t="n">
        <v>0</v>
      </c>
      <c r="AW43" s="2661" t="n">
        <v>0</v>
      </c>
      <c r="AX43" s="2661" t="n">
        <v>0</v>
      </c>
      <c r="AY43" s="2661" t="n">
        <v>0</v>
      </c>
      <c r="AZ43" s="2661" t="n">
        <v>0</v>
      </c>
      <c r="BA43" s="413" t="n"/>
      <c r="BB43" s="736" t="n"/>
      <c r="BC43" s="2595" t="n">
        <v>0</v>
      </c>
      <c r="BD43" s="2661" t="n"/>
      <c r="BE43" s="2661" t="n"/>
      <c r="BF43" s="2661" t="n">
        <v>0</v>
      </c>
      <c r="BG43" s="2661" t="n">
        <v>0</v>
      </c>
      <c r="BH43" s="2661" t="n">
        <v>0</v>
      </c>
      <c r="BI43" s="413" t="n"/>
      <c r="BJ43" s="2796" t="n"/>
      <c r="BK43" s="2595" t="n"/>
      <c r="BL43" s="2661" t="n"/>
      <c r="BM43" s="2661" t="n"/>
      <c r="BN43" s="2661" t="n"/>
      <c r="BO43" s="2661" t="n"/>
      <c r="BP43" s="2661" t="n"/>
      <c r="BQ43" s="2661" t="n"/>
      <c r="BR43" s="413" t="n"/>
      <c r="BS43" s="736" t="n"/>
      <c r="BT43" s="2595" t="n"/>
      <c r="BU43" s="2661" t="n"/>
      <c r="BV43" s="2661" t="n"/>
      <c r="BW43" s="2661" t="n"/>
      <c r="BX43" s="2661" t="n"/>
      <c r="BY43" s="2661" t="n"/>
      <c r="BZ43" s="413" t="n"/>
      <c r="CA43" s="738" t="n"/>
      <c r="CB43" s="2595" t="n"/>
      <c r="CC43" s="2661" t="n"/>
      <c r="CD43" s="2661" t="n"/>
      <c r="CE43" s="2661" t="n"/>
      <c r="CF43" s="2661" t="n"/>
      <c r="CG43" s="2661" t="n"/>
      <c r="CH43" s="413" t="n"/>
      <c r="CI43" s="738" t="n"/>
      <c r="CJ43" s="2595" t="n"/>
      <c r="CK43" s="2661" t="n"/>
      <c r="CL43" s="2661" t="n"/>
      <c r="CM43" s="2661" t="n"/>
      <c r="CN43" s="2661" t="n"/>
      <c r="CO43" s="2661" t="n"/>
      <c r="CP43" s="413" t="n"/>
      <c r="CQ43" s="736" t="n"/>
      <c r="CR43" s="2661" t="n">
        <v>0</v>
      </c>
      <c r="CS43" s="2661" t="n">
        <v>0</v>
      </c>
      <c r="CT43" s="2592" t="n">
        <v>0</v>
      </c>
      <c r="CU43" s="2661" t="n">
        <v>0</v>
      </c>
      <c r="CV43" s="2661" t="n">
        <v>0</v>
      </c>
      <c r="CW43" s="2661" t="n">
        <v>0</v>
      </c>
      <c r="CX43" s="739" t="n"/>
      <c r="CY43" s="740" t="n"/>
      <c r="CZ43" s="2797" t="n">
        <v>0</v>
      </c>
      <c r="DA43" s="2661" t="n">
        <v>0</v>
      </c>
      <c r="DB43" s="2661" t="n">
        <v>0</v>
      </c>
      <c r="DC43" s="2661" t="n"/>
      <c r="DD43" s="2661" t="n">
        <v>0</v>
      </c>
      <c r="DE43" s="413" t="n"/>
      <c r="DF43" s="413" t="n"/>
      <c r="DG43" s="413" t="n"/>
      <c r="DH43" s="413" t="n"/>
      <c r="DI43" s="2489" t="n"/>
      <c r="DJ43" s="2388" t="n"/>
      <c r="DL43" s="2388" t="n"/>
      <c r="DM43" s="2571">
        <f>(CS43-CZ43)*10^6</f>
        <v/>
      </c>
      <c r="DN43" s="2571">
        <f>(CT43-DC43)*10^6</f>
        <v/>
      </c>
      <c r="DO43" s="2571">
        <f>(CW43-DD43)*10^6</f>
        <v/>
      </c>
    </row>
    <row customFormat="1" customHeight="1" ht="15" outlineLevel="1" r="44" s="416">
      <c r="A44" s="734" t="n"/>
      <c r="B44" s="735" t="inlineStr">
        <is>
          <t xml:space="preserve">    Gaming</t>
        </is>
      </c>
      <c r="C44" s="651" t="inlineStr">
        <is>
          <t>CA37</t>
        </is>
      </c>
      <c r="D44" s="2661" t="n">
        <v>0</v>
      </c>
      <c r="E44" s="2661" t="n">
        <v>0</v>
      </c>
      <c r="F44" s="2661" t="n">
        <v>0</v>
      </c>
      <c r="G44" s="2661" t="n">
        <v>0</v>
      </c>
      <c r="H44" s="413" t="n"/>
      <c r="I44" s="736" t="n"/>
      <c r="J44" s="2661" t="n">
        <v>0</v>
      </c>
      <c r="K44" s="2661" t="n">
        <v>0</v>
      </c>
      <c r="L44" s="2661" t="n">
        <v>0</v>
      </c>
      <c r="M44" s="2661" t="n">
        <v>0</v>
      </c>
      <c r="N44" s="413" t="n"/>
      <c r="O44" s="2796" t="n"/>
      <c r="P44" s="2661" t="n">
        <v>0</v>
      </c>
      <c r="Q44" s="2661" t="n">
        <v>0</v>
      </c>
      <c r="R44" s="2661" t="n">
        <v>0</v>
      </c>
      <c r="S44" s="2661" t="n">
        <v>0</v>
      </c>
      <c r="T44" s="413" t="n"/>
      <c r="U44" s="736" t="n"/>
      <c r="V44" s="2661" t="n">
        <v>0</v>
      </c>
      <c r="W44" s="2661" t="n">
        <v>0</v>
      </c>
      <c r="X44" s="2661" t="n">
        <v>0</v>
      </c>
      <c r="Y44" s="2661" t="n">
        <v>0</v>
      </c>
      <c r="Z44" s="2595" t="n">
        <v>0</v>
      </c>
      <c r="AA44" s="2661" t="n">
        <v>0</v>
      </c>
      <c r="AB44" s="413" t="n"/>
      <c r="AC44" s="736" t="n"/>
      <c r="AD44" s="2661" t="n">
        <v>0</v>
      </c>
      <c r="AE44" s="2661" t="n">
        <v>0</v>
      </c>
      <c r="AF44" s="2661" t="n">
        <v>0</v>
      </c>
      <c r="AG44" s="2661" t="n">
        <v>0</v>
      </c>
      <c r="AH44" s="2595" t="n">
        <v>0</v>
      </c>
      <c r="AI44" s="2661" t="n">
        <v>0</v>
      </c>
      <c r="AJ44" s="413" t="n"/>
      <c r="AK44" s="736" t="n"/>
      <c r="AL44" s="2661" t="n">
        <v>0</v>
      </c>
      <c r="AM44" s="2661" t="n">
        <v>0</v>
      </c>
      <c r="AN44" s="2661" t="n">
        <v>0</v>
      </c>
      <c r="AO44" s="2661" t="n">
        <v>0</v>
      </c>
      <c r="AP44" s="2661" t="n">
        <v>0</v>
      </c>
      <c r="AQ44" s="2595" t="n">
        <v>0</v>
      </c>
      <c r="AR44" s="2661" t="n">
        <v>0</v>
      </c>
      <c r="AS44" s="413" t="n"/>
      <c r="AT44" s="2796" t="n"/>
      <c r="AU44" s="2595" t="n">
        <v>0</v>
      </c>
      <c r="AV44" s="2661" t="n">
        <v>0</v>
      </c>
      <c r="AW44" s="2661" t="n">
        <v>0</v>
      </c>
      <c r="AX44" s="2661" t="n">
        <v>0</v>
      </c>
      <c r="AY44" s="2661" t="n">
        <v>0</v>
      </c>
      <c r="AZ44" s="2661" t="n">
        <v>0</v>
      </c>
      <c r="BA44" s="413" t="n"/>
      <c r="BB44" s="736" t="n"/>
      <c r="BC44" s="2595" t="n">
        <v>0</v>
      </c>
      <c r="BD44" s="2661" t="n">
        <v>0</v>
      </c>
      <c r="BE44" s="2661" t="n">
        <v>0</v>
      </c>
      <c r="BF44" s="2661" t="n">
        <v>0</v>
      </c>
      <c r="BG44" s="2661" t="n">
        <v>0</v>
      </c>
      <c r="BH44" s="2661" t="n">
        <v>0</v>
      </c>
      <c r="BI44" s="413" t="n"/>
      <c r="BJ44" s="2796" t="n"/>
      <c r="BK44" s="2595" t="n"/>
      <c r="BL44" s="2661" t="n"/>
      <c r="BM44" s="2661" t="n"/>
      <c r="BN44" s="2661" t="n"/>
      <c r="BO44" s="2661" t="n"/>
      <c r="BP44" s="2661" t="n"/>
      <c r="BQ44" s="2661" t="n"/>
      <c r="BR44" s="413" t="n"/>
      <c r="BS44" s="736" t="n"/>
      <c r="BT44" s="2595" t="n"/>
      <c r="BU44" s="2661" t="n"/>
      <c r="BV44" s="2661" t="n"/>
      <c r="BW44" s="2661" t="n"/>
      <c r="BX44" s="2661" t="n"/>
      <c r="BY44" s="2661" t="n"/>
      <c r="BZ44" s="413" t="n"/>
      <c r="CA44" s="738" t="n"/>
      <c r="CB44" s="2595" t="n"/>
      <c r="CC44" s="2661" t="n"/>
      <c r="CD44" s="2661" t="n"/>
      <c r="CE44" s="2661" t="n"/>
      <c r="CF44" s="2661" t="n"/>
      <c r="CG44" s="2661" t="n"/>
      <c r="CH44" s="413" t="n"/>
      <c r="CI44" s="738" t="n"/>
      <c r="CJ44" s="2595" t="n"/>
      <c r="CK44" s="2661" t="n"/>
      <c r="CL44" s="2661" t="n"/>
      <c r="CM44" s="2661" t="n"/>
      <c r="CN44" s="2661" t="n"/>
      <c r="CO44" s="2661" t="n"/>
      <c r="CP44" s="413" t="n"/>
      <c r="CQ44" s="736" t="n"/>
      <c r="CR44" s="2661" t="n">
        <v>0</v>
      </c>
      <c r="CS44" s="2661" t="n">
        <v>0</v>
      </c>
      <c r="CT44" s="2592" t="n">
        <v>0</v>
      </c>
      <c r="CU44" s="2661" t="n">
        <v>0</v>
      </c>
      <c r="CV44" s="2661" t="n">
        <v>0</v>
      </c>
      <c r="CW44" s="2661" t="n">
        <v>0</v>
      </c>
      <c r="CX44" s="739" t="n"/>
      <c r="CY44" s="740" t="n"/>
      <c r="CZ44" s="2797" t="n">
        <v>0</v>
      </c>
      <c r="DA44" s="2661" t="n">
        <v>0</v>
      </c>
      <c r="DB44" s="2661" t="n">
        <v>0</v>
      </c>
      <c r="DC44" s="2661" t="n"/>
      <c r="DD44" s="2661" t="n">
        <v>0</v>
      </c>
      <c r="DE44" s="413" t="n"/>
      <c r="DF44" s="413" t="n"/>
      <c r="DG44" s="413" t="n"/>
      <c r="DH44" s="413" t="n"/>
      <c r="DI44" s="2489" t="n"/>
      <c r="DJ44" s="2388" t="n"/>
      <c r="DL44" s="2388" t="n"/>
      <c r="DM44" s="2571">
        <f>(CS44-CZ44)*10^6</f>
        <v/>
      </c>
      <c r="DN44" s="2571">
        <f>(CT44-DC44)*10^6</f>
        <v/>
      </c>
      <c r="DO44" s="2571">
        <f>(CW44-DD44)*10^6</f>
        <v/>
      </c>
    </row>
    <row customFormat="1" customHeight="1" ht="15" outlineLevel="1" r="45" s="416">
      <c r="A45" s="734" t="n"/>
      <c r="B45" s="735" t="inlineStr">
        <is>
          <t xml:space="preserve">    Autres dont BAC17  (VOICEALERT,MOOVKDO...) &amp; SAV agences</t>
        </is>
      </c>
      <c r="C45" s="651" t="inlineStr">
        <is>
          <t>CA38</t>
        </is>
      </c>
      <c r="D45" s="2661" t="n">
        <v>109.723317677966</v>
      </c>
      <c r="E45" s="2661" t="n">
        <v>72.63522659963159</v>
      </c>
      <c r="F45" s="2661" t="n">
        <v>37.0880910783344</v>
      </c>
      <c r="G45" s="2661" t="n">
        <v>110.43728490909</v>
      </c>
      <c r="H45" s="413" t="n">
        <v>-0.006464911118665428</v>
      </c>
      <c r="I45" s="736" t="n"/>
      <c r="J45" s="2799" t="n">
        <v>79.1473987288136</v>
      </c>
      <c r="K45" s="2661" t="n">
        <v>71.9402034847775</v>
      </c>
      <c r="L45" s="2661" t="n">
        <v>7.2071952440361</v>
      </c>
      <c r="M45" s="2661" t="n">
        <v>112.8883556779661</v>
      </c>
      <c r="N45" s="413" t="n">
        <v>-0.298887841412134</v>
      </c>
      <c r="O45" s="2796" t="n"/>
      <c r="P45" s="2799" t="n">
        <v>74.2075742141795</v>
      </c>
      <c r="Q45" s="2661" t="n">
        <v>80.2206150120756</v>
      </c>
      <c r="R45" s="2661" t="n">
        <v>-6.013040797896096</v>
      </c>
      <c r="S45" s="2661" t="n">
        <v>113.8631192179588</v>
      </c>
      <c r="T45" s="413" t="n">
        <v>-0.3482738333197244</v>
      </c>
      <c r="U45" s="736" t="n"/>
      <c r="V45" s="2799" t="n">
        <v>85.20847293220341</v>
      </c>
      <c r="W45" s="2661" t="n">
        <v>81.5367532582174</v>
      </c>
      <c r="X45" s="2661" t="n">
        <v>72.35828995056499</v>
      </c>
      <c r="Y45" s="2661" t="n">
        <v>3.671719673986004</v>
      </c>
      <c r="Z45" s="2595" t="n">
        <v>12.85018298163841</v>
      </c>
      <c r="AA45" s="2661" t="n">
        <v>149.9081152881356</v>
      </c>
      <c r="AB45" s="413" t="n">
        <v>-0.4315953291226043</v>
      </c>
      <c r="AC45" s="736" t="n"/>
      <c r="AD45" s="2799" t="n">
        <v>80.69965225423729</v>
      </c>
      <c r="AE45" s="2661" t="n">
        <v>87.8505081937363</v>
      </c>
      <c r="AF45" s="2661" t="n">
        <v>74.7702329489171</v>
      </c>
      <c r="AG45" s="2661" t="n">
        <v>-7.15085593949901</v>
      </c>
      <c r="AH45" s="2595" t="n">
        <v>5.929419305320195</v>
      </c>
      <c r="AI45" s="2661" t="n">
        <v>93.48789359322033</v>
      </c>
      <c r="AJ45" s="413" t="n">
        <v>-0.1367903462947467</v>
      </c>
      <c r="AK45" s="736" t="n"/>
      <c r="AL45" s="2799" t="n">
        <v>63.95703790314771</v>
      </c>
      <c r="AM45" s="2661" t="n">
        <v>88.9943605293243</v>
      </c>
      <c r="AN45" s="2661" t="n">
        <v>74.35828995056501</v>
      </c>
      <c r="AO45" s="2661" t="n">
        <v>65.42627285310731</v>
      </c>
      <c r="AP45" s="2661" t="n">
        <v>-25.03732262617659</v>
      </c>
      <c r="AQ45" s="2595" t="n">
        <v>-10.4012520474173</v>
      </c>
      <c r="AR45" s="2661" t="n">
        <v>0.03278200000000009</v>
      </c>
      <c r="AS45" s="413" t="n">
        <v>1949.980352118465</v>
      </c>
      <c r="AT45" s="2796" t="n"/>
      <c r="AU45" s="2613" t="n">
        <v>85.6828865084746</v>
      </c>
      <c r="AV45" s="2661" t="n">
        <v>95.6337663156816</v>
      </c>
      <c r="AW45" s="2661" t="n">
        <v>81.69965225423729</v>
      </c>
      <c r="AX45" s="2661" t="n">
        <v>-9.950879807207002</v>
      </c>
      <c r="AY45" s="2661" t="n">
        <v>3.983234254237303</v>
      </c>
      <c r="AZ45" s="2661" t="n">
        <v>75.76174161016948</v>
      </c>
      <c r="BA45" s="413" t="n">
        <v>0.1309519117096616</v>
      </c>
      <c r="BB45" s="736" t="n"/>
      <c r="BC45" s="2613" t="n">
        <v>78.02825449152543</v>
      </c>
      <c r="BD45" s="2661" t="n">
        <v>99.5336192482835</v>
      </c>
      <c r="BE45" s="2661" t="n">
        <v>82.69965225423729</v>
      </c>
      <c r="BF45" s="2661" t="n">
        <v>-21.50536475675807</v>
      </c>
      <c r="BG45" s="2661" t="n">
        <v>-4.671397762711862</v>
      </c>
      <c r="BH45" s="2661" t="n">
        <v>67.72839393220339</v>
      </c>
      <c r="BI45" s="413" t="n">
        <v>0.1520759604846422</v>
      </c>
      <c r="BJ45" s="2796" t="n"/>
      <c r="BK45" s="2613" t="n"/>
      <c r="BL45" s="2661" t="n"/>
      <c r="BM45" s="2661" t="n"/>
      <c r="BN45" s="2661" t="n"/>
      <c r="BO45" s="2661" t="n"/>
      <c r="BP45" s="2661" t="n"/>
      <c r="BQ45" s="2661" t="n"/>
      <c r="BR45" s="413" t="n"/>
      <c r="BS45" s="736" t="n"/>
      <c r="BT45" s="2613" t="n"/>
      <c r="BU45" s="2661" t="n"/>
      <c r="BV45" s="2661" t="n"/>
      <c r="BW45" s="2661" t="n"/>
      <c r="BX45" s="2661" t="n"/>
      <c r="BY45" s="2661" t="n"/>
      <c r="BZ45" s="413" t="n"/>
      <c r="CA45" s="738" t="n"/>
      <c r="CB45" s="2613" t="n"/>
      <c r="CC45" s="2661" t="n"/>
      <c r="CD45" s="2661" t="n"/>
      <c r="CE45" s="2661" t="n"/>
      <c r="CF45" s="2661" t="n"/>
      <c r="CG45" s="2661" t="n"/>
      <c r="CH45" s="413" t="n"/>
      <c r="CI45" s="738" t="n"/>
      <c r="CJ45" s="2613" t="n"/>
      <c r="CK45" s="2661" t="n"/>
      <c r="CL45" s="2661" t="n"/>
      <c r="CM45" s="2661" t="n"/>
      <c r="CN45" s="2661" t="n"/>
      <c r="CO45" s="2661" t="n"/>
      <c r="CP45" s="413" t="n"/>
      <c r="CQ45" s="736" t="n"/>
      <c r="CR45" s="2661" t="n">
        <v>656.6545947105475</v>
      </c>
      <c r="CS45" s="2661" t="n">
        <v>678.3450526417278</v>
      </c>
      <c r="CT45" s="2592" t="n">
        <v>576.1123409147444</v>
      </c>
      <c r="CU45" s="2661" t="n">
        <v>-21.69045793118028</v>
      </c>
      <c r="CV45" s="2661" t="n">
        <v>80.54225379580305</v>
      </c>
      <c r="CW45" s="2661" t="n">
        <v>656.3792922965403</v>
      </c>
      <c r="CX45" s="739">
        <f>+CR45/CW45-1</f>
        <v/>
      </c>
      <c r="CY45" s="740" t="n"/>
      <c r="CZ45" s="2797" t="n">
        <v>1110.2921111157</v>
      </c>
      <c r="DA45" s="2661" t="n">
        <v>961.567991511891</v>
      </c>
      <c r="DB45" s="2661" t="n">
        <v>994.342882685658</v>
      </c>
      <c r="DC45" s="2661" t="n"/>
      <c r="DD45" s="2661" t="n">
        <v>1047.666317194846</v>
      </c>
      <c r="DE45" s="413">
        <f>(CZ45-DD45)/DD45</f>
        <v/>
      </c>
      <c r="DF45" s="413">
        <f>(DA45-DD45)/DD45</f>
        <v/>
      </c>
      <c r="DG45" s="413">
        <f>(DB45-DD45)/DD45</f>
        <v/>
      </c>
      <c r="DH45" s="413">
        <f>(DC45-DD45)/DD45</f>
        <v/>
      </c>
      <c r="DI45" s="2489" t="n"/>
      <c r="DJ45" s="2388" t="n"/>
      <c r="DL45" s="2388" t="n"/>
      <c r="DM45" s="2571">
        <f>(CS45-CZ45)*10^6</f>
        <v/>
      </c>
      <c r="DN45" s="2571">
        <f>(CT45-DC45)*10^6</f>
        <v/>
      </c>
      <c r="DO45" s="2571">
        <f>(CW45-DD45)*10^6</f>
        <v/>
      </c>
    </row>
    <row customFormat="1" customHeight="1" ht="15" outlineLevel="1" r="46" s="416">
      <c r="A46" s="734" t="n"/>
      <c r="B46" s="735" t="inlineStr">
        <is>
          <t xml:space="preserve">    Videos</t>
        </is>
      </c>
      <c r="C46" s="651" t="inlineStr">
        <is>
          <t>CA39</t>
        </is>
      </c>
      <c r="D46" s="2661" t="n">
        <v>0</v>
      </c>
      <c r="E46" s="2661" t="n">
        <v>0</v>
      </c>
      <c r="F46" s="2661" t="n">
        <v>0</v>
      </c>
      <c r="G46" s="2661" t="n">
        <v>0</v>
      </c>
      <c r="H46" s="413" t="n"/>
      <c r="I46" s="736" t="n"/>
      <c r="J46" s="2661" t="n">
        <v>0</v>
      </c>
      <c r="K46" s="2661" t="n">
        <v>0</v>
      </c>
      <c r="L46" s="2661" t="n">
        <v>0</v>
      </c>
      <c r="M46" s="2661" t="n">
        <v>0</v>
      </c>
      <c r="N46" s="413" t="n"/>
      <c r="O46" s="2796" t="n"/>
      <c r="P46" s="2661" t="n">
        <v>0</v>
      </c>
      <c r="Q46" s="2661" t="n">
        <v>0</v>
      </c>
      <c r="R46" s="2661" t="n">
        <v>0</v>
      </c>
      <c r="S46" s="2661" t="n">
        <v>0</v>
      </c>
      <c r="T46" s="413" t="n"/>
      <c r="U46" s="736" t="n"/>
      <c r="V46" s="2661" t="n">
        <v>0</v>
      </c>
      <c r="W46" s="2661" t="n">
        <v>0</v>
      </c>
      <c r="X46" s="2661" t="n">
        <v>0</v>
      </c>
      <c r="Y46" s="2661" t="n">
        <v>0</v>
      </c>
      <c r="Z46" s="2595" t="n">
        <v>0</v>
      </c>
      <c r="AA46" s="2661" t="n">
        <v>0</v>
      </c>
      <c r="AB46" s="413" t="n"/>
      <c r="AC46" s="736" t="n"/>
      <c r="AD46" s="2661" t="n">
        <v>0</v>
      </c>
      <c r="AE46" s="2661" t="n">
        <v>0</v>
      </c>
      <c r="AF46" s="2661" t="n">
        <v>0</v>
      </c>
      <c r="AG46" s="2661" t="n">
        <v>0</v>
      </c>
      <c r="AH46" s="2595" t="n">
        <v>0</v>
      </c>
      <c r="AI46" s="2661" t="n">
        <v>0</v>
      </c>
      <c r="AJ46" s="413" t="n"/>
      <c r="AK46" s="736" t="n"/>
      <c r="AL46" s="2661" t="n">
        <v>0</v>
      </c>
      <c r="AM46" s="2661" t="n">
        <v>0</v>
      </c>
      <c r="AN46" s="2661" t="n">
        <v>0</v>
      </c>
      <c r="AO46" s="2661" t="n">
        <v>0</v>
      </c>
      <c r="AP46" s="2661" t="n">
        <v>0</v>
      </c>
      <c r="AQ46" s="2595" t="n">
        <v>0</v>
      </c>
      <c r="AR46" s="2661" t="n">
        <v>0</v>
      </c>
      <c r="AS46" s="413" t="n"/>
      <c r="AT46" s="2796" t="n"/>
      <c r="AU46" s="2595" t="n">
        <v>0</v>
      </c>
      <c r="AV46" s="2661" t="n">
        <v>0</v>
      </c>
      <c r="AW46" s="2661" t="n">
        <v>0</v>
      </c>
      <c r="AX46" s="2661" t="n">
        <v>0</v>
      </c>
      <c r="AY46" s="2661" t="n">
        <v>0</v>
      </c>
      <c r="AZ46" s="2661" t="n">
        <v>0</v>
      </c>
      <c r="BA46" s="413" t="n"/>
      <c r="BB46" s="736" t="n"/>
      <c r="BC46" s="2595" t="n">
        <v>0</v>
      </c>
      <c r="BD46" s="2661" t="n"/>
      <c r="BE46" s="2661" t="n"/>
      <c r="BF46" s="2661" t="n">
        <v>0</v>
      </c>
      <c r="BG46" s="2661" t="n">
        <v>0</v>
      </c>
      <c r="BH46" s="2661" t="n">
        <v>0</v>
      </c>
      <c r="BI46" s="413" t="n"/>
      <c r="BJ46" s="2796" t="n"/>
      <c r="BK46" s="2595" t="n"/>
      <c r="BL46" s="2661" t="n"/>
      <c r="BM46" s="2661" t="n"/>
      <c r="BN46" s="2661" t="n"/>
      <c r="BO46" s="2661" t="n"/>
      <c r="BP46" s="2661" t="n"/>
      <c r="BQ46" s="2661" t="n"/>
      <c r="BR46" s="413" t="n"/>
      <c r="BS46" s="736" t="n"/>
      <c r="BT46" s="2595" t="n"/>
      <c r="BU46" s="2661" t="n"/>
      <c r="BV46" s="2661" t="n"/>
      <c r="BW46" s="2661" t="n"/>
      <c r="BX46" s="2661" t="n"/>
      <c r="BY46" s="2661" t="n"/>
      <c r="BZ46" s="413" t="n"/>
      <c r="CA46" s="738" t="n"/>
      <c r="CB46" s="2595" t="n"/>
      <c r="CC46" s="2661" t="n"/>
      <c r="CD46" s="2661" t="n"/>
      <c r="CE46" s="2661" t="n"/>
      <c r="CF46" s="2661" t="n"/>
      <c r="CG46" s="2661" t="n"/>
      <c r="CH46" s="413" t="n"/>
      <c r="CI46" s="738" t="n"/>
      <c r="CJ46" s="2595" t="n"/>
      <c r="CK46" s="2661" t="n"/>
      <c r="CL46" s="2661" t="n"/>
      <c r="CM46" s="2661" t="n"/>
      <c r="CN46" s="2661" t="n"/>
      <c r="CO46" s="2661" t="n"/>
      <c r="CP46" s="413" t="n"/>
      <c r="CQ46" s="736" t="n"/>
      <c r="CR46" s="2661" t="n">
        <v>0</v>
      </c>
      <c r="CS46" s="2661" t="n">
        <v>0</v>
      </c>
      <c r="CT46" s="2592" t="n">
        <v>0</v>
      </c>
      <c r="CU46" s="2661" t="n">
        <v>0</v>
      </c>
      <c r="CV46" s="2661" t="n">
        <v>0</v>
      </c>
      <c r="CW46" s="2661" t="n">
        <v>0</v>
      </c>
      <c r="CX46" s="739" t="n"/>
      <c r="CY46" s="740" t="n"/>
      <c r="CZ46" s="2797" t="n">
        <v>0</v>
      </c>
      <c r="DA46" s="2661" t="n">
        <v>0</v>
      </c>
      <c r="DB46" s="2661" t="n">
        <v>0</v>
      </c>
      <c r="DC46" s="2661" t="n"/>
      <c r="DD46" s="2661" t="n">
        <v>0</v>
      </c>
      <c r="DE46" s="413" t="n"/>
      <c r="DF46" s="413" t="n"/>
      <c r="DG46" s="413">
        <f>(DB46-DD46)/DD46</f>
        <v/>
      </c>
      <c r="DH46" s="413" t="n"/>
      <c r="DI46" s="2489" t="n"/>
      <c r="DJ46" s="2388" t="n"/>
      <c r="DL46" s="2388" t="n"/>
      <c r="DM46" s="2571">
        <f>(CS46-CZ46)*10^6</f>
        <v/>
      </c>
      <c r="DN46" s="2571">
        <f>(CT46-DC46)*10^6</f>
        <v/>
      </c>
      <c r="DO46" s="2571">
        <f>(CW46-DD46)*10^6</f>
        <v/>
      </c>
    </row>
    <row customFormat="1" customHeight="1" ht="15" outlineLevel="1" r="47" s="733">
      <c r="A47" s="719" t="n"/>
      <c r="B47" s="720" t="inlineStr">
        <is>
          <t>Total Data</t>
        </is>
      </c>
      <c r="C47" s="651" t="inlineStr">
        <is>
          <t>CA40</t>
        </is>
      </c>
      <c r="D47" s="2790" t="n">
        <v>117.638974</v>
      </c>
      <c r="E47" s="2790" t="n">
        <v>79.46938880022491</v>
      </c>
      <c r="F47" s="2790" t="n">
        <v>38.1695851997751</v>
      </c>
      <c r="G47" s="2790" t="n">
        <v>122.092626</v>
      </c>
      <c r="H47" s="2804" t="n">
        <v>-0.03647764935451547</v>
      </c>
      <c r="I47" s="724" t="n"/>
      <c r="J47" s="2790" t="n">
        <v>85.443248</v>
      </c>
      <c r="K47" s="2790" t="n">
        <v>78.232534159266</v>
      </c>
      <c r="L47" s="2790" t="n">
        <v>7.210713840734002</v>
      </c>
      <c r="M47" s="2790" t="n">
        <v>121.754456</v>
      </c>
      <c r="N47" s="2804" t="n">
        <v>-0.2982330930048261</v>
      </c>
      <c r="O47" s="2791" t="n"/>
      <c r="P47" s="2790" t="n">
        <v>80.5901100000038</v>
      </c>
      <c r="Q47" s="2790" t="n">
        <v>87.322095986355</v>
      </c>
      <c r="R47" s="2790" t="n">
        <v>-6.731985986351191</v>
      </c>
      <c r="S47" s="2790" t="n">
        <v>123.5358</v>
      </c>
      <c r="T47" s="2804" t="n">
        <v>-0.3476376078836758</v>
      </c>
      <c r="U47" s="724" t="n"/>
      <c r="V47" s="2790" t="n">
        <v>91.660484</v>
      </c>
      <c r="W47" s="2790" t="n">
        <v>88.5423635520427</v>
      </c>
      <c r="X47" s="2790" t="n">
        <v>78.9037867921631</v>
      </c>
      <c r="Y47" s="2790" t="n">
        <v>3.118120447957295</v>
      </c>
      <c r="Z47" s="2789" t="n">
        <v>12.75669720783689</v>
      </c>
      <c r="AA47" s="2790" t="n">
        <v>158.545951</v>
      </c>
      <c r="AB47" s="723" t="n">
        <v>-0.4218680236116532</v>
      </c>
      <c r="AC47" s="724" t="n"/>
      <c r="AD47" s="2790" t="n">
        <v>86.204837</v>
      </c>
      <c r="AE47" s="2790" t="n">
        <v>95.230019586832</v>
      </c>
      <c r="AF47" s="2790" t="n">
        <v>81.6643792354168</v>
      </c>
      <c r="AG47" s="2790" t="n">
        <v>-9.025182586832003</v>
      </c>
      <c r="AH47" s="2789" t="n">
        <v>4.540457764583195</v>
      </c>
      <c r="AI47" s="2790" t="n">
        <v>101.577309</v>
      </c>
      <c r="AJ47" s="723" t="n">
        <v>-0.1513376575077412</v>
      </c>
      <c r="AK47" s="724" t="n"/>
      <c r="AL47" s="2790" t="n">
        <v>69.044009</v>
      </c>
      <c r="AM47" s="2790" t="n">
        <v>96.27437126004541</v>
      </c>
      <c r="AN47" s="2790" t="n">
        <v>81.22240444022509</v>
      </c>
      <c r="AO47" s="2790" t="n">
        <v>70.5264728691582</v>
      </c>
      <c r="AP47" s="2790" t="n">
        <v>-27.23036226004541</v>
      </c>
      <c r="AQ47" s="2789" t="n">
        <v>-12.17839544022509</v>
      </c>
      <c r="AR47" s="2790" t="n">
        <v>85.72049199999999</v>
      </c>
      <c r="AS47" s="2804" t="n">
        <v>-0.1945448819869116</v>
      </c>
      <c r="AT47" s="2791" t="n"/>
      <c r="AU47" s="2789" t="n">
        <v>90.60845500000001</v>
      </c>
      <c r="AV47" s="2790" t="n">
        <v>103.302451640653</v>
      </c>
      <c r="AW47" s="2790" t="n">
        <v>87.1279651379874</v>
      </c>
      <c r="AX47" s="2790" t="n">
        <v>-12.693996640653</v>
      </c>
      <c r="AY47" s="2790" t="n">
        <v>3.480489862012604</v>
      </c>
      <c r="AZ47" s="2790" t="n">
        <v>80.53506364406779</v>
      </c>
      <c r="BA47" s="723" t="n">
        <v>0.1250808144940756</v>
      </c>
      <c r="BB47" s="724" t="n"/>
      <c r="BC47" s="2789" t="n">
        <v>82.620435</v>
      </c>
      <c r="BD47" s="2790" t="n">
        <v>107.35121006462</v>
      </c>
      <c r="BE47" s="2790" t="n">
        <v>88.554039833762</v>
      </c>
      <c r="BF47" s="2790" t="n">
        <v>-24.73077506462</v>
      </c>
      <c r="BG47" s="2790" t="n">
        <v>-5.933604833762004</v>
      </c>
      <c r="BH47" s="2790" t="n">
        <v>73.37045749152543</v>
      </c>
      <c r="BI47" s="723" t="n">
        <v>0.1260722343123317</v>
      </c>
      <c r="BJ47" s="2791" t="n"/>
      <c r="BK47" s="2789" t="n"/>
      <c r="BL47" s="2790" t="n"/>
      <c r="BM47" s="2790" t="n"/>
      <c r="BN47" s="2790" t="n"/>
      <c r="BO47" s="2790" t="n"/>
      <c r="BP47" s="2790" t="n"/>
      <c r="BQ47" s="2790" t="n"/>
      <c r="BR47" s="723" t="n"/>
      <c r="BS47" s="724" t="n"/>
      <c r="BT47" s="2789" t="n"/>
      <c r="BU47" s="2790" t="n"/>
      <c r="BV47" s="2790" t="n"/>
      <c r="BW47" s="2790" t="n"/>
      <c r="BX47" s="2790" t="n"/>
      <c r="BY47" s="2790" t="n"/>
      <c r="BZ47" s="723" t="n"/>
      <c r="CA47" s="727" t="n"/>
      <c r="CB47" s="2789" t="n"/>
      <c r="CC47" s="2790" t="n"/>
      <c r="CD47" s="2790" t="n"/>
      <c r="CE47" s="2790" t="n"/>
      <c r="CF47" s="2790" t="n"/>
      <c r="CG47" s="2790" t="n"/>
      <c r="CH47" s="723" t="n"/>
      <c r="CI47" s="727" t="n"/>
      <c r="CJ47" s="2789" t="n"/>
      <c r="CK47" s="2790" t="n"/>
      <c r="CL47" s="2790" t="n"/>
      <c r="CM47" s="2790" t="n"/>
      <c r="CN47" s="2790" t="n"/>
      <c r="CO47" s="2790" t="n"/>
      <c r="CP47" s="723" t="n"/>
      <c r="CQ47" s="724" t="n"/>
      <c r="CR47" s="2790" t="n">
        <v>703.8105520000039</v>
      </c>
      <c r="CS47" s="2790" t="n">
        <v>735.724435050039</v>
      </c>
      <c r="CT47" s="2793" t="n">
        <v>619.1920910071494</v>
      </c>
      <c r="CU47" s="2790" t="n">
        <v>-31.91388305003511</v>
      </c>
      <c r="CV47" s="2790" t="n">
        <v>84.61846099285447</v>
      </c>
      <c r="CW47" s="2790" t="n">
        <v>793.7616976440678</v>
      </c>
      <c r="CX47" s="729">
        <f>+CR47/CW47-1</f>
        <v/>
      </c>
      <c r="CY47" s="730" t="n"/>
      <c r="CZ47" s="2794" t="n">
        <v>1199.96666984106</v>
      </c>
      <c r="DA47" s="2790" t="n">
        <v>1049.02886559759</v>
      </c>
      <c r="DB47" s="2790" t="n">
        <v>1068.03621845355</v>
      </c>
      <c r="DC47" s="2790" t="n"/>
      <c r="DD47" s="2790" t="n">
        <v>1217.404936135593</v>
      </c>
      <c r="DE47" s="723">
        <f>(CZ47-DD47)/DD47</f>
        <v/>
      </c>
      <c r="DF47" s="723">
        <f>(DA47-DD47)/DD47</f>
        <v/>
      </c>
      <c r="DG47" s="723">
        <f>(DB47-DD47)/DD47</f>
        <v/>
      </c>
      <c r="DH47" s="723">
        <f>(DC47-DD47)/DD47</f>
        <v/>
      </c>
      <c r="DI47" s="2489" t="n"/>
      <c r="DJ47" s="2388" t="n"/>
      <c r="DL47" s="2388" t="n"/>
      <c r="DM47" s="2571">
        <f>(CS47-CZ47)*10^6</f>
        <v/>
      </c>
      <c r="DN47" s="2571">
        <f>(CT47-DC47)*10^6</f>
        <v/>
      </c>
      <c r="DO47" s="2571">
        <f>(CW47-DD47)*10^6</f>
        <v/>
      </c>
    </row>
    <row customFormat="1" customHeight="1" ht="9" outlineLevel="1" r="48" s="763">
      <c r="A48" s="756" t="n"/>
      <c r="B48" s="757" t="n"/>
      <c r="C48" s="651" t="inlineStr">
        <is>
          <t>CA41</t>
        </is>
      </c>
      <c r="D48" s="2793" t="n"/>
      <c r="E48" s="2793" t="n"/>
      <c r="F48" s="2793" t="n"/>
      <c r="G48" s="2793" t="n"/>
      <c r="H48" s="758" t="n"/>
      <c r="I48" s="759" t="n"/>
      <c r="J48" s="2793" t="n"/>
      <c r="K48" s="2793" t="n"/>
      <c r="L48" s="2793" t="n"/>
      <c r="M48" s="2793" t="n"/>
      <c r="N48" s="758" t="n"/>
      <c r="O48" s="2780" t="n"/>
      <c r="P48" s="2793" t="n"/>
      <c r="Q48" s="2793" t="n"/>
      <c r="R48" s="2793" t="n"/>
      <c r="S48" s="2793" t="n"/>
      <c r="T48" s="758" t="n"/>
      <c r="U48" s="759" t="n"/>
      <c r="V48" s="2793" t="n"/>
      <c r="W48" s="2793" t="n"/>
      <c r="X48" s="2793" t="n"/>
      <c r="Y48" s="2793" t="n"/>
      <c r="Z48" s="2805" t="n"/>
      <c r="AA48" s="2793" t="n"/>
      <c r="AB48" s="758" t="n"/>
      <c r="AC48" s="759" t="n"/>
      <c r="AD48" s="2793" t="n"/>
      <c r="AE48" s="2793" t="n"/>
      <c r="AF48" s="2793" t="n"/>
      <c r="AG48" s="2793" t="n"/>
      <c r="AH48" s="2805" t="n"/>
      <c r="AI48" s="2793" t="n"/>
      <c r="AJ48" s="758" t="n"/>
      <c r="AK48" s="759" t="n"/>
      <c r="AL48" s="2793" t="n"/>
      <c r="AM48" s="2793" t="n"/>
      <c r="AN48" s="2793" t="n"/>
      <c r="AO48" s="2793" t="n"/>
      <c r="AP48" s="2793" t="n"/>
      <c r="AQ48" s="2805" t="n"/>
      <c r="AR48" s="2793" t="n"/>
      <c r="AS48" s="758" t="n"/>
      <c r="AT48" s="2780" t="n"/>
      <c r="AU48" s="2805" t="n"/>
      <c r="AV48" s="2793" t="n"/>
      <c r="AW48" s="2793" t="n"/>
      <c r="AX48" s="2793" t="n"/>
      <c r="AY48" s="2793" t="n"/>
      <c r="AZ48" s="2793" t="n"/>
      <c r="BA48" s="758" t="n"/>
      <c r="BB48" s="759" t="n"/>
      <c r="BC48" s="2805" t="n"/>
      <c r="BD48" s="2793" t="n"/>
      <c r="BE48" s="2793" t="n"/>
      <c r="BF48" s="2793" t="n"/>
      <c r="BG48" s="2793" t="n"/>
      <c r="BH48" s="2793" t="n"/>
      <c r="BI48" s="758" t="n"/>
      <c r="BJ48" s="2780" t="n"/>
      <c r="BK48" s="2805" t="n"/>
      <c r="BL48" s="2793" t="n"/>
      <c r="BM48" s="2793" t="n"/>
      <c r="BN48" s="2793" t="n"/>
      <c r="BO48" s="2793" t="n"/>
      <c r="BP48" s="2793" t="n"/>
      <c r="BQ48" s="2793" t="n"/>
      <c r="BR48" s="758" t="n"/>
      <c r="BS48" s="759" t="n"/>
      <c r="BT48" s="2805" t="n"/>
      <c r="BU48" s="2793" t="n"/>
      <c r="BV48" s="2793" t="n"/>
      <c r="BW48" s="2793" t="n"/>
      <c r="BX48" s="2793" t="n"/>
      <c r="BY48" s="2793" t="n"/>
      <c r="BZ48" s="758" t="n"/>
      <c r="CA48" s="703" t="n"/>
      <c r="CB48" s="2805" t="n"/>
      <c r="CC48" s="2793" t="n"/>
      <c r="CD48" s="2793" t="n"/>
      <c r="CE48" s="2793" t="n"/>
      <c r="CF48" s="2793" t="n"/>
      <c r="CG48" s="2793" t="n"/>
      <c r="CH48" s="758" t="n"/>
      <c r="CI48" s="703" t="n"/>
      <c r="CJ48" s="2805" t="n"/>
      <c r="CK48" s="2793" t="n"/>
      <c r="CL48" s="2793" t="n"/>
      <c r="CM48" s="2793" t="n"/>
      <c r="CN48" s="2793" t="n"/>
      <c r="CO48" s="2793" t="n"/>
      <c r="CP48" s="758" t="n"/>
      <c r="CQ48" s="759" t="n"/>
      <c r="CR48" s="2592" t="n"/>
      <c r="CS48" s="2592" t="n"/>
      <c r="CT48" s="2592" t="n"/>
      <c r="CU48" s="2592">
        <f>+CR48-CS48</f>
        <v/>
      </c>
      <c r="CV48" s="2592">
        <f>+CR48-CT48</f>
        <v/>
      </c>
      <c r="CW48" s="2592" t="n"/>
      <c r="CX48" s="761" t="n"/>
      <c r="CY48" s="93" t="n"/>
      <c r="CZ48" s="2806" t="n"/>
      <c r="DA48" s="2793" t="n"/>
      <c r="DB48" s="2793" t="n"/>
      <c r="DC48" s="2793" t="n"/>
      <c r="DD48" s="2793" t="n"/>
      <c r="DE48" s="758" t="n"/>
      <c r="DF48" s="758" t="n"/>
      <c r="DG48" s="758" t="n"/>
      <c r="DH48" s="758" t="n"/>
      <c r="DI48" s="2489" t="n"/>
      <c r="DJ48" s="2388" t="n"/>
      <c r="DL48" s="2388" t="n"/>
      <c r="DM48" s="2571">
        <f>(CS48-CZ48)*10^6</f>
        <v/>
      </c>
      <c r="DN48" s="2571">
        <f>(CT48-DC48)*10^6</f>
        <v/>
      </c>
      <c r="DO48" s="2571">
        <f>(CW48-DD48)*10^6</f>
        <v/>
      </c>
    </row>
    <row customFormat="1" customHeight="1" ht="12.75" outlineLevel="1" r="49" s="770">
      <c r="A49" s="764" t="n"/>
      <c r="B49" s="765" t="inlineStr">
        <is>
          <t>dont CA voix</t>
        </is>
      </c>
      <c r="C49" s="651" t="inlineStr">
        <is>
          <t>CA42</t>
        </is>
      </c>
      <c r="D49" s="2793" t="n"/>
      <c r="E49" s="2793" t="n"/>
      <c r="F49" s="2608" t="n"/>
      <c r="G49" s="2793" t="n"/>
      <c r="H49" s="437" t="n"/>
      <c r="I49" s="766" t="n"/>
      <c r="J49" s="2793" t="n"/>
      <c r="K49" s="2793" t="n"/>
      <c r="L49" s="2608" t="n"/>
      <c r="M49" s="2793" t="n"/>
      <c r="N49" s="437" t="n"/>
      <c r="O49" s="2807" t="n"/>
      <c r="P49" s="2793" t="n"/>
      <c r="Q49" s="2793" t="n"/>
      <c r="R49" s="2608" t="n"/>
      <c r="S49" s="2793" t="n"/>
      <c r="T49" s="437" t="n"/>
      <c r="U49" s="766" t="n"/>
      <c r="V49" s="2793" t="n"/>
      <c r="W49" s="2793" t="n"/>
      <c r="X49" s="2793" t="n"/>
      <c r="Y49" s="2608" t="n"/>
      <c r="Z49" s="2609" t="n"/>
      <c r="AA49" s="2793" t="n"/>
      <c r="AB49" s="437" t="n"/>
      <c r="AC49" s="766" t="n"/>
      <c r="AD49" s="2793" t="n"/>
      <c r="AE49" s="2793" t="n"/>
      <c r="AF49" s="2793" t="n"/>
      <c r="AG49" s="2608" t="n"/>
      <c r="AH49" s="2609" t="n"/>
      <c r="AI49" s="2793" t="n"/>
      <c r="AJ49" s="437" t="n"/>
      <c r="AK49" s="766" t="n"/>
      <c r="AL49" s="2793" t="n"/>
      <c r="AM49" s="2793" t="n"/>
      <c r="AN49" s="2793" t="n"/>
      <c r="AO49" s="2793" t="n"/>
      <c r="AP49" s="2608" t="n"/>
      <c r="AQ49" s="2609" t="n"/>
      <c r="AR49" s="2793" t="n"/>
      <c r="AS49" s="437" t="n"/>
      <c r="AT49" s="2807" t="n"/>
      <c r="AU49" s="2805" t="n"/>
      <c r="AV49" s="2793" t="n"/>
      <c r="AW49" s="2793" t="n"/>
      <c r="AX49" s="2608" t="n"/>
      <c r="AY49" s="2608" t="n"/>
      <c r="AZ49" s="2793" t="n"/>
      <c r="BA49" s="437" t="n"/>
      <c r="BB49" s="766" t="n"/>
      <c r="BC49" s="2805" t="n"/>
      <c r="BD49" s="2793" t="n"/>
      <c r="BE49" s="2793" t="n"/>
      <c r="BF49" s="2608" t="n"/>
      <c r="BG49" s="2608" t="n"/>
      <c r="BH49" s="2793" t="n"/>
      <c r="BI49" s="437" t="n"/>
      <c r="BJ49" s="2807" t="n"/>
      <c r="BK49" s="2805" t="n"/>
      <c r="BL49" s="2793" t="n"/>
      <c r="BM49" s="2793" t="n"/>
      <c r="BN49" s="2793" t="n"/>
      <c r="BO49" s="2608" t="n"/>
      <c r="BP49" s="2608" t="n"/>
      <c r="BQ49" s="2793" t="n"/>
      <c r="BR49" s="437" t="n"/>
      <c r="BS49" s="766" t="n"/>
      <c r="BT49" s="2805" t="n"/>
      <c r="BU49" s="2793" t="n"/>
      <c r="BV49" s="2793" t="n"/>
      <c r="BW49" s="2608" t="n"/>
      <c r="BX49" s="2608" t="n"/>
      <c r="BY49" s="2793" t="n"/>
      <c r="BZ49" s="437" t="n"/>
      <c r="CA49" s="768" t="n"/>
      <c r="CB49" s="2805" t="n"/>
      <c r="CC49" s="2793" t="n"/>
      <c r="CD49" s="2793" t="n"/>
      <c r="CE49" s="2608" t="n"/>
      <c r="CF49" s="2608" t="n"/>
      <c r="CG49" s="2793" t="n"/>
      <c r="CH49" s="437" t="n"/>
      <c r="CI49" s="768" t="n"/>
      <c r="CJ49" s="2805" t="n"/>
      <c r="CK49" s="2793" t="n"/>
      <c r="CL49" s="2793" t="n"/>
      <c r="CM49" s="2608" t="n"/>
      <c r="CN49" s="2608" t="n"/>
      <c r="CO49" s="2793" t="n"/>
      <c r="CP49" s="437" t="n"/>
      <c r="CQ49" s="766" t="n"/>
      <c r="CR49" s="2608" t="n"/>
      <c r="CS49" s="2608" t="n"/>
      <c r="CT49" s="2608" t="n"/>
      <c r="CU49" s="2608">
        <f>+CR49-CS49</f>
        <v/>
      </c>
      <c r="CV49" s="2608">
        <f>+CR49-CT49</f>
        <v/>
      </c>
      <c r="CW49" s="2608" t="n"/>
      <c r="CX49" s="769" t="n"/>
      <c r="CY49" s="244" t="n"/>
      <c r="CZ49" s="2806" t="n"/>
      <c r="DA49" s="2793" t="n"/>
      <c r="DB49" s="2793" t="n"/>
      <c r="DC49" s="2793" t="n"/>
      <c r="DD49" s="2793" t="n"/>
      <c r="DE49" s="437" t="n"/>
      <c r="DF49" s="437" t="n"/>
      <c r="DG49" s="437" t="n"/>
      <c r="DH49" s="437" t="n"/>
      <c r="DI49" s="2489" t="n"/>
      <c r="DJ49" s="2489" t="n"/>
      <c r="DK49" s="12" t="n"/>
      <c r="DL49" s="2489" t="n"/>
      <c r="DM49" s="2571">
        <f>(CS49-CZ49)*10^6</f>
        <v/>
      </c>
      <c r="DN49" s="2571">
        <f>(CT49-DC49)*10^6</f>
        <v/>
      </c>
      <c r="DO49" s="257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t="12.75" outlineLevel="1" r="50" s="770">
      <c r="A50" s="764" t="n"/>
      <c r="B50" s="765" t="inlineStr">
        <is>
          <t>dont CA SMS</t>
        </is>
      </c>
      <c r="C50" s="651" t="inlineStr">
        <is>
          <t>CA43</t>
        </is>
      </c>
      <c r="D50" s="2793" t="n"/>
      <c r="E50" s="2793" t="n"/>
      <c r="F50" s="2608" t="n"/>
      <c r="G50" s="2793" t="n"/>
      <c r="H50" s="437" t="n"/>
      <c r="I50" s="766" t="n"/>
      <c r="J50" s="2793" t="n"/>
      <c r="K50" s="2793" t="n"/>
      <c r="L50" s="2608" t="n"/>
      <c r="M50" s="2793" t="n"/>
      <c r="N50" s="437" t="n"/>
      <c r="O50" s="2807" t="n"/>
      <c r="P50" s="2793" t="n"/>
      <c r="Q50" s="2793" t="n"/>
      <c r="R50" s="2608" t="n"/>
      <c r="S50" s="2793" t="n"/>
      <c r="T50" s="437" t="n"/>
      <c r="U50" s="766" t="n"/>
      <c r="V50" s="2793" t="n"/>
      <c r="W50" s="2793" t="n"/>
      <c r="X50" s="2793" t="n"/>
      <c r="Y50" s="2608" t="n"/>
      <c r="Z50" s="2609" t="n"/>
      <c r="AA50" s="2793" t="n"/>
      <c r="AB50" s="437" t="n"/>
      <c r="AC50" s="766" t="n"/>
      <c r="AD50" s="2793" t="n"/>
      <c r="AE50" s="2793" t="n"/>
      <c r="AF50" s="2793" t="n"/>
      <c r="AG50" s="2608" t="n"/>
      <c r="AH50" s="2609" t="n"/>
      <c r="AI50" s="2793" t="n"/>
      <c r="AJ50" s="437" t="n"/>
      <c r="AK50" s="766" t="n"/>
      <c r="AL50" s="2793" t="n"/>
      <c r="AM50" s="2793" t="n"/>
      <c r="AN50" s="2793" t="n"/>
      <c r="AO50" s="2793" t="n"/>
      <c r="AP50" s="2608" t="n"/>
      <c r="AQ50" s="2609" t="n"/>
      <c r="AR50" s="2793" t="n"/>
      <c r="AS50" s="437" t="n"/>
      <c r="AT50" s="2807" t="n"/>
      <c r="AU50" s="2805" t="n"/>
      <c r="AV50" s="2793" t="n"/>
      <c r="AW50" s="2793" t="n"/>
      <c r="AX50" s="2608" t="n"/>
      <c r="AY50" s="2608" t="n"/>
      <c r="AZ50" s="2793" t="n"/>
      <c r="BA50" s="437" t="n"/>
      <c r="BB50" s="766" t="n"/>
      <c r="BC50" s="2805" t="n"/>
      <c r="BD50" s="2793" t="n"/>
      <c r="BE50" s="2793" t="n"/>
      <c r="BF50" s="2608" t="n"/>
      <c r="BG50" s="2608" t="n"/>
      <c r="BH50" s="2793" t="n"/>
      <c r="BI50" s="437" t="n"/>
      <c r="BJ50" s="2807" t="n"/>
      <c r="BK50" s="2805" t="n"/>
      <c r="BL50" s="2793" t="n"/>
      <c r="BM50" s="2793" t="n"/>
      <c r="BN50" s="2793" t="n"/>
      <c r="BO50" s="2608" t="n"/>
      <c r="BP50" s="2608" t="n"/>
      <c r="BQ50" s="2793" t="n"/>
      <c r="BR50" s="437" t="n"/>
      <c r="BS50" s="766" t="n"/>
      <c r="BT50" s="2805" t="n"/>
      <c r="BU50" s="2793" t="n"/>
      <c r="BV50" s="2793" t="n"/>
      <c r="BW50" s="2608" t="n"/>
      <c r="BX50" s="2608" t="n"/>
      <c r="BY50" s="2793" t="n"/>
      <c r="BZ50" s="437" t="n"/>
      <c r="CA50" s="768" t="n"/>
      <c r="CB50" s="2805" t="n"/>
      <c r="CC50" s="2793" t="n"/>
      <c r="CD50" s="2793" t="n"/>
      <c r="CE50" s="2608" t="n"/>
      <c r="CF50" s="2608" t="n"/>
      <c r="CG50" s="2793" t="n"/>
      <c r="CH50" s="437" t="n"/>
      <c r="CI50" s="768" t="n"/>
      <c r="CJ50" s="2805" t="n"/>
      <c r="CK50" s="2793" t="n"/>
      <c r="CL50" s="2793" t="n"/>
      <c r="CM50" s="2608" t="n"/>
      <c r="CN50" s="2608" t="n"/>
      <c r="CO50" s="2793" t="n"/>
      <c r="CP50" s="437" t="n"/>
      <c r="CQ50" s="766" t="n"/>
      <c r="CR50" s="2608" t="n"/>
      <c r="CS50" s="2608" t="n"/>
      <c r="CT50" s="2608" t="n"/>
      <c r="CU50" s="2608">
        <f>+CR50-CS50</f>
        <v/>
      </c>
      <c r="CV50" s="2608">
        <f>+CR50-CT50</f>
        <v/>
      </c>
      <c r="CW50" s="2608" t="n"/>
      <c r="CX50" s="769" t="n"/>
      <c r="CY50" s="244" t="n"/>
      <c r="CZ50" s="2806" t="n"/>
      <c r="DA50" s="2793" t="n"/>
      <c r="DB50" s="2793" t="n"/>
      <c r="DC50" s="2793" t="n"/>
      <c r="DD50" s="2793" t="n"/>
      <c r="DE50" s="437" t="n"/>
      <c r="DF50" s="437" t="n"/>
      <c r="DG50" s="437" t="n"/>
      <c r="DH50" s="437" t="n"/>
      <c r="DI50" s="2489" t="n"/>
      <c r="DJ50" s="2489" t="n"/>
      <c r="DK50" s="12" t="n"/>
      <c r="DL50" s="2489" t="n"/>
      <c r="DM50" s="2571">
        <f>(CS50-CZ50)*10^6</f>
        <v/>
      </c>
      <c r="DN50" s="2571">
        <f>(CT50-DC50)*10^6</f>
        <v/>
      </c>
      <c r="DO50" s="257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t="12.75" outlineLevel="1" r="51" s="770">
      <c r="A51" s="764" t="n"/>
      <c r="B51" s="765" t="inlineStr">
        <is>
          <t>dont SVA (Sce à Val. Ajoutée)</t>
        </is>
      </c>
      <c r="C51" s="651" t="inlineStr">
        <is>
          <t>CA44</t>
        </is>
      </c>
      <c r="D51" s="2608" t="n"/>
      <c r="E51" s="2608" t="n"/>
      <c r="F51" s="2608" t="n"/>
      <c r="G51" s="2608" t="n"/>
      <c r="H51" s="437" t="n"/>
      <c r="I51" s="766" t="n"/>
      <c r="J51" s="2608" t="n"/>
      <c r="K51" s="2608" t="n"/>
      <c r="L51" s="2608" t="n"/>
      <c r="M51" s="2608" t="n"/>
      <c r="N51" s="437" t="n"/>
      <c r="O51" s="2807" t="n"/>
      <c r="P51" s="2608" t="n"/>
      <c r="Q51" s="2608" t="n"/>
      <c r="R51" s="2608" t="n"/>
      <c r="S51" s="2608" t="n"/>
      <c r="T51" s="437" t="n"/>
      <c r="U51" s="766" t="n"/>
      <c r="V51" s="2608" t="n"/>
      <c r="W51" s="2608" t="n"/>
      <c r="X51" s="2608" t="n"/>
      <c r="Y51" s="2608" t="n"/>
      <c r="Z51" s="2609" t="n"/>
      <c r="AA51" s="2608" t="n"/>
      <c r="AB51" s="437" t="n"/>
      <c r="AC51" s="766" t="n"/>
      <c r="AD51" s="2608" t="n"/>
      <c r="AE51" s="2608" t="n"/>
      <c r="AF51" s="2608" t="n"/>
      <c r="AG51" s="2608" t="n"/>
      <c r="AH51" s="2609" t="n"/>
      <c r="AI51" s="2608" t="n"/>
      <c r="AJ51" s="437" t="n"/>
      <c r="AK51" s="766" t="n"/>
      <c r="AL51" s="2608" t="n"/>
      <c r="AM51" s="2608" t="n"/>
      <c r="AN51" s="2608" t="n"/>
      <c r="AO51" s="2608" t="n"/>
      <c r="AP51" s="2608" t="n"/>
      <c r="AQ51" s="2609" t="n"/>
      <c r="AR51" s="2608" t="n"/>
      <c r="AS51" s="437" t="n"/>
      <c r="AT51" s="2807" t="n"/>
      <c r="AU51" s="2609" t="n"/>
      <c r="AV51" s="2608" t="n"/>
      <c r="AW51" s="2608" t="n"/>
      <c r="AX51" s="2608" t="n"/>
      <c r="AY51" s="2608" t="n"/>
      <c r="AZ51" s="2608" t="n"/>
      <c r="BA51" s="437" t="n"/>
      <c r="BB51" s="766" t="n"/>
      <c r="BC51" s="2609" t="n"/>
      <c r="BD51" s="2608" t="n"/>
      <c r="BE51" s="2608" t="n"/>
      <c r="BF51" s="2608" t="n"/>
      <c r="BG51" s="2608" t="n"/>
      <c r="BH51" s="2608" t="n"/>
      <c r="BI51" s="437" t="n"/>
      <c r="BJ51" s="2807" t="n"/>
      <c r="BK51" s="2609" t="n"/>
      <c r="BL51" s="2608" t="n"/>
      <c r="BM51" s="2608" t="n"/>
      <c r="BN51" s="2608" t="n"/>
      <c r="BO51" s="2608" t="n"/>
      <c r="BP51" s="2608" t="n"/>
      <c r="BQ51" s="2608" t="n"/>
      <c r="BR51" s="437" t="n"/>
      <c r="BS51" s="766" t="n"/>
      <c r="BT51" s="2609" t="n"/>
      <c r="BU51" s="2608" t="n"/>
      <c r="BV51" s="2608" t="n"/>
      <c r="BW51" s="2608" t="n"/>
      <c r="BX51" s="2608" t="n"/>
      <c r="BY51" s="2608" t="n"/>
      <c r="BZ51" s="437" t="n"/>
      <c r="CA51" s="768" t="n"/>
      <c r="CB51" s="2609" t="n"/>
      <c r="CC51" s="2608" t="n"/>
      <c r="CD51" s="2608" t="n"/>
      <c r="CE51" s="2608" t="n"/>
      <c r="CF51" s="2608" t="n"/>
      <c r="CG51" s="2608" t="n"/>
      <c r="CH51" s="437" t="n"/>
      <c r="CI51" s="768" t="n"/>
      <c r="CJ51" s="2609" t="n"/>
      <c r="CK51" s="2608" t="n"/>
      <c r="CL51" s="2608" t="n"/>
      <c r="CM51" s="2608" t="n"/>
      <c r="CN51" s="2608" t="n"/>
      <c r="CO51" s="2608" t="n"/>
      <c r="CP51" s="437" t="n"/>
      <c r="CQ51" s="766" t="n"/>
      <c r="CR51" s="2608" t="n"/>
      <c r="CS51" s="2608" t="n"/>
      <c r="CT51" s="2608" t="n"/>
      <c r="CU51" s="2608">
        <f>+CR51-CS51</f>
        <v/>
      </c>
      <c r="CV51" s="2608">
        <f>+CR51-CT51</f>
        <v/>
      </c>
      <c r="CW51" s="2608" t="n"/>
      <c r="CX51" s="769" t="n"/>
      <c r="CY51" s="244" t="n"/>
      <c r="CZ51" s="2808" t="n"/>
      <c r="DA51" s="2608" t="n"/>
      <c r="DB51" s="2608" t="n"/>
      <c r="DC51" s="2608" t="n"/>
      <c r="DD51" s="2608" t="n"/>
      <c r="DE51" s="437" t="n"/>
      <c r="DF51" s="437" t="n"/>
      <c r="DG51" s="437" t="n"/>
      <c r="DH51" s="437" t="n"/>
      <c r="DI51" s="2489" t="n"/>
      <c r="DJ51" s="2489" t="n"/>
      <c r="DK51" s="12" t="n"/>
      <c r="DL51" s="2489" t="n"/>
      <c r="DM51" s="2571">
        <f>(CS51-CZ51)*10^6</f>
        <v/>
      </c>
      <c r="DN51" s="2571">
        <f>(CT51-DC51)*10^6</f>
        <v/>
      </c>
      <c r="DO51" s="257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t="12.75" outlineLevel="1" r="52" s="770">
      <c r="A52" s="764" t="n"/>
      <c r="B52" s="765" t="inlineStr">
        <is>
          <t>dont CA Internet 3G</t>
        </is>
      </c>
      <c r="C52" s="651" t="inlineStr">
        <is>
          <t>CA45</t>
        </is>
      </c>
      <c r="D52" s="2608" t="n"/>
      <c r="E52" s="2608" t="n"/>
      <c r="F52" s="2608" t="n"/>
      <c r="G52" s="2608" t="n"/>
      <c r="H52" s="437" t="n"/>
      <c r="I52" s="766" t="n"/>
      <c r="J52" s="2608" t="n"/>
      <c r="K52" s="2608" t="n"/>
      <c r="L52" s="2608" t="n"/>
      <c r="M52" s="2608" t="n"/>
      <c r="N52" s="437" t="n"/>
      <c r="O52" s="2807" t="n"/>
      <c r="P52" s="2608" t="n"/>
      <c r="Q52" s="2608" t="n"/>
      <c r="R52" s="2608" t="n"/>
      <c r="S52" s="2608" t="n"/>
      <c r="T52" s="437" t="n"/>
      <c r="U52" s="766" t="n"/>
      <c r="V52" s="2608" t="n"/>
      <c r="W52" s="2608" t="n"/>
      <c r="X52" s="2608" t="n"/>
      <c r="Y52" s="2608" t="n"/>
      <c r="Z52" s="2609" t="n"/>
      <c r="AA52" s="2608" t="n"/>
      <c r="AB52" s="437" t="n"/>
      <c r="AC52" s="766" t="n"/>
      <c r="AD52" s="2608" t="n"/>
      <c r="AE52" s="2608" t="n"/>
      <c r="AF52" s="2608" t="n"/>
      <c r="AG52" s="2608" t="n"/>
      <c r="AH52" s="2609" t="n"/>
      <c r="AI52" s="2608" t="n"/>
      <c r="AJ52" s="437" t="n"/>
      <c r="AK52" s="766" t="n"/>
      <c r="AL52" s="2608" t="n"/>
      <c r="AM52" s="2608" t="n"/>
      <c r="AN52" s="2608" t="n"/>
      <c r="AO52" s="2608" t="n"/>
      <c r="AP52" s="2608" t="n"/>
      <c r="AQ52" s="2609" t="n"/>
      <c r="AR52" s="2608" t="n"/>
      <c r="AS52" s="437" t="n"/>
      <c r="AT52" s="2807" t="n"/>
      <c r="AU52" s="2609" t="n"/>
      <c r="AV52" s="2608" t="n"/>
      <c r="AW52" s="2608" t="n"/>
      <c r="AX52" s="2608" t="n"/>
      <c r="AY52" s="2608" t="n"/>
      <c r="AZ52" s="2608" t="n"/>
      <c r="BA52" s="437" t="n"/>
      <c r="BB52" s="766" t="n"/>
      <c r="BC52" s="2609" t="n">
        <v>3055.026352</v>
      </c>
      <c r="BD52" s="2608" t="n">
        <v>4475.34462069702</v>
      </c>
      <c r="BE52" s="2608" t="n">
        <v>3522.31487653327</v>
      </c>
      <c r="BF52" s="2608" t="n">
        <v>-1420.31826869702</v>
      </c>
      <c r="BG52" s="2608" t="n">
        <v>-467.28852453327</v>
      </c>
      <c r="BH52" s="2608" t="n"/>
      <c r="BI52" s="437" t="n"/>
      <c r="BJ52" s="2807" t="n"/>
      <c r="BK52" s="2609" t="n"/>
      <c r="BL52" s="2608" t="n"/>
      <c r="BM52" s="2608" t="n"/>
      <c r="BN52" s="2608" t="n"/>
      <c r="BO52" s="2608" t="n"/>
      <c r="BP52" s="2608" t="n"/>
      <c r="BQ52" s="2608" t="n"/>
      <c r="BR52" s="437" t="n"/>
      <c r="BS52" s="766" t="n"/>
      <c r="BT52" s="2609" t="n"/>
      <c r="BU52" s="2608" t="n"/>
      <c r="BV52" s="2608" t="n"/>
      <c r="BW52" s="2608" t="n"/>
      <c r="BX52" s="2608" t="n"/>
      <c r="BY52" s="2608" t="n"/>
      <c r="BZ52" s="437" t="n"/>
      <c r="CA52" s="768" t="n"/>
      <c r="CB52" s="2609" t="n"/>
      <c r="CC52" s="2608" t="n"/>
      <c r="CD52" s="2608" t="n"/>
      <c r="CE52" s="2608" t="n"/>
      <c r="CF52" s="2608" t="n"/>
      <c r="CG52" s="2608" t="n"/>
      <c r="CH52" s="437" t="n"/>
      <c r="CI52" s="768" t="n"/>
      <c r="CJ52" s="2609" t="n"/>
      <c r="CK52" s="2608" t="n"/>
      <c r="CL52" s="2608" t="n"/>
      <c r="CM52" s="2608" t="n"/>
      <c r="CN52" s="2608" t="n"/>
      <c r="CO52" s="2608" t="n"/>
      <c r="CP52" s="437" t="n"/>
      <c r="CQ52" s="766" t="n"/>
      <c r="CR52" s="2608" t="n">
        <v>3055.026352</v>
      </c>
      <c r="CS52" s="2608" t="n">
        <v>4475.34462069702</v>
      </c>
      <c r="CT52" s="2608" t="n">
        <v>0</v>
      </c>
      <c r="CU52" s="2608" t="n">
        <v>-1420.31826869702</v>
      </c>
      <c r="CV52" s="2608" t="n">
        <v>3055.026352</v>
      </c>
      <c r="CW52" s="2608" t="n">
        <v>0</v>
      </c>
      <c r="CX52" s="769">
        <f>+CR52/CW52-1</f>
        <v/>
      </c>
      <c r="CY52" s="244" t="n"/>
      <c r="CZ52" s="2808" t="n">
        <v>50816.7733235764</v>
      </c>
      <c r="DA52" s="2608" t="n"/>
      <c r="DB52" s="2608" t="n">
        <v>40827.5280343462</v>
      </c>
      <c r="DC52" s="2608" t="n"/>
      <c r="DD52" s="2608" t="n"/>
      <c r="DE52" s="437">
        <f>(CZ52-DD52)/DD52</f>
        <v/>
      </c>
      <c r="DF52" s="437">
        <f>(DA52-DD52)/DD52</f>
        <v/>
      </c>
      <c r="DG52" s="437">
        <f>(DB52-DD52)/DD52</f>
        <v/>
      </c>
      <c r="DH52" s="437">
        <f>(DC52-DD52)/DD52</f>
        <v/>
      </c>
      <c r="DI52" s="2489" t="n"/>
      <c r="DJ52" s="2489" t="n"/>
      <c r="DK52" s="12" t="n"/>
      <c r="DL52" s="2489" t="n"/>
      <c r="DM52" s="2571">
        <f>(CS52-CZ52)*10^6</f>
        <v/>
      </c>
      <c r="DN52" s="2571">
        <f>(CT52-DC52)*10^6</f>
        <v/>
      </c>
      <c r="DO52" s="257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ustomFormat="1" customHeight="1" ht="15" r="53" s="144">
      <c r="A53" s="700" t="n"/>
      <c r="B53" s="701" t="inlineStr">
        <is>
          <t xml:space="preserve">Postpayé </t>
        </is>
      </c>
      <c r="C53" s="651" t="inlineStr">
        <is>
          <t>CA46</t>
        </is>
      </c>
      <c r="D53" s="2431" t="n">
        <v>283.302398</v>
      </c>
      <c r="E53" s="2431" t="n">
        <v>292.509360884889</v>
      </c>
      <c r="F53" s="2431" t="n">
        <v>-9.206962884889037</v>
      </c>
      <c r="G53" s="2431" t="n">
        <v>286.374594</v>
      </c>
      <c r="H53" s="2809" t="n">
        <v>-0.01072789299179244</v>
      </c>
      <c r="I53" s="703" t="n"/>
      <c r="J53" s="2431" t="n">
        <v>275.732277</v>
      </c>
      <c r="K53" s="2431" t="n">
        <v>288.832617580882</v>
      </c>
      <c r="L53" s="2431" t="n">
        <v>-13.100340580882</v>
      </c>
      <c r="M53" s="2431" t="n">
        <v>276.536101</v>
      </c>
      <c r="N53" s="2440" t="n">
        <v>-0.002906759721762242</v>
      </c>
      <c r="O53" s="2780" t="n"/>
      <c r="P53" s="2431" t="n">
        <v>266.05768</v>
      </c>
      <c r="Q53" s="2431" t="n">
        <v>295.316807297394</v>
      </c>
      <c r="R53" s="2431" t="n">
        <v>-29.259127297394</v>
      </c>
      <c r="S53" s="2431" t="n">
        <v>316.3217610000038</v>
      </c>
      <c r="T53" s="702" t="n">
        <v>-0.1589017487797912</v>
      </c>
      <c r="U53" s="703" t="n"/>
      <c r="V53" s="2431" t="n">
        <v>279.466554</v>
      </c>
      <c r="W53" s="2431" t="n">
        <v>298.469628491411</v>
      </c>
      <c r="X53" s="2431" t="n">
        <v>280.047769274954</v>
      </c>
      <c r="Y53" s="2431" t="n">
        <v>-19.00307449141104</v>
      </c>
      <c r="Z53" s="2781" t="n">
        <v>-0.5812152749540473</v>
      </c>
      <c r="AA53" s="2431" t="n">
        <v>284.5313159999999</v>
      </c>
      <c r="AB53" s="702" t="n">
        <v>-0.01780036753493919</v>
      </c>
      <c r="AC53" s="703" t="n"/>
      <c r="AD53" s="2431" t="n">
        <v>277.321057305085</v>
      </c>
      <c r="AE53" s="2431" t="n">
        <v>281.422100154947</v>
      </c>
      <c r="AF53" s="2431" t="n">
        <v>281.433392610574</v>
      </c>
      <c r="AG53" s="2431" t="n">
        <v>-4.101042849861983</v>
      </c>
      <c r="AH53" s="2781" t="n">
        <v>-4.112335305489012</v>
      </c>
      <c r="AI53" s="2431" t="n">
        <v>277.0121519999999</v>
      </c>
      <c r="AJ53" s="702" t="n">
        <v>0.001115132685894249</v>
      </c>
      <c r="AK53" s="703" t="n"/>
      <c r="AL53" s="2431" t="n">
        <v>272.365562</v>
      </c>
      <c r="AM53" s="2431" t="n">
        <v>294.652837084484</v>
      </c>
      <c r="AN53" s="2431" t="n">
        <v>281.320923992725</v>
      </c>
      <c r="AO53" s="2431" t="n">
        <v>277.884078772962</v>
      </c>
      <c r="AP53" s="2431" t="n">
        <v>-22.28727508448395</v>
      </c>
      <c r="AQ53" s="2781" t="n">
        <v>-8.955361992724988</v>
      </c>
      <c r="AR53" s="2431" t="n">
        <v>264.137877</v>
      </c>
      <c r="AS53" s="702" t="n">
        <v>0.03114920545832955</v>
      </c>
      <c r="AT53" s="2780" t="n"/>
      <c r="AU53" s="2781" t="n">
        <v>309.506455398306</v>
      </c>
      <c r="AV53" s="2431" t="n">
        <v>293.570583985921</v>
      </c>
      <c r="AW53" s="2431" t="n">
        <v>286.397250612922</v>
      </c>
      <c r="AX53" s="2431" t="n">
        <v>15.93587141238504</v>
      </c>
      <c r="AY53" s="2431" t="n">
        <v>23.10920478538401</v>
      </c>
      <c r="AZ53" s="2431" t="n">
        <v>292.158052</v>
      </c>
      <c r="BA53" s="702" t="n">
        <v>0.05938019944870798</v>
      </c>
      <c r="BB53" s="703" t="n"/>
      <c r="BC53" s="2781" t="n">
        <v>280.740421779661</v>
      </c>
      <c r="BD53" s="2431" t="n">
        <v>292.885117958767</v>
      </c>
      <c r="BE53" s="2431" t="n">
        <v>286.22944257351</v>
      </c>
      <c r="BF53" s="2431" t="n">
        <v>-12.14469617910601</v>
      </c>
      <c r="BG53" s="2431" t="n">
        <v>-5.489020793849022</v>
      </c>
      <c r="BH53" s="2431" t="n">
        <v>0</v>
      </c>
      <c r="BI53" s="702" t="n"/>
      <c r="BJ53" s="2780" t="n"/>
      <c r="BK53" s="2781" t="n"/>
      <c r="BL53" s="2431" t="n"/>
      <c r="BM53" s="2431" t="n"/>
      <c r="BN53" s="2431" t="n"/>
      <c r="BO53" s="2431" t="n"/>
      <c r="BP53" s="2431" t="n"/>
      <c r="BQ53" s="2431" t="n"/>
      <c r="BR53" s="702" t="n"/>
      <c r="BS53" s="703" t="n"/>
      <c r="BT53" s="2781" t="n"/>
      <c r="BU53" s="2431" t="n"/>
      <c r="BV53" s="2431" t="n"/>
      <c r="BW53" s="2431" t="n"/>
      <c r="BX53" s="2431" t="n"/>
      <c r="BY53" s="2431" t="n"/>
      <c r="BZ53" s="702" t="n"/>
      <c r="CA53" s="703" t="n"/>
      <c r="CB53" s="2781" t="n"/>
      <c r="CC53" s="2431" t="n"/>
      <c r="CD53" s="2431" t="n"/>
      <c r="CE53" s="2431" t="n"/>
      <c r="CF53" s="2431" t="n"/>
      <c r="CG53" s="2431" t="n"/>
      <c r="CH53" s="702" t="n"/>
      <c r="CI53" s="703" t="n"/>
      <c r="CJ53" s="2781" t="n"/>
      <c r="CK53" s="2431" t="n"/>
      <c r="CL53" s="2431" t="n"/>
      <c r="CM53" s="2431" t="n"/>
      <c r="CN53" s="2431" t="n"/>
      <c r="CO53" s="2431" t="n"/>
      <c r="CP53" s="702" t="n"/>
      <c r="CQ53" s="703" t="n"/>
      <c r="CR53" s="2431" t="n">
        <v>2244.492405483052</v>
      </c>
      <c r="CS53" s="2431" t="n">
        <v>2337.659053438695</v>
      </c>
      <c r="CT53" s="2431" t="n">
        <v>1946.161295690969</v>
      </c>
      <c r="CU53" s="2431" t="n">
        <v>-93.16664795564247</v>
      </c>
      <c r="CV53" s="2431" t="n">
        <v>298.3311097920832</v>
      </c>
      <c r="CW53" s="2431" t="n">
        <v>1997.071853000004</v>
      </c>
      <c r="CX53" s="706">
        <f>IFERROR(CR53/CW53-1, "-")</f>
        <v/>
      </c>
      <c r="CY53" s="93" t="n"/>
      <c r="CZ53" s="2782" t="n">
        <v>3522.78739885358</v>
      </c>
      <c r="DA53" s="2431" t="n"/>
      <c r="DB53" s="2431" t="n">
        <v>3404.96204352418</v>
      </c>
      <c r="DC53" s="2431" t="n"/>
      <c r="DD53" s="2431" t="n"/>
      <c r="DE53" s="702">
        <f>(CZ53-DD53)/DD53</f>
        <v/>
      </c>
      <c r="DF53" s="702">
        <f>(DA53-DD53)/DD53</f>
        <v/>
      </c>
      <c r="DG53" s="702">
        <f>(DB53-DD53)/DD53</f>
        <v/>
      </c>
      <c r="DH53" s="702">
        <f>(DC53-DD53)/DD53</f>
        <v/>
      </c>
      <c r="DI53" s="2489" t="n"/>
      <c r="DJ53" s="2388" t="n"/>
      <c r="DL53" s="2388" t="n"/>
      <c r="DM53" s="2571">
        <f>(CS53-CZ53)*10^6</f>
        <v/>
      </c>
      <c r="DN53" s="2571">
        <f>(CT53-DC53)*10^6</f>
        <v/>
      </c>
      <c r="DO53" s="2571">
        <f>(CW53-DD53)*10^6</f>
        <v/>
      </c>
    </row>
    <row customHeight="1" ht="13.5" r="54" s="2323">
      <c r="A54" s="565" t="n"/>
      <c r="B54" s="2810" t="inlineStr">
        <is>
          <t>Redevance d'abonnement</t>
        </is>
      </c>
      <c r="C54" s="651" t="inlineStr">
        <is>
          <t>CA47</t>
        </is>
      </c>
      <c r="D54" s="2434" t="n">
        <v>210.729966</v>
      </c>
      <c r="E54" s="2434" t="n">
        <v>216.243761225611</v>
      </c>
      <c r="F54" s="2434" t="n">
        <v>-5.513795225611005</v>
      </c>
      <c r="G54" s="2434" t="n">
        <v>201.054859</v>
      </c>
      <c r="H54" s="232" t="n">
        <v>0.04812172681685833</v>
      </c>
      <c r="I54" s="397" t="n"/>
      <c r="J54" s="2434" t="n">
        <v>204.27607</v>
      </c>
      <c r="K54" s="2434" t="n">
        <v>216.899697668297</v>
      </c>
      <c r="L54" s="2434" t="n">
        <v>-12.62362766829699</v>
      </c>
      <c r="M54" s="2434" t="n">
        <v>213.380372</v>
      </c>
      <c r="N54" s="232" t="n">
        <v>-0.04266700781644528</v>
      </c>
      <c r="O54" s="2586" t="n"/>
      <c r="P54" s="2434" t="n">
        <v>202.280722</v>
      </c>
      <c r="Q54" s="2434" t="n">
        <v>217.555634110983</v>
      </c>
      <c r="R54" s="2434" t="n">
        <v>-15.274912110983</v>
      </c>
      <c r="S54" s="2434" t="n">
        <v>233.121555</v>
      </c>
      <c r="T54" s="232" t="n">
        <v>-0.132295072414046</v>
      </c>
      <c r="U54" s="397" t="n"/>
      <c r="V54" s="2434" t="n">
        <v>205.385126</v>
      </c>
      <c r="W54" s="2434" t="n">
        <v>218.266231923893</v>
      </c>
      <c r="X54" s="2434" t="n">
        <v>218.940932169382</v>
      </c>
      <c r="Y54" s="2434" t="n">
        <v>-12.88110592389299</v>
      </c>
      <c r="Z54" s="2507" t="n">
        <v>-13.55580616938198</v>
      </c>
      <c r="AA54" s="2434" t="n">
        <v>209.666493</v>
      </c>
      <c r="AB54" s="232" t="n">
        <v>-0.02041989131758881</v>
      </c>
      <c r="AC54" s="397" t="n"/>
      <c r="AD54" s="2434" t="n">
        <v>209.400012</v>
      </c>
      <c r="AE54" s="2434" t="n">
        <v>219.140813847474</v>
      </c>
      <c r="AF54" s="2434" t="n">
        <v>219.444013177576</v>
      </c>
      <c r="AG54" s="2434" t="n">
        <v>-9.740801847473989</v>
      </c>
      <c r="AH54" s="2507" t="n">
        <v>-10.04400117757601</v>
      </c>
      <c r="AI54" s="2434" t="n">
        <v>210.906538</v>
      </c>
      <c r="AJ54" s="232" t="n">
        <v>-0.007143097669167431</v>
      </c>
      <c r="AK54" s="397" t="n"/>
      <c r="AL54" s="2434" t="n">
        <v>214.01683</v>
      </c>
      <c r="AM54" s="2434" t="n">
        <v>220.124718511503</v>
      </c>
      <c r="AN54" s="2434" t="n">
        <v>220.009979311794</v>
      </c>
      <c r="AO54" s="2434" t="n">
        <v>207.924358930549</v>
      </c>
      <c r="AP54" s="2434" t="n">
        <v>-6.107888511503006</v>
      </c>
      <c r="AQ54" s="2507" t="n">
        <v>-5.993149311794042</v>
      </c>
      <c r="AR54" s="2434" t="n">
        <v>211.448099</v>
      </c>
      <c r="AS54" s="232" t="n">
        <v>0.01214828136146995</v>
      </c>
      <c r="AT54" s="2586" t="n"/>
      <c r="AU54" s="2507" t="n">
        <v>231.304742</v>
      </c>
      <c r="AV54" s="2434" t="n">
        <v>221.163284545756</v>
      </c>
      <c r="AW54" s="2434" t="n">
        <v>216.934046485224</v>
      </c>
      <c r="AX54" s="2434" t="n">
        <v>10.14145745424401</v>
      </c>
      <c r="AY54" s="2434" t="n">
        <v>14.370695514776</v>
      </c>
      <c r="AZ54" s="2434" t="n">
        <v>210.021895</v>
      </c>
      <c r="BA54" s="232" t="n">
        <v>0.1013363249579289</v>
      </c>
      <c r="BB54" s="397" t="n"/>
      <c r="BC54" s="2507" t="n">
        <v>234.753757</v>
      </c>
      <c r="BD54" s="2434" t="n">
        <v>222.36583469068</v>
      </c>
      <c r="BE54" s="2434" t="n">
        <v>218.078705750095</v>
      </c>
      <c r="BF54" s="2434" t="n">
        <v>12.38792230932</v>
      </c>
      <c r="BG54" s="2434" t="n">
        <v>16.67505124990501</v>
      </c>
      <c r="BH54" s="2434" t="n">
        <v>0</v>
      </c>
      <c r="BI54" s="232" t="n"/>
      <c r="BJ54" s="2586" t="n"/>
      <c r="BK54" s="2507" t="n"/>
      <c r="BL54" s="2434" t="n"/>
      <c r="BM54" s="2434" t="n"/>
      <c r="BN54" s="2434" t="n"/>
      <c r="BO54" s="2434" t="n"/>
      <c r="BP54" s="2434" t="n"/>
      <c r="BQ54" s="2434" t="n"/>
      <c r="BR54" s="232" t="n"/>
      <c r="BS54" s="397" t="n"/>
      <c r="BT54" s="2507" t="n"/>
      <c r="BU54" s="2434" t="n"/>
      <c r="BV54" s="2434" t="n"/>
      <c r="BW54" s="2434" t="n"/>
      <c r="BX54" s="2434" t="n"/>
      <c r="BY54" s="2434" t="n"/>
      <c r="BZ54" s="232" t="n"/>
      <c r="CA54" s="397" t="n"/>
      <c r="CB54" s="2507" t="n"/>
      <c r="CC54" s="2434" t="n"/>
      <c r="CD54" s="2434" t="n"/>
      <c r="CE54" s="2434" t="n"/>
      <c r="CF54" s="2434" t="n"/>
      <c r="CG54" s="2434" t="n"/>
      <c r="CH54" s="232" t="n"/>
      <c r="CI54" s="397" t="n"/>
      <c r="CJ54" s="2507" t="n"/>
      <c r="CK54" s="2434" t="n"/>
      <c r="CL54" s="2434" t="n"/>
      <c r="CM54" s="2434" t="n"/>
      <c r="CN54" s="2434" t="n"/>
      <c r="CO54" s="2434" t="n"/>
      <c r="CP54" s="232" t="n"/>
      <c r="CQ54" s="397" t="n"/>
      <c r="CR54" s="2434" t="n">
        <v>1712.147225</v>
      </c>
      <c r="CS54" s="2434" t="n">
        <v>1751.759976524197</v>
      </c>
      <c r="CT54" s="2434" t="n">
        <v>1456.930301415773</v>
      </c>
      <c r="CU54" s="2434" t="n">
        <v>-39.61275152419694</v>
      </c>
      <c r="CV54" s="2434" t="n">
        <v>255.2169235842271</v>
      </c>
      <c r="CW54" s="2434" t="n">
        <v>1489.599811</v>
      </c>
      <c r="CX54" s="774">
        <f>IFERROR(CR54/CW54-1, "-")</f>
        <v/>
      </c>
      <c r="CY54" s="32" t="n"/>
      <c r="CZ54" s="2767" t="n">
        <v>2654.83399647265</v>
      </c>
      <c r="DA54" s="2434" t="n"/>
      <c r="DB54" s="2434" t="n">
        <v>2575.13392139418</v>
      </c>
      <c r="DC54" s="2434" t="n"/>
      <c r="DD54" s="2434" t="n"/>
      <c r="DE54" s="232">
        <f>(CZ54-DD54)/DD54</f>
        <v/>
      </c>
      <c r="DF54" s="232">
        <f>(DA54-DD54)/DD54</f>
        <v/>
      </c>
      <c r="DG54" s="232">
        <f>(DB54-DD54)/DD54</f>
        <v/>
      </c>
      <c r="DH54" s="232">
        <f>(DC54-DD54)/DD54</f>
        <v/>
      </c>
      <c r="DI54" s="2489" t="n"/>
      <c r="DL54" s="2388" t="n"/>
      <c r="DM54" s="2571">
        <f>(CS54-CZ54)*10^6</f>
        <v/>
      </c>
      <c r="DN54" s="2571">
        <f>(CT54-DC54)*10^6</f>
        <v/>
      </c>
      <c r="DO54" s="2571">
        <f>(CW54-DD54)*10^6</f>
        <v/>
      </c>
    </row>
    <row customFormat="1" customHeight="1" ht="15" outlineLevel="1" r="55" s="718">
      <c r="A55" s="2338" t="inlineStr">
        <is>
          <t>Consumer Postpaid</t>
        </is>
      </c>
      <c r="B55" s="2783" t="n"/>
      <c r="C55" s="651" t="inlineStr">
        <is>
          <t>CA48</t>
        </is>
      </c>
      <c r="D55" s="2784" t="n">
        <v>10.744112</v>
      </c>
      <c r="E55" s="2784" t="n">
        <v>9.66703946275525</v>
      </c>
      <c r="F55" s="2784" t="n">
        <v>1.077072537244749</v>
      </c>
      <c r="G55" s="2784" t="n">
        <v>-10.210921</v>
      </c>
      <c r="H55" s="709" t="n">
        <v>-2.052217718656329</v>
      </c>
      <c r="I55" s="710" t="n"/>
      <c r="J55" s="2784" t="n">
        <v>8.377122999999999</v>
      </c>
      <c r="K55" s="2784" t="n">
        <v>9.69139659486282</v>
      </c>
      <c r="L55" s="2784" t="n">
        <v>-1.31427359486282</v>
      </c>
      <c r="M55" s="2784" t="n">
        <v>12.944075</v>
      </c>
      <c r="N55" s="709" t="n">
        <v>-0.3528218122963596</v>
      </c>
      <c r="O55" s="2785" t="n"/>
      <c r="P55" s="2784" t="n">
        <v>11.147391</v>
      </c>
      <c r="Q55" s="2784" t="n">
        <v>9.715753726970391</v>
      </c>
      <c r="R55" s="2784" t="n">
        <v>1.43163727302961</v>
      </c>
      <c r="S55" s="2784" t="n">
        <v>32.80881</v>
      </c>
      <c r="T55" s="709" t="n">
        <v>-0.6602317792080846</v>
      </c>
      <c r="U55" s="710" t="n"/>
      <c r="V55" s="2784" t="n">
        <v>7.867374</v>
      </c>
      <c r="W55" s="2784" t="n">
        <v>9.74214062008692</v>
      </c>
      <c r="X55" s="2784" t="n">
        <v>8.893764121743081</v>
      </c>
      <c r="Y55" s="2784" t="n">
        <v>-1.87476662008692</v>
      </c>
      <c r="Z55" s="2786" t="n">
        <v>-1.026390121743081</v>
      </c>
      <c r="AA55" s="2784" t="n">
        <v>10.199999</v>
      </c>
      <c r="AB55" s="709" t="n">
        <v>-0.2286887479106616</v>
      </c>
      <c r="AC55" s="710" t="n"/>
      <c r="AD55" s="2784" t="n">
        <v>12.190486</v>
      </c>
      <c r="AE55" s="2784" t="n">
        <v>9.774616796230349</v>
      </c>
      <c r="AF55" s="2784" t="n">
        <v>8.926240297886521</v>
      </c>
      <c r="AG55" s="2784" t="n">
        <v>2.415869203769651</v>
      </c>
      <c r="AH55" s="2786" t="n">
        <v>3.264245702113479</v>
      </c>
      <c r="AI55" s="2784" t="n">
        <v>12.206783</v>
      </c>
      <c r="AJ55" s="709" t="n">
        <v>-0.00133507739098826</v>
      </c>
      <c r="AK55" s="710" t="n"/>
      <c r="AL55" s="2784" t="n">
        <v>10.219515</v>
      </c>
      <c r="AM55" s="2784" t="n">
        <v>9.811152494391711</v>
      </c>
      <c r="AN55" s="2784" t="n">
        <v>8.962775996047869</v>
      </c>
      <c r="AO55" s="2784" t="n">
        <v>9.11622464395238</v>
      </c>
      <c r="AP55" s="2784" t="n">
        <v>0.408362505608288</v>
      </c>
      <c r="AQ55" s="2786" t="n">
        <v>1.256739003952131</v>
      </c>
      <c r="AR55" s="2784" t="n">
        <v>10.050426</v>
      </c>
      <c r="AS55" s="709" t="n">
        <v>0.01682406298001693</v>
      </c>
      <c r="AT55" s="2785" t="n"/>
      <c r="AU55" s="2786" t="n">
        <v>3.51735</v>
      </c>
      <c r="AV55" s="2784" t="n">
        <v>9.849717953562029</v>
      </c>
      <c r="AW55" s="2784" t="n">
        <v>9.158356689193981</v>
      </c>
      <c r="AX55" s="2784" t="n">
        <v>-6.332367953562029</v>
      </c>
      <c r="AY55" s="2784" t="n">
        <v>-5.641006689193981</v>
      </c>
      <c r="AZ55" s="2784" t="n">
        <v>8.54026</v>
      </c>
      <c r="BA55" s="709" t="n">
        <v>-0.5881448574165189</v>
      </c>
      <c r="BB55" s="710" t="n"/>
      <c r="BC55" s="2786" t="n">
        <v>5.83778</v>
      </c>
      <c r="BD55" s="2784" t="n">
        <v>9.894372695759239</v>
      </c>
      <c r="BE55" s="2784" t="n">
        <v>9.207141162631631</v>
      </c>
      <c r="BF55" s="2784" t="n">
        <v>-4.056592695759239</v>
      </c>
      <c r="BG55" s="2784" t="n">
        <v>-3.36936116263163</v>
      </c>
      <c r="BH55" s="2784" t="n">
        <v>9.473307999999999</v>
      </c>
      <c r="BI55" s="709" t="n">
        <v>-0.3837654175289138</v>
      </c>
      <c r="BJ55" s="2785" t="n"/>
      <c r="BK55" s="2786" t="n"/>
      <c r="BL55" s="2784" t="n"/>
      <c r="BM55" s="2784" t="n"/>
      <c r="BN55" s="2784" t="n"/>
      <c r="BO55" s="2784" t="n"/>
      <c r="BP55" s="2784" t="n"/>
      <c r="BQ55" s="2784" t="n"/>
      <c r="BR55" s="709" t="n"/>
      <c r="BS55" s="710" t="n"/>
      <c r="BT55" s="2786" t="n"/>
      <c r="BU55" s="2784" t="n"/>
      <c r="BV55" s="2784" t="n"/>
      <c r="BW55" s="2784" t="n"/>
      <c r="BX55" s="2784" t="n"/>
      <c r="BY55" s="2784" t="n"/>
      <c r="BZ55" s="709" t="n"/>
      <c r="CA55" s="713" t="n"/>
      <c r="CB55" s="2786" t="n"/>
      <c r="CC55" s="2784" t="n"/>
      <c r="CD55" s="2784" t="n"/>
      <c r="CE55" s="2784" t="n"/>
      <c r="CF55" s="2784" t="n"/>
      <c r="CG55" s="2784" t="n"/>
      <c r="CH55" s="709" t="n"/>
      <c r="CI55" s="713" t="n"/>
      <c r="CJ55" s="2786" t="n"/>
      <c r="CK55" s="2784" t="n"/>
      <c r="CL55" s="2784" t="n"/>
      <c r="CM55" s="2784" t="n"/>
      <c r="CN55" s="2784" t="n"/>
      <c r="CO55" s="2784" t="n"/>
      <c r="CP55" s="709" t="n"/>
      <c r="CQ55" s="710" t="n"/>
      <c r="CR55" s="2784" t="n">
        <v>69.90113099999999</v>
      </c>
      <c r="CS55" s="2784" t="n">
        <v>78.14619034461872</v>
      </c>
      <c r="CT55" s="2787" t="n">
        <v>68.60106733314636</v>
      </c>
      <c r="CU55" s="2784" t="n">
        <v>-8.245059344618724</v>
      </c>
      <c r="CV55" s="2784" t="n">
        <v>1.300063666853632</v>
      </c>
      <c r="CW55" s="2784" t="n">
        <v>76.53943200000001</v>
      </c>
      <c r="CX55" s="715">
        <f>+CR55/CW55-1</f>
        <v/>
      </c>
      <c r="CY55" s="716" t="n"/>
      <c r="CZ55" s="2788" t="n">
        <v>118.229091618888</v>
      </c>
      <c r="DA55" s="2784" t="n">
        <v>111.788139349205</v>
      </c>
      <c r="DB55" s="2784" t="n">
        <v>115.188924686576</v>
      </c>
      <c r="DC55" s="2784" t="n"/>
      <c r="DD55" s="2784" t="n">
        <v>125.389873</v>
      </c>
      <c r="DE55" s="709">
        <f>(CZ55-DD55)/DD55</f>
        <v/>
      </c>
      <c r="DF55" s="709">
        <f>(DA55-DD55)/DD55</f>
        <v/>
      </c>
      <c r="DG55" s="709">
        <f>(DB55-DD55)/DD55</f>
        <v/>
      </c>
      <c r="DH55" s="709">
        <f>(DC55-DD55)/DD55</f>
        <v/>
      </c>
      <c r="DI55" s="2489" t="n"/>
      <c r="DJ55" s="2388" t="n"/>
      <c r="DL55" s="2388" t="n"/>
      <c r="DM55" s="2571">
        <f>(CS55-CZ55)*10^6</f>
        <v/>
      </c>
      <c r="DN55" s="2571">
        <f>(CT55-DC55)*10^6</f>
        <v/>
      </c>
      <c r="DO55" s="2571">
        <f>(CW55-DD55)*10^6</f>
        <v/>
      </c>
    </row>
    <row customFormat="1" customHeight="1" ht="15" outlineLevel="1" r="56" s="782">
      <c r="A56" s="2338" t="inlineStr">
        <is>
          <t>Business Postpaid</t>
        </is>
      </c>
      <c r="B56" s="2783" t="n"/>
      <c r="C56" s="651" t="inlineStr">
        <is>
          <t>CA49</t>
        </is>
      </c>
      <c r="D56" s="2784" t="n">
        <v>14.508871</v>
      </c>
      <c r="E56" s="2784" t="n">
        <v>18.5032608556544</v>
      </c>
      <c r="F56" s="2787" t="n">
        <v>-3.994389855654401</v>
      </c>
      <c r="G56" s="2784" t="n">
        <v>20.653505</v>
      </c>
      <c r="H56" s="775" t="n">
        <v>-0.2975104709830123</v>
      </c>
      <c r="I56" s="776" t="n"/>
      <c r="J56" s="2784" t="n">
        <v>14.707985</v>
      </c>
      <c r="K56" s="2784" t="n">
        <v>18.5333403598267</v>
      </c>
      <c r="L56" s="2787" t="n">
        <v>-3.825355359826698</v>
      </c>
      <c r="M56" s="2784" t="n">
        <v>20.636356</v>
      </c>
      <c r="N56" s="775" t="n">
        <v>-0.2872779961733554</v>
      </c>
      <c r="O56" s="2811" t="n"/>
      <c r="P56" s="2784" t="n">
        <v>14.380717</v>
      </c>
      <c r="Q56" s="2784" t="n">
        <v>18.5634198639989</v>
      </c>
      <c r="R56" s="2787" t="n">
        <v>-4.182702863998898</v>
      </c>
      <c r="S56" s="2784" t="n">
        <v>20.542765</v>
      </c>
      <c r="T56" s="775" t="n">
        <v>-0.2999619574093361</v>
      </c>
      <c r="U56" s="776" t="n"/>
      <c r="V56" s="2784" t="n">
        <v>15.03903</v>
      </c>
      <c r="W56" s="2784" t="n">
        <v>18.5960059935189</v>
      </c>
      <c r="X56" s="2784" t="n">
        <v>7.55810616824032</v>
      </c>
      <c r="Y56" s="2787" t="n">
        <v>-3.5569759935189</v>
      </c>
      <c r="Z56" s="2812" t="n">
        <v>7.48092383175968</v>
      </c>
      <c r="AA56" s="2784" t="n">
        <v>20.468296</v>
      </c>
      <c r="AB56" s="775" t="n">
        <v>-0.2652524665463114</v>
      </c>
      <c r="AC56" s="776" t="n"/>
      <c r="AD56" s="2784" t="n">
        <v>14.192589</v>
      </c>
      <c r="AE56" s="2784" t="n">
        <v>18.6361119990819</v>
      </c>
      <c r="AF56" s="2784" t="n">
        <v>7.59821217380333</v>
      </c>
      <c r="AG56" s="2787" t="n">
        <v>-4.443522999081901</v>
      </c>
      <c r="AH56" s="2812" t="n">
        <v>6.59437682619667</v>
      </c>
      <c r="AI56" s="2784" t="n">
        <v>19.646177</v>
      </c>
      <c r="AJ56" s="775" t="n">
        <v>-0.2775902914852086</v>
      </c>
      <c r="AK56" s="776" t="n"/>
      <c r="AL56" s="2784" t="n">
        <v>14.139861</v>
      </c>
      <c r="AM56" s="2784" t="n">
        <v>18.6812312553403</v>
      </c>
      <c r="AN56" s="2784" t="n">
        <v>7.64333143006171</v>
      </c>
      <c r="AO56" s="2784" t="n">
        <v>18.7993191023082</v>
      </c>
      <c r="AP56" s="2787" t="n">
        <v>-4.541370255340302</v>
      </c>
      <c r="AQ56" s="2812" t="n">
        <v>6.496529569938288</v>
      </c>
      <c r="AR56" s="2784" t="n">
        <v>12.677695</v>
      </c>
      <c r="AS56" s="775" t="n">
        <v>0.115333741662029</v>
      </c>
      <c r="AT56" s="2811" t="n"/>
      <c r="AU56" s="2786" t="n">
        <v>20.420779</v>
      </c>
      <c r="AV56" s="2784" t="n">
        <v>18.7288571369463</v>
      </c>
      <c r="AW56" s="2784" t="n">
        <v>18.8469449839143</v>
      </c>
      <c r="AX56" s="2787" t="n">
        <v>1.691921863053697</v>
      </c>
      <c r="AY56" s="2787" t="n">
        <v>1.573834016085698</v>
      </c>
      <c r="AZ56" s="2784" t="n">
        <v>17.671764</v>
      </c>
      <c r="BA56" s="775" t="n">
        <v>0.1555597392541006</v>
      </c>
      <c r="BB56" s="776" t="n"/>
      <c r="BC56" s="2786" t="n">
        <v>26.723259</v>
      </c>
      <c r="BD56" s="2784" t="n">
        <v>18.7840028945955</v>
      </c>
      <c r="BE56" s="2784" t="n">
        <v>18.9020907415634</v>
      </c>
      <c r="BF56" s="2787" t="n">
        <v>7.9392561054045</v>
      </c>
      <c r="BG56" s="2787" t="n">
        <v>7.8211682584366</v>
      </c>
      <c r="BH56" s="2784" t="n">
        <v>15.401019</v>
      </c>
      <c r="BI56" s="775" t="n">
        <v>0.7351617448170149</v>
      </c>
      <c r="BJ56" s="2811" t="n"/>
      <c r="BK56" s="2786" t="n"/>
      <c r="BL56" s="2784" t="n"/>
      <c r="BM56" s="2784" t="n"/>
      <c r="BN56" s="2784" t="n"/>
      <c r="BO56" s="2787" t="n"/>
      <c r="BP56" s="2787" t="n"/>
      <c r="BQ56" s="2784" t="n"/>
      <c r="BR56" s="775" t="n"/>
      <c r="BS56" s="776" t="n"/>
      <c r="BT56" s="2786" t="n"/>
      <c r="BU56" s="2784" t="n"/>
      <c r="BV56" s="2784" t="n"/>
      <c r="BW56" s="2787" t="n"/>
      <c r="BX56" s="2787" t="n"/>
      <c r="BY56" s="2784" t="n"/>
      <c r="BZ56" s="775" t="n"/>
      <c r="CA56" s="779" t="n"/>
      <c r="CB56" s="2786" t="n"/>
      <c r="CC56" s="2784" t="n"/>
      <c r="CD56" s="2784" t="n"/>
      <c r="CE56" s="2787" t="n"/>
      <c r="CF56" s="2787" t="n"/>
      <c r="CG56" s="2784" t="n"/>
      <c r="CH56" s="775" t="n"/>
      <c r="CI56" s="779" t="n"/>
      <c r="CJ56" s="2786" t="n"/>
      <c r="CK56" s="2784" t="n"/>
      <c r="CL56" s="2784" t="n"/>
      <c r="CM56" s="2787" t="n"/>
      <c r="CN56" s="2787" t="n"/>
      <c r="CO56" s="2784" t="n"/>
      <c r="CP56" s="775" t="n"/>
      <c r="CQ56" s="776" t="n"/>
      <c r="CR56" s="2787" t="n">
        <v>134.113091</v>
      </c>
      <c r="CS56" s="2787" t="n">
        <v>149.0262303589629</v>
      </c>
      <c r="CT56" s="2787" t="n">
        <v>110.4754560862225</v>
      </c>
      <c r="CU56" s="2787" t="n">
        <v>-14.91313935896292</v>
      </c>
      <c r="CV56" s="2787" t="n">
        <v>23.63763491377749</v>
      </c>
      <c r="CW56" s="2787" t="n">
        <v>132.296558</v>
      </c>
      <c r="CX56" s="780">
        <f>+CR56/CW56-1</f>
        <v/>
      </c>
      <c r="CY56" s="781" t="n"/>
      <c r="CZ56" s="2788" t="n">
        <v>224.786391648919</v>
      </c>
      <c r="DA56" s="2784" t="n">
        <v>113.442845141932</v>
      </c>
      <c r="DB56" s="2784" t="n">
        <v>205.610059505614</v>
      </c>
      <c r="DC56" s="2784" t="n"/>
      <c r="DD56" s="2784" t="n">
        <v>210.460108</v>
      </c>
      <c r="DE56" s="775">
        <f>(CZ56-DD56)/DD56</f>
        <v/>
      </c>
      <c r="DF56" s="775">
        <f>(DA56-DD56)/DD56</f>
        <v/>
      </c>
      <c r="DG56" s="775">
        <f>(DB56-DD56)/DD56</f>
        <v/>
      </c>
      <c r="DH56" s="775">
        <f>(DC56-DD56)/DD56</f>
        <v/>
      </c>
      <c r="DI56" s="2489" t="n"/>
      <c r="DJ56" s="2388" t="n"/>
      <c r="DL56" s="2388" t="n"/>
      <c r="DM56" s="2571">
        <f>(CS56-CZ56)*10^6</f>
        <v/>
      </c>
      <c r="DN56" s="2571">
        <f>(CT56-DC56)*10^6</f>
        <v/>
      </c>
      <c r="DO56" s="2571">
        <f>(CW56-DD56)*10^6</f>
        <v/>
      </c>
    </row>
    <row customFormat="1" customHeight="1" ht="14.25" outlineLevel="1" r="57" s="782">
      <c r="A57" s="2338" t="inlineStr">
        <is>
          <t>Business Prepaid</t>
        </is>
      </c>
      <c r="B57" s="2783" t="n"/>
      <c r="C57" s="651" t="inlineStr">
        <is>
          <t>CA50</t>
        </is>
      </c>
      <c r="D57" s="2784" t="n">
        <v>185.476983</v>
      </c>
      <c r="E57" s="2784" t="n">
        <v>188.073460907201</v>
      </c>
      <c r="F57" s="2787" t="n">
        <v>-2.596477907201006</v>
      </c>
      <c r="G57" s="2784" t="n">
        <v>190.612275</v>
      </c>
      <c r="H57" s="775" t="n">
        <v>-0.02694103514582169</v>
      </c>
      <c r="I57" s="776" t="n"/>
      <c r="J57" s="2784" t="n">
        <v>181.190962</v>
      </c>
      <c r="K57" s="2784" t="n">
        <v>188.674960713607</v>
      </c>
      <c r="L57" s="2787" t="n">
        <v>-7.483998713606979</v>
      </c>
      <c r="M57" s="2784" t="n">
        <v>179.799941</v>
      </c>
      <c r="N57" s="775" t="n">
        <v>0.007736493083721374</v>
      </c>
      <c r="O57" s="2811" t="n"/>
      <c r="P57" s="2784" t="n">
        <v>176.752614</v>
      </c>
      <c r="Q57" s="2784" t="n">
        <v>189.276460520013</v>
      </c>
      <c r="R57" s="2787" t="n">
        <v>-12.523846520013</v>
      </c>
      <c r="S57" s="2784" t="n">
        <v>179.76998</v>
      </c>
      <c r="T57" s="775" t="n">
        <v>-0.01678459328971393</v>
      </c>
      <c r="U57" s="776" t="n"/>
      <c r="V57" s="2784" t="n">
        <v>182.478722</v>
      </c>
      <c r="W57" s="2784" t="n">
        <v>189.928085310287</v>
      </c>
      <c r="X57" s="2784" t="n">
        <v>202.489061879399</v>
      </c>
      <c r="Y57" s="2787" t="n">
        <v>-7.449363310286998</v>
      </c>
      <c r="Z57" s="2812" t="n">
        <v>-20.010339879399</v>
      </c>
      <c r="AA57" s="2784" t="n">
        <v>178.998198</v>
      </c>
      <c r="AB57" s="775" t="n">
        <v>0.01944446390460319</v>
      </c>
      <c r="AC57" s="776" t="n"/>
      <c r="AD57" s="2784" t="n">
        <v>183.016937</v>
      </c>
      <c r="AE57" s="2784" t="n">
        <v>190.730085052162</v>
      </c>
      <c r="AF57" s="2784" t="n">
        <v>202.919560705886</v>
      </c>
      <c r="AG57" s="2787" t="n">
        <v>-7.713148052161984</v>
      </c>
      <c r="AH57" s="2812" t="n">
        <v>-19.90262370588599</v>
      </c>
      <c r="AI57" s="2784" t="n">
        <v>179.053578</v>
      </c>
      <c r="AJ57" s="775" t="n">
        <v>0.02213504496402763</v>
      </c>
      <c r="AK57" s="776" t="n"/>
      <c r="AL57" s="2784" t="n">
        <v>189.657454</v>
      </c>
      <c r="AM57" s="2784" t="n">
        <v>191.632334761771</v>
      </c>
      <c r="AN57" s="2784" t="n">
        <v>203.403871885684</v>
      </c>
      <c r="AO57" s="2784" t="n">
        <v>180.008815184289</v>
      </c>
      <c r="AP57" s="2787" t="n">
        <v>-1.974880761771004</v>
      </c>
      <c r="AQ57" s="2812" t="n">
        <v>-13.74641788568402</v>
      </c>
      <c r="AR57" s="2784" t="n">
        <v>188.719978</v>
      </c>
      <c r="AS57" s="775" t="n">
        <v>0.004967550388332409</v>
      </c>
      <c r="AT57" s="2811" t="n"/>
      <c r="AU57" s="2786" t="n">
        <v>207.366613</v>
      </c>
      <c r="AV57" s="2784" t="n">
        <v>192.584709455248</v>
      </c>
      <c r="AW57" s="2784" t="n">
        <v>188.928744812116</v>
      </c>
      <c r="AX57" s="2787" t="n">
        <v>14.781903544752</v>
      </c>
      <c r="AY57" s="2787" t="n">
        <v>18.43786818788399</v>
      </c>
      <c r="AZ57" s="2784" t="n">
        <v>183.809871</v>
      </c>
      <c r="BA57" s="775" t="n">
        <v>0.1281581988597338</v>
      </c>
      <c r="BB57" s="776" t="n"/>
      <c r="BC57" s="2786" t="n">
        <v>202.192718</v>
      </c>
      <c r="BD57" s="2784" t="n">
        <v>193.687459100326</v>
      </c>
      <c r="BE57" s="2784" t="n">
        <v>189.9694738459</v>
      </c>
      <c r="BF57" s="2787" t="n">
        <v>8.505258899674004</v>
      </c>
      <c r="BG57" s="2787" t="n">
        <v>12.2232441541</v>
      </c>
      <c r="BH57" s="2784" t="n">
        <v>182.748435</v>
      </c>
      <c r="BI57" s="775" t="n">
        <v>0.1063991765510879</v>
      </c>
      <c r="BJ57" s="2811" t="n"/>
      <c r="BK57" s="2786" t="n"/>
      <c r="BL57" s="2784" t="n"/>
      <c r="BM57" s="2784" t="n"/>
      <c r="BN57" s="2784" t="n"/>
      <c r="BO57" s="2787" t="n"/>
      <c r="BP57" s="2787" t="n"/>
      <c r="BQ57" s="2784" t="n"/>
      <c r="BR57" s="775" t="n"/>
      <c r="BS57" s="776" t="n"/>
      <c r="BT57" s="2786" t="n"/>
      <c r="BU57" s="2784" t="n"/>
      <c r="BV57" s="2784" t="n"/>
      <c r="BW57" s="2787" t="n"/>
      <c r="BX57" s="2787" t="n"/>
      <c r="BY57" s="2784" t="n"/>
      <c r="BZ57" s="775" t="n"/>
      <c r="CA57" s="779" t="n"/>
      <c r="CB57" s="2786" t="n"/>
      <c r="CC57" s="2784" t="n"/>
      <c r="CD57" s="2784" t="n"/>
      <c r="CE57" s="2787" t="n"/>
      <c r="CF57" s="2787" t="n"/>
      <c r="CG57" s="2784" t="n"/>
      <c r="CH57" s="775" t="n"/>
      <c r="CI57" s="779" t="n"/>
      <c r="CJ57" s="2786" t="n"/>
      <c r="CK57" s="2784" t="n"/>
      <c r="CL57" s="2784" t="n"/>
      <c r="CM57" s="2787" t="n"/>
      <c r="CN57" s="2787" t="n"/>
      <c r="CO57" s="2784" t="n"/>
      <c r="CP57" s="775" t="n"/>
      <c r="CQ57" s="776" t="n"/>
      <c r="CR57" s="2787" t="n">
        <v>1508.133003</v>
      </c>
      <c r="CS57" s="2787" t="n">
        <v>1524.587555820615</v>
      </c>
      <c r="CT57" s="2787" t="n">
        <v>1277.853777996405</v>
      </c>
      <c r="CU57" s="2787" t="n">
        <v>-16.45455282061494</v>
      </c>
      <c r="CV57" s="2787" t="n">
        <v>230.2792250035948</v>
      </c>
      <c r="CW57" s="2787" t="n">
        <v>1280.763821</v>
      </c>
      <c r="CX57" s="780">
        <f>+CR57/CW57-1</f>
        <v/>
      </c>
      <c r="CY57" s="781" t="n"/>
      <c r="CZ57" s="2788" t="n">
        <v>2311.81851320485</v>
      </c>
      <c r="DA57" s="2784" t="n">
        <v>2385.38290634311</v>
      </c>
      <c r="DB57" s="2784" t="n">
        <v>2254.33493720199</v>
      </c>
      <c r="DC57" s="2784" t="n"/>
      <c r="DD57" s="2784" t="n">
        <v>2205.583182</v>
      </c>
      <c r="DE57" s="775">
        <f>(CZ57-DD57)/DD57</f>
        <v/>
      </c>
      <c r="DF57" s="775">
        <f>(DA57-DD57)/DD57</f>
        <v/>
      </c>
      <c r="DG57" s="775">
        <f>(DB57-DD57)/DD57</f>
        <v/>
      </c>
      <c r="DH57" s="775">
        <f>(DC57-DD57)/DD57</f>
        <v/>
      </c>
      <c r="DI57" s="2489" t="n"/>
      <c r="DJ57" s="2388" t="n"/>
      <c r="DL57" s="2388" t="n"/>
      <c r="DM57" s="2571">
        <f>(CS57-CZ57)*10^6</f>
        <v/>
      </c>
      <c r="DN57" s="2571">
        <f>(CT57-DC57)*10^6</f>
        <v/>
      </c>
      <c r="DO57" s="2571">
        <f>(CW57-DD57)*10^6</f>
        <v/>
      </c>
    </row>
    <row customHeight="1" ht="15" r="58" s="2323">
      <c r="A58" s="565" t="n"/>
      <c r="B58" s="2810" t="inlineStr">
        <is>
          <t>Trafic sortant</t>
        </is>
      </c>
      <c r="C58" s="651" t="inlineStr">
        <is>
          <t>CA51</t>
        </is>
      </c>
      <c r="D58" s="2434" t="n">
        <v>72.57243200000001</v>
      </c>
      <c r="E58" s="2434" t="n">
        <v>76.26559965927871</v>
      </c>
      <c r="F58" s="2434" t="n">
        <v>-3.6931676592787</v>
      </c>
      <c r="G58" s="2434" t="n">
        <v>85.31973499999998</v>
      </c>
      <c r="H58" s="232" t="n">
        <v>-0.1494062657367604</v>
      </c>
      <c r="I58" s="397" t="n"/>
      <c r="J58" s="2434" t="n">
        <v>71.45620700000001</v>
      </c>
      <c r="K58" s="2434" t="n">
        <v>71.9329199125856</v>
      </c>
      <c r="L58" s="2434" t="n">
        <v>-0.4767129125855973</v>
      </c>
      <c r="M58" s="2434" t="n">
        <v>63.15572899999999</v>
      </c>
      <c r="N58" s="232" t="n">
        <v>0.1314287418010804</v>
      </c>
      <c r="O58" s="2586" t="n"/>
      <c r="P58" s="2434" t="n">
        <v>63.7769579999999</v>
      </c>
      <c r="Q58" s="2434" t="n">
        <v>77.761173186411</v>
      </c>
      <c r="R58" s="2434" t="n">
        <v>-13.9842151864111</v>
      </c>
      <c r="S58" s="2434" t="n">
        <v>83.20020600000382</v>
      </c>
      <c r="T58" s="232" t="n">
        <v>-0.2334519219820564</v>
      </c>
      <c r="U58" s="397" t="n"/>
      <c r="V58" s="2434" t="n">
        <v>74.081428</v>
      </c>
      <c r="W58" s="2434" t="n">
        <v>80.203396567518</v>
      </c>
      <c r="X58" s="2434" t="n">
        <v>61.1068371055717</v>
      </c>
      <c r="Y58" s="2434" t="n">
        <v>-6.121968567517996</v>
      </c>
      <c r="Z58" s="2507" t="n">
        <v>12.9745908944283</v>
      </c>
      <c r="AA58" s="2434" t="n">
        <v>74.86482299999989</v>
      </c>
      <c r="AB58" s="232" t="n">
        <v>-0.01046412679022679</v>
      </c>
      <c r="AC58" s="397" t="n"/>
      <c r="AD58" s="2434" t="n">
        <v>67.921045305085</v>
      </c>
      <c r="AE58" s="2434" t="n">
        <v>62.2812863074726</v>
      </c>
      <c r="AF58" s="2434" t="n">
        <v>61.9893794329986</v>
      </c>
      <c r="AG58" s="2434" t="n">
        <v>5.639758997612404</v>
      </c>
      <c r="AH58" s="2507" t="n">
        <v>5.931665872086405</v>
      </c>
      <c r="AI58" s="2434" t="n">
        <v>66.10561399999989</v>
      </c>
      <c r="AJ58" s="232" t="n">
        <v>0.02746258895780196</v>
      </c>
      <c r="AK58" s="397" t="n"/>
      <c r="AL58" s="2434" t="n">
        <v>58.3487319999998</v>
      </c>
      <c r="AM58" s="2434" t="n">
        <v>74.5281185729812</v>
      </c>
      <c r="AN58" s="2434" t="n">
        <v>61.31094468093121</v>
      </c>
      <c r="AO58" s="2434" t="n">
        <v>69.9597198424128</v>
      </c>
      <c r="AP58" s="2434" t="n">
        <v>-16.1793865729814</v>
      </c>
      <c r="AQ58" s="2507" t="n">
        <v>-2.962212680931408</v>
      </c>
      <c r="AR58" s="2434" t="n">
        <v>52.689778</v>
      </c>
      <c r="AS58" s="232" t="n">
        <v>0.1074013635054565</v>
      </c>
      <c r="AT58" s="2586" t="n"/>
      <c r="AU58" s="2507" t="n">
        <v>78.2017133983055</v>
      </c>
      <c r="AV58" s="2434" t="n">
        <v>72.4072994401653</v>
      </c>
      <c r="AW58" s="2434" t="n">
        <v>69.46320412769789</v>
      </c>
      <c r="AX58" s="2434" t="n">
        <v>5.794413958140197</v>
      </c>
      <c r="AY58" s="2434" t="n">
        <v>8.738509270607608</v>
      </c>
      <c r="AZ58" s="2434" t="n">
        <v>82.136157</v>
      </c>
      <c r="BA58" s="232" t="n">
        <v>-0.04790148145955375</v>
      </c>
      <c r="BB58" s="397" t="n"/>
      <c r="BC58" s="2507" t="n">
        <v>45.98666477966102</v>
      </c>
      <c r="BD58" s="2434" t="n">
        <v>70.51928326808689</v>
      </c>
      <c r="BE58" s="2434" t="n">
        <v>68.1507368234152</v>
      </c>
      <c r="BF58" s="2434" t="n">
        <v>-24.53261848842588</v>
      </c>
      <c r="BG58" s="2434" t="n">
        <v>-22.16407204375418</v>
      </c>
      <c r="BH58" s="2434" t="n">
        <v>0</v>
      </c>
      <c r="BI58" s="232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2" t="n"/>
      <c r="BS58" s="397" t="n"/>
      <c r="BT58" s="2507" t="n"/>
      <c r="BU58" s="2434" t="n"/>
      <c r="BV58" s="2434" t="n"/>
      <c r="BW58" s="2434" t="n"/>
      <c r="BX58" s="2434" t="n"/>
      <c r="BY58" s="2434" t="n"/>
      <c r="BZ58" s="232" t="n"/>
      <c r="CA58" s="397" t="n"/>
      <c r="CB58" s="2507" t="n"/>
      <c r="CC58" s="2434" t="n"/>
      <c r="CD58" s="2434" t="n"/>
      <c r="CE58" s="2434" t="n"/>
      <c r="CF58" s="2434" t="n"/>
      <c r="CG58" s="2434" t="n"/>
      <c r="CH58" s="232" t="n"/>
      <c r="CI58" s="397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434" t="n">
        <v>532.3451804830512</v>
      </c>
      <c r="CS58" s="2434" t="n">
        <v>585.8990769144993</v>
      </c>
      <c r="CT58" s="2434" t="n">
        <v>489.2309942751956</v>
      </c>
      <c r="CU58" s="2434" t="n">
        <v>-53.55389643144815</v>
      </c>
      <c r="CV58" s="2434" t="n">
        <v>43.1141862078556</v>
      </c>
      <c r="CW58" s="2434" t="n">
        <v>507.4720420000036</v>
      </c>
      <c r="CX58" s="774">
        <f>IFERROR(CR58/CW58-1, "-")</f>
        <v/>
      </c>
      <c r="CY58" s="32" t="n"/>
      <c r="CZ58" s="2767" t="n">
        <v>867.9534023809269</v>
      </c>
      <c r="DA58" s="2434" t="n"/>
      <c r="DB58" s="2434" t="n">
        <v>829.82812213</v>
      </c>
      <c r="DC58" s="2434" t="n"/>
      <c r="DD58" s="2434" t="n"/>
      <c r="DE58" s="232">
        <f>(CZ58-DD58)/DD58</f>
        <v/>
      </c>
      <c r="DF58" s="232">
        <f>(DA58-DD58)/DD58</f>
        <v/>
      </c>
      <c r="DG58" s="232">
        <f>(DB58-DD58)/DD58</f>
        <v/>
      </c>
      <c r="DH58" s="232">
        <f>(DC58-DD58)/DD58</f>
        <v/>
      </c>
      <c r="DI58" s="2489" t="n"/>
      <c r="DL58" s="2388" t="n"/>
      <c r="DM58" s="2571">
        <f>(CS58-CZ58)*10^6</f>
        <v/>
      </c>
      <c r="DN58" s="2571">
        <f>(CT58-DC58)*10^6</f>
        <v/>
      </c>
      <c r="DO58" s="2571">
        <f>(CW58-DD58)*10^6</f>
        <v/>
      </c>
    </row>
    <row customFormat="1" customHeight="1" ht="16.5" outlineLevel="1" r="59" s="782">
      <c r="A59" s="2338" t="inlineStr">
        <is>
          <t>Consumer Postpaid</t>
        </is>
      </c>
      <c r="B59" s="2783" t="n"/>
      <c r="C59" s="651" t="inlineStr">
        <is>
          <t>CA52</t>
        </is>
      </c>
      <c r="D59" s="2787" t="n">
        <v>0.597171</v>
      </c>
      <c r="E59" s="2787" t="n">
        <v>1.76869275843791</v>
      </c>
      <c r="F59" s="2787" t="n">
        <v>-1.17152175843791</v>
      </c>
      <c r="G59" s="2787" t="n">
        <v>1.55598</v>
      </c>
      <c r="H59" s="775" t="n">
        <v>-0.6162090772374966</v>
      </c>
      <c r="I59" s="776" t="n"/>
      <c r="J59" s="2787" t="n">
        <v>0.7861399999999999</v>
      </c>
      <c r="K59" s="2787" t="n">
        <v>1.67225226910438</v>
      </c>
      <c r="L59" s="2787" t="n">
        <v>-0.88611226910438</v>
      </c>
      <c r="M59" s="2787" t="n">
        <v>0.7433959999999999</v>
      </c>
      <c r="N59" s="775" t="n">
        <v>0.05749829162384512</v>
      </c>
      <c r="O59" s="2811" t="n"/>
      <c r="P59" s="2787" t="n">
        <v>0.866239</v>
      </c>
      <c r="Q59" s="2787" t="n">
        <v>1.77711551674424</v>
      </c>
      <c r="R59" s="2787" t="n">
        <v>-0.9108765167442401</v>
      </c>
      <c r="S59" s="2787" t="n">
        <v>1.113691</v>
      </c>
      <c r="T59" s="775" t="n">
        <v>-0.2221908949609901</v>
      </c>
      <c r="U59" s="776" t="n"/>
      <c r="V59" s="2787" t="n">
        <v>0.36027</v>
      </c>
      <c r="W59" s="2787" t="n">
        <v>1.82790554056183</v>
      </c>
      <c r="X59" s="2787" t="n">
        <v>0.995755027983501</v>
      </c>
      <c r="Y59" s="2787" t="n">
        <v>-1.46763554056183</v>
      </c>
      <c r="Z59" s="2812" t="n">
        <v>-0.635485027983501</v>
      </c>
      <c r="AA59" s="2787" t="n">
        <v>0.9802909999999999</v>
      </c>
      <c r="AB59" s="775" t="n">
        <v>-0.6324866799756399</v>
      </c>
      <c r="AC59" s="776" t="n"/>
      <c r="AD59" s="2787" t="n">
        <v>0.475082</v>
      </c>
      <c r="AE59" s="2787" t="n">
        <v>2.01707100395206</v>
      </c>
      <c r="AF59" s="2787" t="n">
        <v>2.06775092555632</v>
      </c>
      <c r="AG59" s="2787" t="n">
        <v>-1.54198900395206</v>
      </c>
      <c r="AH59" s="2812" t="n">
        <v>-1.59266892555632</v>
      </c>
      <c r="AI59" s="2787" t="n">
        <v>1.14741</v>
      </c>
      <c r="AJ59" s="775" t="n">
        <v>-0.5859527108879998</v>
      </c>
      <c r="AK59" s="776" t="n"/>
      <c r="AL59" s="2787" t="n">
        <v>-0.01321</v>
      </c>
      <c r="AM59" s="2787" t="n">
        <v>2.00411590235134</v>
      </c>
      <c r="AN59" s="2787" t="n">
        <v>2.05681154552347</v>
      </c>
      <c r="AO59" s="2787" t="n">
        <v>0.907632257968531</v>
      </c>
      <c r="AP59" s="2787" t="n">
        <v>-2.01732590235134</v>
      </c>
      <c r="AQ59" s="2812" t="n">
        <v>-2.07002154552347</v>
      </c>
      <c r="AR59" s="2787" t="n">
        <v>1.102858</v>
      </c>
      <c r="AS59" s="775" t="n">
        <v>-1.011977969965308</v>
      </c>
      <c r="AT59" s="2811" t="n"/>
      <c r="AU59" s="2812" t="n">
        <v>1.142934</v>
      </c>
      <c r="AV59" s="2787" t="n">
        <v>1.99785866925298</v>
      </c>
      <c r="AW59" s="2787" t="n">
        <v>1.72842878417812</v>
      </c>
      <c r="AX59" s="2787" t="n">
        <v>-0.8549246692529799</v>
      </c>
      <c r="AY59" s="2787" t="n">
        <v>-0.5854947841781202</v>
      </c>
      <c r="AZ59" s="2787" t="n">
        <v>1.018578</v>
      </c>
      <c r="BA59" s="775" t="n">
        <v>0.1220878518876316</v>
      </c>
      <c r="BB59" s="776" t="n"/>
      <c r="BC59" s="2812" t="n">
        <v>0.525091</v>
      </c>
      <c r="BD59" s="2787" t="n">
        <v>1.99594872816048</v>
      </c>
      <c r="BE59" s="2787" t="n">
        <v>1.68830077963615</v>
      </c>
      <c r="BF59" s="2787" t="n">
        <v>-1.47085772816048</v>
      </c>
      <c r="BG59" s="2787" t="n">
        <v>-1.16320977963615</v>
      </c>
      <c r="BH59" s="2787" t="n">
        <v>1.483382</v>
      </c>
      <c r="BI59" s="775" t="n">
        <v>-0.6460176812176499</v>
      </c>
      <c r="BJ59" s="2811" t="n"/>
      <c r="BK59" s="2812" t="n"/>
      <c r="BL59" s="2787" t="n"/>
      <c r="BM59" s="2787" t="n"/>
      <c r="BN59" s="2787" t="n"/>
      <c r="BO59" s="2787" t="n"/>
      <c r="BP59" s="2787" t="n"/>
      <c r="BQ59" s="2787" t="n"/>
      <c r="BR59" s="775" t="n"/>
      <c r="BS59" s="776" t="n"/>
      <c r="BT59" s="2812" t="n"/>
      <c r="BU59" s="2787" t="n"/>
      <c r="BV59" s="2787" t="n"/>
      <c r="BW59" s="2787" t="n"/>
      <c r="BX59" s="2787" t="n"/>
      <c r="BY59" s="2787" t="n"/>
      <c r="BZ59" s="775" t="n"/>
      <c r="CA59" s="779" t="n"/>
      <c r="CB59" s="2812" t="n"/>
      <c r="CC59" s="2787" t="n"/>
      <c r="CD59" s="2787" t="n"/>
      <c r="CE59" s="2787" t="n"/>
      <c r="CF59" s="2787" t="n"/>
      <c r="CG59" s="2787" t="n"/>
      <c r="CH59" s="775" t="n"/>
      <c r="CI59" s="779" t="n"/>
      <c r="CJ59" s="2812" t="n"/>
      <c r="CK59" s="2787" t="n"/>
      <c r="CL59" s="2787" t="n"/>
      <c r="CM59" s="2787" t="n"/>
      <c r="CN59" s="2787" t="n"/>
      <c r="CO59" s="2787" t="n"/>
      <c r="CP59" s="775" t="n"/>
      <c r="CQ59" s="776" t="n"/>
      <c r="CR59" s="2787" t="n">
        <v>4.739717</v>
      </c>
      <c r="CS59" s="2787" t="n">
        <v>15.06096038856522</v>
      </c>
      <c r="CT59" s="2787" t="n">
        <v>5.720963042146652</v>
      </c>
      <c r="CU59" s="2787" t="n">
        <v>-10.32124338856522</v>
      </c>
      <c r="CV59" s="2787" t="n">
        <v>-0.981246042146652</v>
      </c>
      <c r="CW59" s="2787" t="n">
        <v>7.662204</v>
      </c>
      <c r="CX59" s="780">
        <f>+CR59/CW59-1</f>
        <v/>
      </c>
      <c r="CY59" s="781" t="n"/>
      <c r="CZ59" s="2813" t="n">
        <v>22.9615928680417</v>
      </c>
      <c r="DA59" s="2787" t="n">
        <v>19.0103767245705</v>
      </c>
      <c r="DB59" s="2787" t="n">
        <v>13.7723383414987</v>
      </c>
      <c r="DC59" s="2787" t="n"/>
      <c r="DD59" s="2787" t="n">
        <v>11.725451</v>
      </c>
      <c r="DE59" s="775">
        <f>(CZ59-DD59)/DD59</f>
        <v/>
      </c>
      <c r="DF59" s="775">
        <f>(DA59-DD59)/DD59</f>
        <v/>
      </c>
      <c r="DG59" s="775">
        <f>(DB59-DD59)/DD59</f>
        <v/>
      </c>
      <c r="DH59" s="775">
        <f>(DC59-DD59)/DD59</f>
        <v/>
      </c>
      <c r="DI59" s="2489" t="n"/>
      <c r="DJ59" s="2388" t="n"/>
      <c r="DL59" s="2388" t="n"/>
      <c r="DM59" s="2571">
        <f>(CS59-CZ59)*10^6</f>
        <v/>
      </c>
      <c r="DN59" s="2571">
        <f>(CT59-DC59)*10^6</f>
        <v/>
      </c>
      <c r="DO59" s="2571">
        <f>(CW59-DD59)*10^6</f>
        <v/>
      </c>
    </row>
    <row customFormat="1" customHeight="1" ht="15" outlineLevel="1" r="60" s="416">
      <c r="A60" s="734" t="n"/>
      <c r="B60" s="735" t="inlineStr">
        <is>
          <t xml:space="preserve">    Sortant voix on net</t>
        </is>
      </c>
      <c r="C60" s="651" t="inlineStr">
        <is>
          <t>CA53</t>
        </is>
      </c>
      <c r="D60" s="2661" t="n">
        <v>0.150395</v>
      </c>
      <c r="E60" s="2661" t="n">
        <v>0.12043360019165</v>
      </c>
      <c r="F60" s="2661" t="n">
        <v>0.02996139980835</v>
      </c>
      <c r="G60" s="2661" t="n">
        <v>0.293624</v>
      </c>
      <c r="H60" s="413" t="n">
        <v>-0.4877973190202436</v>
      </c>
      <c r="I60" s="736" t="n"/>
      <c r="J60" s="2661" t="n">
        <v>0.138837</v>
      </c>
      <c r="K60" s="2661" t="n">
        <v>0.105661754340548</v>
      </c>
      <c r="L60" s="2661" t="n">
        <v>0.03317524565945199</v>
      </c>
      <c r="M60" s="2661" t="n">
        <v>0.226887</v>
      </c>
      <c r="N60" s="413" t="n">
        <v>-0.388078647079824</v>
      </c>
      <c r="O60" s="2796" t="n"/>
      <c r="P60" s="2661" t="n">
        <v>0.143348</v>
      </c>
      <c r="Q60" s="2661" t="n">
        <v>0.119447947951214</v>
      </c>
      <c r="R60" s="2661" t="n">
        <v>0.02390005204878601</v>
      </c>
      <c r="S60" s="2661" t="n">
        <v>0.203561</v>
      </c>
      <c r="T60" s="413" t="n">
        <v>-0.2957983110713741</v>
      </c>
      <c r="U60" s="736" t="n"/>
      <c r="V60" s="2661" t="n">
        <v>0.133441</v>
      </c>
      <c r="W60" s="2661" t="n">
        <v>0.134406898481354</v>
      </c>
      <c r="X60" s="2661" t="n">
        <v>0.172270439854907</v>
      </c>
      <c r="Y60" s="2661" t="n">
        <v>-0.000965898481354005</v>
      </c>
      <c r="Z60" s="2595" t="n">
        <v>-0.038829439854907</v>
      </c>
      <c r="AA60" s="2661" t="n">
        <v>0.230471</v>
      </c>
      <c r="AB60" s="413" t="n">
        <v>-0.4210074152496409</v>
      </c>
      <c r="AC60" s="736" t="n"/>
      <c r="AD60" s="2661" t="n">
        <v>0.087967</v>
      </c>
      <c r="AE60" s="2661" t="n">
        <v>0.184450952515687</v>
      </c>
      <c r="AF60" s="2661" t="n">
        <v>0.236487247193118</v>
      </c>
      <c r="AG60" s="2661" t="n">
        <v>-0.09648395251568699</v>
      </c>
      <c r="AH60" s="2595" t="n">
        <v>-0.148520247193118</v>
      </c>
      <c r="AI60" s="2661" t="n">
        <v>0.255199</v>
      </c>
      <c r="AJ60" s="413" t="n">
        <v>-0.6553003734340652</v>
      </c>
      <c r="AK60" s="736" t="n"/>
      <c r="AL60" s="2661" t="n">
        <v>-0.002395</v>
      </c>
      <c r="AM60" s="2661" t="n">
        <v>0.186596616078369</v>
      </c>
      <c r="AN60" s="2661" t="n">
        <v>0.239322907234268</v>
      </c>
      <c r="AO60" s="2661" t="n">
        <v>0.146499537812025</v>
      </c>
      <c r="AP60" s="2661" t="n">
        <v>-0.188991616078369</v>
      </c>
      <c r="AQ60" s="2595" t="n">
        <v>-0.241717907234268</v>
      </c>
      <c r="AR60" s="2661" t="n">
        <v>0.16729</v>
      </c>
      <c r="AS60" s="413" t="n">
        <v>-1.014316456452866</v>
      </c>
      <c r="AT60" s="2796" t="n"/>
      <c r="AU60" s="2595" t="n">
        <v>0.02217</v>
      </c>
      <c r="AV60" s="2661" t="n">
        <v>0.183816201341742</v>
      </c>
      <c r="AW60" s="2661" t="n">
        <v>0.14441591111714</v>
      </c>
      <c r="AX60" s="2661" t="n">
        <v>-0.161646201341742</v>
      </c>
      <c r="AY60" s="2661" t="n">
        <v>-0.12224591111714</v>
      </c>
      <c r="AZ60" s="2661" t="n">
        <v>0.164346</v>
      </c>
      <c r="BA60" s="413" t="n">
        <v>-0.865101675732905</v>
      </c>
      <c r="BB60" s="736" t="n"/>
      <c r="BC60" s="2595" t="n">
        <v>0.050635</v>
      </c>
      <c r="BD60" s="2661" t="n">
        <v>0.182803056092263</v>
      </c>
      <c r="BE60" s="2661" t="n">
        <v>0.134419822700325</v>
      </c>
      <c r="BF60" s="2661" t="n">
        <v>-0.132168056092263</v>
      </c>
      <c r="BG60" s="2661" t="n">
        <v>-0.08378482270032499</v>
      </c>
      <c r="BH60" s="2661" t="n">
        <v>0.272729</v>
      </c>
      <c r="BI60" s="413" t="n">
        <v>-0.8143395091831085</v>
      </c>
      <c r="BJ60" s="2796" t="n"/>
      <c r="BK60" s="2595" t="n"/>
      <c r="BL60" s="2661" t="n"/>
      <c r="BM60" s="2661" t="n"/>
      <c r="BN60" s="2661" t="n"/>
      <c r="BO60" s="2661" t="n"/>
      <c r="BP60" s="2661" t="n"/>
      <c r="BQ60" s="2661" t="n"/>
      <c r="BR60" s="413" t="n"/>
      <c r="BS60" s="736" t="n"/>
      <c r="BT60" s="2595" t="n"/>
      <c r="BU60" s="2661" t="n"/>
      <c r="BV60" s="2661" t="n"/>
      <c r="BW60" s="2661" t="n"/>
      <c r="BX60" s="2661" t="n"/>
      <c r="BY60" s="2661" t="n"/>
      <c r="BZ60" s="413" t="n"/>
      <c r="CA60" s="738" t="n"/>
      <c r="CB60" s="2595" t="n"/>
      <c r="CC60" s="2661" t="n"/>
      <c r="CD60" s="2661" t="n"/>
      <c r="CE60" s="2661" t="n"/>
      <c r="CF60" s="2661" t="n"/>
      <c r="CG60" s="2661" t="n"/>
      <c r="CH60" s="413" t="n"/>
      <c r="CI60" s="738" t="n"/>
      <c r="CJ60" s="2595" t="n"/>
      <c r="CK60" s="2661" t="n"/>
      <c r="CL60" s="2661" t="n"/>
      <c r="CM60" s="2661" t="n"/>
      <c r="CN60" s="2661" t="n"/>
      <c r="CO60" s="2661" t="n"/>
      <c r="CP60" s="413" t="n"/>
      <c r="CQ60" s="736" t="n"/>
      <c r="CR60" s="2661" t="n">
        <v>0.724398</v>
      </c>
      <c r="CS60" s="2661" t="n">
        <v>1.217617026992827</v>
      </c>
      <c r="CT60" s="2592" t="n">
        <v>0.944903448929165</v>
      </c>
      <c r="CU60" s="2661" t="n">
        <v>-0.4932190269928268</v>
      </c>
      <c r="CV60" s="2661" t="n">
        <v>-0.220505448929165</v>
      </c>
      <c r="CW60" s="2661" t="n">
        <v>1.541378</v>
      </c>
      <c r="CX60" s="739">
        <f>+CR60/CW60-1</f>
        <v/>
      </c>
      <c r="CY60" s="740" t="n"/>
      <c r="CZ60" s="2797" t="n">
        <v>1.92811376850248</v>
      </c>
      <c r="DA60" s="2661" t="n">
        <v>2.3849613078178</v>
      </c>
      <c r="DB60" s="2661" t="n">
        <v>1.59987076024342</v>
      </c>
      <c r="DC60" s="2661" t="n"/>
      <c r="DD60" s="2661" t="n">
        <v>2.412765</v>
      </c>
      <c r="DE60" s="413">
        <f>(CZ60-DD60)/DD60</f>
        <v/>
      </c>
      <c r="DF60" s="413">
        <f>(DA60-DD60)/DD60</f>
        <v/>
      </c>
      <c r="DG60" s="413">
        <f>(DB60-DD60)/DD60</f>
        <v/>
      </c>
      <c r="DH60" s="413">
        <f>(DC60-DD60)/DD60</f>
        <v/>
      </c>
      <c r="DI60" s="2489" t="n"/>
      <c r="DJ60" s="2388" t="n"/>
      <c r="DL60" s="2388" t="n"/>
      <c r="DM60" s="2571">
        <f>(CS60-CZ60)*10^6</f>
        <v/>
      </c>
      <c r="DN60" s="2571">
        <f>(CT60-DC60)*10^6</f>
        <v/>
      </c>
      <c r="DO60" s="2571">
        <f>(CW60-DD60)*10^6</f>
        <v/>
      </c>
    </row>
    <row customFormat="1" customHeight="1" ht="15" outlineLevel="1" r="61" s="416">
      <c r="A61" s="734" t="n"/>
      <c r="B61" s="735" t="inlineStr">
        <is>
          <t xml:space="preserve">    Sortant voix MTN</t>
        </is>
      </c>
      <c r="C61" s="651" t="inlineStr">
        <is>
          <t>CA54</t>
        </is>
      </c>
      <c r="D61" s="2661" t="n">
        <v>0.314893</v>
      </c>
      <c r="E61" s="2661" t="n">
        <v>0.26936534275089</v>
      </c>
      <c r="F61" s="2661" t="n">
        <v>0.04552765724910995</v>
      </c>
      <c r="G61" s="2661" t="n">
        <v>0.588739</v>
      </c>
      <c r="H61" s="413" t="n">
        <v>-0.465139900703028</v>
      </c>
      <c r="I61" s="736" t="n"/>
      <c r="J61" s="2661" t="n">
        <v>0.290621</v>
      </c>
      <c r="K61" s="2661" t="n">
        <v>0.239295515818902</v>
      </c>
      <c r="L61" s="2661" t="n">
        <v>0.05132548418109803</v>
      </c>
      <c r="M61" s="2661" t="n">
        <v>0.470392</v>
      </c>
      <c r="N61" s="413" t="n">
        <v>-0.3821727410330107</v>
      </c>
      <c r="O61" s="2796" t="n"/>
      <c r="P61" s="2661" t="n">
        <v>0.300011</v>
      </c>
      <c r="Q61" s="2661" t="n">
        <v>0.276386019746457</v>
      </c>
      <c r="R61" s="2661" t="n">
        <v>0.02362498025354304</v>
      </c>
      <c r="S61" s="2661" t="n">
        <v>0.512307</v>
      </c>
      <c r="T61" s="413" t="n">
        <v>-0.4143921515809855</v>
      </c>
      <c r="U61" s="736" t="n"/>
      <c r="V61" s="2661" t="n">
        <v>0.270128</v>
      </c>
      <c r="W61" s="2661" t="n">
        <v>0.311388830883197</v>
      </c>
      <c r="X61" s="2661" t="n">
        <v>0.358346937332449</v>
      </c>
      <c r="Y61" s="2661" t="n">
        <v>-0.04126083088319704</v>
      </c>
      <c r="Z61" s="2595" t="n">
        <v>-0.08821893733244901</v>
      </c>
      <c r="AA61" s="2661" t="n">
        <v>0.47955</v>
      </c>
      <c r="AB61" s="413" t="n">
        <v>-0.4367052445000521</v>
      </c>
      <c r="AC61" s="736" t="n"/>
      <c r="AD61" s="2661" t="n">
        <v>0.258754</v>
      </c>
      <c r="AE61" s="2661" t="n">
        <v>0.409632954576833</v>
      </c>
      <c r="AF61" s="2661" t="n">
        <v>0.462809864285324</v>
      </c>
      <c r="AG61" s="2661" t="n">
        <v>-0.150878954576833</v>
      </c>
      <c r="AH61" s="2595" t="n">
        <v>-0.204055864285324</v>
      </c>
      <c r="AI61" s="2661" t="n">
        <v>0.489614</v>
      </c>
      <c r="AJ61" s="413" t="n">
        <v>-0.4715142949343769</v>
      </c>
      <c r="AK61" s="736" t="n"/>
      <c r="AL61" s="2661" t="n">
        <v>-0.004605</v>
      </c>
      <c r="AM61" s="2661" t="n">
        <v>0.403117606590317</v>
      </c>
      <c r="AN61" s="2661" t="n">
        <v>0.451853348155151</v>
      </c>
      <c r="AO61" s="2661" t="n">
        <v>0.410789737695658</v>
      </c>
      <c r="AP61" s="2661" t="n">
        <v>-0.4077226065903171</v>
      </c>
      <c r="AQ61" s="2595" t="n">
        <v>-0.456458348155151</v>
      </c>
      <c r="AR61" s="2661" t="n">
        <v>0.537338</v>
      </c>
      <c r="AS61" s="413" t="n">
        <v>-1.008570024826087</v>
      </c>
      <c r="AT61" s="2796" t="n"/>
      <c r="AU61" s="2595" t="n">
        <v>0.7964600000000001</v>
      </c>
      <c r="AV61" s="2661" t="n">
        <v>0.395471074380401</v>
      </c>
      <c r="AW61" s="2661" t="n">
        <v>0.414126303133086</v>
      </c>
      <c r="AX61" s="2661" t="n">
        <v>0.400988925619599</v>
      </c>
      <c r="AY61" s="2661" t="n">
        <v>0.3823336968669141</v>
      </c>
      <c r="AZ61" s="2661" t="n">
        <v>0.342036</v>
      </c>
      <c r="BA61" s="413" t="n">
        <v>1.328585295115134</v>
      </c>
      <c r="BB61" s="736" t="n"/>
      <c r="BC61" s="2595" t="n">
        <v>0.37644</v>
      </c>
      <c r="BD61" s="2661" t="n">
        <v>0.393302818071411</v>
      </c>
      <c r="BE61" s="2661" t="n">
        <v>0.391283176779881</v>
      </c>
      <c r="BF61" s="2661" t="n">
        <v>-0.01686281807141099</v>
      </c>
      <c r="BG61" s="2661" t="n">
        <v>-0.01484317677988101</v>
      </c>
      <c r="BH61" s="2661" t="n">
        <v>0.528813</v>
      </c>
      <c r="BI61" s="413" t="n">
        <v>-0.2881415547651059</v>
      </c>
      <c r="BJ61" s="2796" t="n"/>
      <c r="BK61" s="2595" t="n"/>
      <c r="BL61" s="2661" t="n"/>
      <c r="BM61" s="2661" t="n"/>
      <c r="BN61" s="2661" t="n"/>
      <c r="BO61" s="2661" t="n"/>
      <c r="BP61" s="2661" t="n"/>
      <c r="BQ61" s="2661" t="n"/>
      <c r="BR61" s="413" t="n"/>
      <c r="BS61" s="736" t="n"/>
      <c r="BT61" s="2595" t="n"/>
      <c r="BU61" s="2661" t="n"/>
      <c r="BV61" s="2661" t="n"/>
      <c r="BW61" s="2661" t="n"/>
      <c r="BX61" s="2661" t="n"/>
      <c r="BY61" s="2661" t="n"/>
      <c r="BZ61" s="413" t="n"/>
      <c r="CA61" s="738" t="n"/>
      <c r="CB61" s="2595" t="n"/>
      <c r="CC61" s="2661" t="n"/>
      <c r="CD61" s="2661" t="n"/>
      <c r="CE61" s="2661" t="n"/>
      <c r="CF61" s="2661" t="n"/>
      <c r="CG61" s="2661" t="n"/>
      <c r="CH61" s="413" t="n"/>
      <c r="CI61" s="738" t="n"/>
      <c r="CJ61" s="2595" t="n"/>
      <c r="CK61" s="2661" t="n"/>
      <c r="CL61" s="2661" t="n"/>
      <c r="CM61" s="2661" t="n"/>
      <c r="CN61" s="2661" t="n"/>
      <c r="CO61" s="2661" t="n"/>
      <c r="CP61" s="413" t="n"/>
      <c r="CQ61" s="736" t="n"/>
      <c r="CR61" s="2661" t="n">
        <v>2.602702</v>
      </c>
      <c r="CS61" s="2661" t="n">
        <v>2.697960162818408</v>
      </c>
      <c r="CT61" s="2592" t="n">
        <v>2.259323040828744</v>
      </c>
      <c r="CU61" s="2661" t="n">
        <v>-0.09525816281840749</v>
      </c>
      <c r="CV61" s="2661" t="n">
        <v>0.3433789591712562</v>
      </c>
      <c r="CW61" s="2661" t="n">
        <v>3.419976</v>
      </c>
      <c r="CX61" s="739">
        <f>+CR61/CW61-1</f>
        <v/>
      </c>
      <c r="CY61" s="740" t="n"/>
      <c r="CZ61" s="2797" t="n">
        <v>4.22658219965704</v>
      </c>
      <c r="DA61" s="2661" t="n">
        <v>4.48190461293364</v>
      </c>
      <c r="DB61" s="2661" t="n">
        <v>3.96980146898392</v>
      </c>
      <c r="DC61" s="2661" t="n"/>
      <c r="DD61" s="2661" t="n">
        <v>5.326981999999999</v>
      </c>
      <c r="DE61" s="413">
        <f>(CZ61-DD61)/DD61</f>
        <v/>
      </c>
      <c r="DF61" s="413">
        <f>(DA61-DD61)/DD61</f>
        <v/>
      </c>
      <c r="DG61" s="413">
        <f>(DB61-DD61)/DD61</f>
        <v/>
      </c>
      <c r="DH61" s="413">
        <f>(DC61-DD61)/DD61</f>
        <v/>
      </c>
      <c r="DI61" s="2489" t="n"/>
      <c r="DJ61" s="2388" t="n"/>
      <c r="DL61" s="2388" t="n"/>
      <c r="DM61" s="2571">
        <f>(CS61-CZ61)*10^6</f>
        <v/>
      </c>
      <c r="DN61" s="2571">
        <f>(CT61-DC61)*10^6</f>
        <v/>
      </c>
      <c r="DO61" s="2571">
        <f>(CW61-DD61)*10^6</f>
        <v/>
      </c>
    </row>
    <row customFormat="1" customHeight="1" ht="15" outlineLevel="1" r="62" s="416">
      <c r="A62" s="734" t="n"/>
      <c r="B62" s="735" t="inlineStr">
        <is>
          <t xml:space="preserve">    Sortant voix GLO</t>
        </is>
      </c>
      <c r="C62" s="651" t="inlineStr">
        <is>
          <t>CA55</t>
        </is>
      </c>
      <c r="D62" s="2661" t="n">
        <v>0</v>
      </c>
      <c r="E62" s="2661" t="n">
        <v>0</v>
      </c>
      <c r="F62" s="2661" t="n">
        <v>0</v>
      </c>
      <c r="G62" s="2661" t="n">
        <v>0</v>
      </c>
      <c r="H62" s="413" t="n"/>
      <c r="I62" s="736" t="n"/>
      <c r="J62" s="2661" t="n">
        <v>0</v>
      </c>
      <c r="K62" s="2661" t="n">
        <v>0</v>
      </c>
      <c r="L62" s="2661" t="n">
        <v>0</v>
      </c>
      <c r="M62" s="2661" t="n">
        <v>0</v>
      </c>
      <c r="N62" s="413" t="n"/>
      <c r="O62" s="2796" t="n"/>
      <c r="P62" s="2661" t="n">
        <v>0</v>
      </c>
      <c r="Q62" s="2661" t="n">
        <v>0</v>
      </c>
      <c r="R62" s="2661" t="n">
        <v>0</v>
      </c>
      <c r="S62" s="2661" t="n">
        <v>0</v>
      </c>
      <c r="T62" s="413" t="n"/>
      <c r="U62" s="736" t="n"/>
      <c r="V62" s="2661" t="n">
        <v>0</v>
      </c>
      <c r="W62" s="2661" t="n">
        <v>0</v>
      </c>
      <c r="X62" s="2661" t="n">
        <v>0</v>
      </c>
      <c r="Y62" s="2661" t="n">
        <v>0</v>
      </c>
      <c r="Z62" s="2595" t="n">
        <v>0</v>
      </c>
      <c r="AA62" s="2661" t="n">
        <v>0</v>
      </c>
      <c r="AB62" s="413" t="n"/>
      <c r="AC62" s="736" t="n"/>
      <c r="AD62" s="2661" t="n">
        <v>0</v>
      </c>
      <c r="AE62" s="2661" t="n">
        <v>0</v>
      </c>
      <c r="AF62" s="2661" t="n">
        <v>0</v>
      </c>
      <c r="AG62" s="2661" t="n">
        <v>0</v>
      </c>
      <c r="AH62" s="2595" t="n">
        <v>0</v>
      </c>
      <c r="AI62" s="2661" t="n">
        <v>0</v>
      </c>
      <c r="AJ62" s="413" t="n"/>
      <c r="AK62" s="736" t="n"/>
      <c r="AL62" s="2661" t="n">
        <v>0</v>
      </c>
      <c r="AM62" s="2661" t="n">
        <v>0</v>
      </c>
      <c r="AN62" s="2661" t="n">
        <v>0</v>
      </c>
      <c r="AO62" s="2661" t="n">
        <v>0</v>
      </c>
      <c r="AP62" s="2661" t="n">
        <v>0</v>
      </c>
      <c r="AQ62" s="2595" t="n">
        <v>0</v>
      </c>
      <c r="AR62" s="2661" t="n">
        <v>0</v>
      </c>
      <c r="AS62" s="413" t="n"/>
      <c r="AT62" s="2796" t="n"/>
      <c r="AU62" s="2595" t="n">
        <v>0</v>
      </c>
      <c r="AV62" s="2661" t="n">
        <v>0</v>
      </c>
      <c r="AW62" s="2661" t="n">
        <v>0</v>
      </c>
      <c r="AX62" s="2661" t="n">
        <v>0</v>
      </c>
      <c r="AY62" s="2661" t="n">
        <v>0</v>
      </c>
      <c r="AZ62" s="2661" t="n">
        <v>0</v>
      </c>
      <c r="BA62" s="413" t="n"/>
      <c r="BB62" s="736" t="n"/>
      <c r="BC62" s="2595" t="n">
        <v>0</v>
      </c>
      <c r="BD62" s="2661" t="n"/>
      <c r="BE62" s="2661" t="n"/>
      <c r="BF62" s="2661" t="n">
        <v>0</v>
      </c>
      <c r="BG62" s="2661" t="n">
        <v>0</v>
      </c>
      <c r="BH62" s="2661" t="n">
        <v>0</v>
      </c>
      <c r="BI62" s="413" t="n"/>
      <c r="BJ62" s="2796" t="n"/>
      <c r="BK62" s="2595" t="n"/>
      <c r="BL62" s="2661" t="n"/>
      <c r="BM62" s="2661" t="n"/>
      <c r="BN62" s="2661" t="n"/>
      <c r="BO62" s="2661" t="n"/>
      <c r="BP62" s="2661" t="n"/>
      <c r="BQ62" s="2661" t="n"/>
      <c r="BR62" s="413" t="n"/>
      <c r="BS62" s="736" t="n"/>
      <c r="BT62" s="2595" t="n"/>
      <c r="BU62" s="2661" t="n"/>
      <c r="BV62" s="2661" t="n"/>
      <c r="BW62" s="2661" t="n"/>
      <c r="BX62" s="2661" t="n"/>
      <c r="BY62" s="2661" t="n"/>
      <c r="BZ62" s="413" t="n"/>
      <c r="CA62" s="738" t="n"/>
      <c r="CB62" s="2595" t="n"/>
      <c r="CC62" s="2661" t="n"/>
      <c r="CD62" s="2661" t="n"/>
      <c r="CE62" s="2661" t="n"/>
      <c r="CF62" s="2661" t="n"/>
      <c r="CG62" s="2661" t="n"/>
      <c r="CH62" s="413" t="n"/>
      <c r="CI62" s="738" t="n"/>
      <c r="CJ62" s="2595" t="n"/>
      <c r="CK62" s="2661" t="n"/>
      <c r="CL62" s="2661" t="n"/>
      <c r="CM62" s="2661" t="n"/>
      <c r="CN62" s="2661" t="n"/>
      <c r="CO62" s="2661" t="n"/>
      <c r="CP62" s="413" t="n"/>
      <c r="CQ62" s="736" t="n"/>
      <c r="CR62" s="2661" t="n">
        <v>0</v>
      </c>
      <c r="CS62" s="2661" t="n">
        <v>0</v>
      </c>
      <c r="CT62" s="2592" t="n">
        <v>0</v>
      </c>
      <c r="CU62" s="2661" t="n">
        <v>0</v>
      </c>
      <c r="CV62" s="2661" t="n">
        <v>0</v>
      </c>
      <c r="CW62" s="2661" t="n">
        <v>0</v>
      </c>
      <c r="CX62" s="739" t="n"/>
      <c r="CY62" s="740" t="n"/>
      <c r="CZ62" s="2797" t="n">
        <v>0</v>
      </c>
      <c r="DA62" s="2661" t="n">
        <v>0</v>
      </c>
      <c r="DB62" s="2661" t="n">
        <v>0</v>
      </c>
      <c r="DC62" s="2661" t="n"/>
      <c r="DD62" s="2661" t="n">
        <v>0</v>
      </c>
      <c r="DE62" s="413" t="n"/>
      <c r="DF62" s="413" t="n"/>
      <c r="DG62" s="413" t="n"/>
      <c r="DH62" s="413" t="n"/>
      <c r="DI62" s="2489" t="n"/>
      <c r="DJ62" s="2388" t="n"/>
      <c r="DL62" s="2388" t="n"/>
      <c r="DM62" s="2571">
        <f>(CS62-CZ62)*10^6</f>
        <v/>
      </c>
      <c r="DN62" s="2571">
        <f>(CT62-DC62)*10^6</f>
        <v/>
      </c>
      <c r="DO62" s="2571">
        <f>(CW62-DD62)*10^6</f>
        <v/>
      </c>
    </row>
    <row customFormat="1" customHeight="1" ht="15" outlineLevel="1" r="63" s="416">
      <c r="A63" s="734" t="n"/>
      <c r="B63" s="735" t="inlineStr">
        <is>
          <t xml:space="preserve">    Sortant voix BBCOM</t>
        </is>
      </c>
      <c r="C63" s="651" t="inlineStr">
        <is>
          <t>CA56</t>
        </is>
      </c>
      <c r="D63" s="2661" t="n">
        <v>0</v>
      </c>
      <c r="E63" s="2661" t="n">
        <v>0</v>
      </c>
      <c r="F63" s="2661" t="n">
        <v>0</v>
      </c>
      <c r="G63" s="2661" t="n">
        <v>0</v>
      </c>
      <c r="H63" s="413" t="n"/>
      <c r="I63" s="736" t="n"/>
      <c r="J63" s="2661" t="n">
        <v>0</v>
      </c>
      <c r="K63" s="2661" t="n">
        <v>0</v>
      </c>
      <c r="L63" s="2661" t="n">
        <v>0</v>
      </c>
      <c r="M63" s="2661" t="n">
        <v>0</v>
      </c>
      <c r="N63" s="413" t="n"/>
      <c r="O63" s="2796" t="n"/>
      <c r="P63" s="2661" t="n">
        <v>0</v>
      </c>
      <c r="Q63" s="2661" t="n">
        <v>0</v>
      </c>
      <c r="R63" s="2661" t="n">
        <v>0</v>
      </c>
      <c r="S63" s="2661" t="n">
        <v>0</v>
      </c>
      <c r="T63" s="413" t="n"/>
      <c r="U63" s="736" t="n"/>
      <c r="V63" s="2661" t="n">
        <v>0</v>
      </c>
      <c r="W63" s="2661" t="n">
        <v>0</v>
      </c>
      <c r="X63" s="2661" t="n">
        <v>0</v>
      </c>
      <c r="Y63" s="2661" t="n">
        <v>0</v>
      </c>
      <c r="Z63" s="2595" t="n">
        <v>0</v>
      </c>
      <c r="AA63" s="2661" t="n">
        <v>0</v>
      </c>
      <c r="AB63" s="413" t="n"/>
      <c r="AC63" s="736" t="n"/>
      <c r="AD63" s="2661" t="n">
        <v>0</v>
      </c>
      <c r="AE63" s="2661" t="n">
        <v>0</v>
      </c>
      <c r="AF63" s="2661" t="n">
        <v>0</v>
      </c>
      <c r="AG63" s="2661" t="n">
        <v>0</v>
      </c>
      <c r="AH63" s="2595" t="n">
        <v>0</v>
      </c>
      <c r="AI63" s="2661" t="n">
        <v>0</v>
      </c>
      <c r="AJ63" s="413" t="n"/>
      <c r="AK63" s="736" t="n"/>
      <c r="AL63" s="2661" t="n">
        <v>0</v>
      </c>
      <c r="AM63" s="2661" t="n">
        <v>0</v>
      </c>
      <c r="AN63" s="2661" t="n">
        <v>0</v>
      </c>
      <c r="AO63" s="2661" t="n">
        <v>0</v>
      </c>
      <c r="AP63" s="2661" t="n">
        <v>0</v>
      </c>
      <c r="AQ63" s="2595" t="n">
        <v>0</v>
      </c>
      <c r="AR63" s="2661" t="n">
        <v>0</v>
      </c>
      <c r="AS63" s="413" t="n"/>
      <c r="AT63" s="2796" t="n"/>
      <c r="AU63" s="2595" t="n">
        <v>0</v>
      </c>
      <c r="AV63" s="2661" t="n">
        <v>0</v>
      </c>
      <c r="AW63" s="2661" t="n">
        <v>0</v>
      </c>
      <c r="AX63" s="2661" t="n">
        <v>0</v>
      </c>
      <c r="AY63" s="2661" t="n">
        <v>0</v>
      </c>
      <c r="AZ63" s="2661" t="n">
        <v>0</v>
      </c>
      <c r="BA63" s="413" t="n"/>
      <c r="BB63" s="736" t="n"/>
      <c r="BC63" s="2595" t="n">
        <v>0</v>
      </c>
      <c r="BD63" s="2661" t="n"/>
      <c r="BE63" s="2661" t="n"/>
      <c r="BF63" s="2661" t="n">
        <v>0</v>
      </c>
      <c r="BG63" s="2661" t="n">
        <v>0</v>
      </c>
      <c r="BH63" s="2661" t="n">
        <v>0</v>
      </c>
      <c r="BI63" s="413" t="n"/>
      <c r="BJ63" s="2796" t="n"/>
      <c r="BK63" s="2595" t="n"/>
      <c r="BL63" s="2661" t="n"/>
      <c r="BM63" s="2661" t="n"/>
      <c r="BN63" s="2661" t="n"/>
      <c r="BO63" s="2661" t="n"/>
      <c r="BP63" s="2661" t="n"/>
      <c r="BQ63" s="2661" t="n"/>
      <c r="BR63" s="413" t="n"/>
      <c r="BS63" s="736" t="n"/>
      <c r="BT63" s="2595" t="n"/>
      <c r="BU63" s="2661" t="n"/>
      <c r="BV63" s="2661" t="n"/>
      <c r="BW63" s="2661" t="n"/>
      <c r="BX63" s="2661" t="n"/>
      <c r="BY63" s="2661" t="n"/>
      <c r="BZ63" s="413" t="n"/>
      <c r="CA63" s="738" t="n"/>
      <c r="CB63" s="2595" t="n"/>
      <c r="CC63" s="2661" t="n"/>
      <c r="CD63" s="2661" t="n"/>
      <c r="CE63" s="2661" t="n"/>
      <c r="CF63" s="2661" t="n"/>
      <c r="CG63" s="2661" t="n"/>
      <c r="CH63" s="413" t="n"/>
      <c r="CI63" s="738" t="n"/>
      <c r="CJ63" s="2595" t="n"/>
      <c r="CK63" s="2661" t="n"/>
      <c r="CL63" s="2661" t="n"/>
      <c r="CM63" s="2661" t="n"/>
      <c r="CN63" s="2661" t="n"/>
      <c r="CO63" s="2661" t="n"/>
      <c r="CP63" s="413" t="n"/>
      <c r="CQ63" s="736" t="n"/>
      <c r="CR63" s="2661" t="n">
        <v>0</v>
      </c>
      <c r="CS63" s="2661" t="n">
        <v>0</v>
      </c>
      <c r="CT63" s="2592" t="n">
        <v>0</v>
      </c>
      <c r="CU63" s="2661" t="n">
        <v>0</v>
      </c>
      <c r="CV63" s="2661" t="n">
        <v>0</v>
      </c>
      <c r="CW63" s="2661" t="n">
        <v>0</v>
      </c>
      <c r="CX63" s="739" t="n"/>
      <c r="CY63" s="740" t="n"/>
      <c r="CZ63" s="2797" t="n">
        <v>0</v>
      </c>
      <c r="DA63" s="2661" t="n">
        <v>0</v>
      </c>
      <c r="DB63" s="2661" t="n">
        <v>0</v>
      </c>
      <c r="DC63" s="2661" t="n"/>
      <c r="DD63" s="2661" t="n">
        <v>0</v>
      </c>
      <c r="DE63" s="413" t="n"/>
      <c r="DF63" s="413" t="n"/>
      <c r="DG63" s="413" t="n"/>
      <c r="DH63" s="413" t="n"/>
      <c r="DI63" s="2489" t="n"/>
      <c r="DJ63" s="2388" t="n"/>
      <c r="DL63" s="2388" t="n"/>
      <c r="DM63" s="2571">
        <f>(CS63-CZ63)*10^6</f>
        <v/>
      </c>
      <c r="DN63" s="2571">
        <f>(CT63-DC63)*10^6</f>
        <v/>
      </c>
      <c r="DO63" s="2571">
        <f>(CW63-DD63)*10^6</f>
        <v/>
      </c>
    </row>
    <row customFormat="1" customHeight="1" ht="15" outlineLevel="1" r="64" s="416">
      <c r="A64" s="734" t="n"/>
      <c r="B64" s="735" t="inlineStr">
        <is>
          <t xml:space="preserve">    Sortant voix LIBERCOM</t>
        </is>
      </c>
      <c r="C64" s="651" t="inlineStr">
        <is>
          <t>CA57</t>
        </is>
      </c>
      <c r="D64" s="2661" t="n">
        <v>0.044706</v>
      </c>
      <c r="E64" s="2661" t="n">
        <v>0.0309274604843443</v>
      </c>
      <c r="F64" s="2661" t="n">
        <v>0.0137785395156557</v>
      </c>
      <c r="G64" s="2661" t="n">
        <v>0.019446</v>
      </c>
      <c r="H64" s="413" t="n">
        <v>1.298981795742055</v>
      </c>
      <c r="I64" s="736" t="n"/>
      <c r="J64" s="2661" t="n">
        <v>0.040065</v>
      </c>
      <c r="K64" s="2661" t="n">
        <v>0.0273396811518898</v>
      </c>
      <c r="L64" s="2661" t="n">
        <v>0.0127253188481102</v>
      </c>
      <c r="M64" s="2661" t="n">
        <v>0.053445</v>
      </c>
      <c r="N64" s="413" t="n">
        <v>-0.2503508279539713</v>
      </c>
      <c r="O64" s="2796" t="n"/>
      <c r="P64" s="2661" t="n">
        <v>0.085193</v>
      </c>
      <c r="Q64" s="2661" t="n">
        <v>0.0316304133247359</v>
      </c>
      <c r="R64" s="2661" t="n">
        <v>0.0535625866752641</v>
      </c>
      <c r="S64" s="2661" t="n">
        <v>0.013419</v>
      </c>
      <c r="T64" s="413" t="n">
        <v>5.348684700797377</v>
      </c>
      <c r="U64" s="736" t="n"/>
      <c r="V64" s="2661" t="n">
        <v>0.03708</v>
      </c>
      <c r="W64" s="2661" t="n">
        <v>0.0356546904209305</v>
      </c>
      <c r="X64" s="2661" t="n">
        <v>0.0672605161169183</v>
      </c>
      <c r="Y64" s="2661" t="n">
        <v>0.0014253095790695</v>
      </c>
      <c r="Z64" s="2595" t="n">
        <v>-0.0301805161169183</v>
      </c>
      <c r="AA64" s="2661" t="n">
        <v>0.015962</v>
      </c>
      <c r="AB64" s="413" t="n">
        <v>1.323017165768701</v>
      </c>
      <c r="AC64" s="736" t="n"/>
      <c r="AD64" s="2661" t="n">
        <v>0.031553</v>
      </c>
      <c r="AE64" s="2661" t="n">
        <v>0.0468613325837599</v>
      </c>
      <c r="AF64" s="2661" t="n">
        <v>0.09433440976049109</v>
      </c>
      <c r="AG64" s="2661" t="n">
        <v>-0.0153083325837599</v>
      </c>
      <c r="AH64" s="2595" t="n">
        <v>-0.0627814097604911</v>
      </c>
      <c r="AI64" s="2661" t="n">
        <v>0.053982</v>
      </c>
      <c r="AJ64" s="413" t="n">
        <v>-0.4154903486347301</v>
      </c>
      <c r="AK64" s="736" t="n"/>
      <c r="AL64" s="2661" t="n">
        <v>-0.000793</v>
      </c>
      <c r="AM64" s="2661" t="n">
        <v>0.0461359068206241</v>
      </c>
      <c r="AN64" s="2661" t="n">
        <v>0.101733749173621</v>
      </c>
      <c r="AO64" s="2661" t="n">
        <v>0.0762343778880656</v>
      </c>
      <c r="AP64" s="2661" t="n">
        <v>-0.0469289068206241</v>
      </c>
      <c r="AQ64" s="2595" t="n">
        <v>-0.102526749173621</v>
      </c>
      <c r="AR64" s="2661" t="n">
        <v>0.055679</v>
      </c>
      <c r="AS64" s="413" t="n">
        <v>-1.014242353490544</v>
      </c>
      <c r="AT64" s="2796" t="n"/>
      <c r="AU64" s="2595" t="n">
        <v>0.00058</v>
      </c>
      <c r="AV64" s="2661" t="n">
        <v>0.0452614209249337</v>
      </c>
      <c r="AW64" s="2661" t="n">
        <v>0.0616721917528756</v>
      </c>
      <c r="AX64" s="2661" t="n">
        <v>-0.04468142092493371</v>
      </c>
      <c r="AY64" s="2661" t="n">
        <v>-0.06109219175287561</v>
      </c>
      <c r="AZ64" s="2661" t="n">
        <v>0.043702</v>
      </c>
      <c r="BA64" s="413" t="n">
        <v>-0.9867282961878175</v>
      </c>
      <c r="BB64" s="736" t="n"/>
      <c r="BC64" s="2595" t="n">
        <v>-0.040942</v>
      </c>
      <c r="BD64" s="2661" t="n">
        <v>0.0450063567894253</v>
      </c>
      <c r="BE64" s="2661" t="n">
        <v>0.0598033608214833</v>
      </c>
      <c r="BF64" s="2661" t="n">
        <v>-0.08594835678942531</v>
      </c>
      <c r="BG64" s="2661" t="n">
        <v>-0.1007453608214833</v>
      </c>
      <c r="BH64" s="2661" t="n">
        <v>0.032335</v>
      </c>
      <c r="BI64" s="413" t="n">
        <v>-2.266182155558992</v>
      </c>
      <c r="BJ64" s="2796" t="n"/>
      <c r="BK64" s="2595" t="n"/>
      <c r="BL64" s="2661" t="n"/>
      <c r="BM64" s="2661" t="n"/>
      <c r="BN64" s="2661" t="n"/>
      <c r="BO64" s="2661" t="n"/>
      <c r="BP64" s="2661" t="n"/>
      <c r="BQ64" s="2661" t="n"/>
      <c r="BR64" s="413" t="n"/>
      <c r="BS64" s="736" t="n"/>
      <c r="BT64" s="2595" t="n"/>
      <c r="BU64" s="2661" t="n"/>
      <c r="BV64" s="2661" t="n"/>
      <c r="BW64" s="2661" t="n"/>
      <c r="BX64" s="2661" t="n"/>
      <c r="BY64" s="2661" t="n"/>
      <c r="BZ64" s="413" t="n"/>
      <c r="CA64" s="738" t="n"/>
      <c r="CB64" s="2595" t="n"/>
      <c r="CC64" s="2661" t="n"/>
      <c r="CD64" s="2661" t="n"/>
      <c r="CE64" s="2661" t="n"/>
      <c r="CF64" s="2661" t="n"/>
      <c r="CG64" s="2661" t="n"/>
      <c r="CH64" s="413" t="n"/>
      <c r="CI64" s="738" t="n"/>
      <c r="CJ64" s="2595" t="n"/>
      <c r="CK64" s="2661" t="n"/>
      <c r="CL64" s="2661" t="n"/>
      <c r="CM64" s="2661" t="n"/>
      <c r="CN64" s="2661" t="n"/>
      <c r="CO64" s="2661" t="n"/>
      <c r="CP64" s="413" t="n"/>
      <c r="CQ64" s="736" t="n"/>
      <c r="CR64" s="2661" t="n">
        <v>0.197442</v>
      </c>
      <c r="CS64" s="2661" t="n">
        <v>0.3088172625006436</v>
      </c>
      <c r="CT64" s="2592" t="n">
        <v>0.3765035696409412</v>
      </c>
      <c r="CU64" s="2661" t="n">
        <v>-0.1113752625006436</v>
      </c>
      <c r="CV64" s="2661" t="n">
        <v>-0.1790615696409412</v>
      </c>
      <c r="CW64" s="2661" t="n">
        <v>0.255635</v>
      </c>
      <c r="CX64" s="739" t="n"/>
      <c r="CY64" s="740" t="n"/>
      <c r="CZ64" s="2797" t="n">
        <v>0.483754367622841</v>
      </c>
      <c r="DA64" s="2661" t="n">
        <v>0.9186881431726129</v>
      </c>
      <c r="DB64" s="2661" t="n">
        <v>0.644844166010528</v>
      </c>
      <c r="DC64" s="2661" t="n"/>
      <c r="DD64" s="2661" t="n">
        <v>0.48885</v>
      </c>
      <c r="DE64" s="413" t="n"/>
      <c r="DF64" s="413" t="n"/>
      <c r="DG64" s="413" t="n"/>
      <c r="DH64" s="413" t="n"/>
      <c r="DI64" s="2489" t="n"/>
      <c r="DJ64" s="2388" t="n"/>
      <c r="DL64" s="2388" t="n"/>
      <c r="DM64" s="2571">
        <f>(CS64-CZ64)*10^6</f>
        <v/>
      </c>
      <c r="DN64" s="2571">
        <f>(CT64-DC64)*10^6</f>
        <v/>
      </c>
      <c r="DO64" s="2571">
        <f>(CW64-DD64)*10^6</f>
        <v/>
      </c>
    </row>
    <row customFormat="1" customHeight="1" ht="15" outlineLevel="1" r="65" s="416">
      <c r="A65" s="734" t="n"/>
      <c r="B65" s="735" t="inlineStr">
        <is>
          <t xml:space="preserve">    Sortant voix BTSA</t>
        </is>
      </c>
      <c r="C65" s="651" t="inlineStr">
        <is>
          <t>CA58</t>
        </is>
      </c>
      <c r="D65" s="2661" t="n">
        <v>-0.001938</v>
      </c>
      <c r="E65" s="2661" t="n">
        <v>0.0045030739555807</v>
      </c>
      <c r="F65" s="2661" t="n">
        <v>-0.0064410739555807</v>
      </c>
      <c r="G65" s="2661" t="n">
        <v>0.003216</v>
      </c>
      <c r="H65" s="413" t="n">
        <v>-1.602611940298508</v>
      </c>
      <c r="I65" s="736" t="n"/>
      <c r="J65" s="2661" t="n">
        <v>0.015248</v>
      </c>
      <c r="K65" s="2661" t="n">
        <v>0.0039155636325627</v>
      </c>
      <c r="L65" s="2661" t="n">
        <v>0.0113324363674373</v>
      </c>
      <c r="M65" s="2661" t="n">
        <v>0.024492</v>
      </c>
      <c r="N65" s="413" t="n">
        <v>-0.3774293646905112</v>
      </c>
      <c r="O65" s="2796" t="n"/>
      <c r="P65" s="2661" t="n">
        <v>-0.002613</v>
      </c>
      <c r="Q65" s="2661" t="n">
        <v>0.0045260302468233</v>
      </c>
      <c r="R65" s="2661" t="n">
        <v>-0.0071390302468233</v>
      </c>
      <c r="S65" s="2661" t="n">
        <v>-0.001506</v>
      </c>
      <c r="T65" s="413" t="n">
        <v>0.7350597609561753</v>
      </c>
      <c r="U65" s="736" t="n"/>
      <c r="V65" s="2661" t="n">
        <v>0.002427</v>
      </c>
      <c r="W65" s="2661" t="n">
        <v>0.0051331300691942</v>
      </c>
      <c r="X65" s="2661" t="n">
        <v>0.0042331654991802</v>
      </c>
      <c r="Y65" s="2661" t="n">
        <v>-0.0027061300691942</v>
      </c>
      <c r="Z65" s="2595" t="n">
        <v>-0.0018061654991802</v>
      </c>
      <c r="AA65" s="2661" t="n">
        <v>0.00957</v>
      </c>
      <c r="AB65" s="413" t="n">
        <v>-0.7463949843260188</v>
      </c>
      <c r="AC65" s="736" t="n"/>
      <c r="AD65" s="2661" t="n">
        <v>0.005103</v>
      </c>
      <c r="AE65" s="2661" t="n">
        <v>0.0067211228412805</v>
      </c>
      <c r="AF65" s="2661" t="n">
        <v>0.008401175991372</v>
      </c>
      <c r="AG65" s="2661" t="n">
        <v>-0.0016181228412805</v>
      </c>
      <c r="AH65" s="2595" t="n">
        <v>-0.003298175991372001</v>
      </c>
      <c r="AI65" s="2661" t="n">
        <v>0.012359</v>
      </c>
      <c r="AJ65" s="413" t="n">
        <v>-0.5871025163848208</v>
      </c>
      <c r="AK65" s="736" t="n"/>
      <c r="AL65" s="2661" t="n">
        <v>-3.7e-05</v>
      </c>
      <c r="AM65" s="2661" t="n">
        <v>0.0066202642972005</v>
      </c>
      <c r="AN65" s="2661" t="n">
        <v>0.00319185369508498</v>
      </c>
      <c r="AO65" s="2661" t="n">
        <v>0.0024368080563469</v>
      </c>
      <c r="AP65" s="2661" t="n">
        <v>-0.0066572642972005</v>
      </c>
      <c r="AQ65" s="2595" t="n">
        <v>-0.00322885369508498</v>
      </c>
      <c r="AR65" s="2661" t="n">
        <v>0.002981</v>
      </c>
      <c r="AS65" s="413" t="n">
        <v>-1.012411942301241</v>
      </c>
      <c r="AT65" s="2796" t="n"/>
      <c r="AU65" s="2595" t="n">
        <v>0</v>
      </c>
      <c r="AV65" s="2661" t="n">
        <v>0.00650087073632792</v>
      </c>
      <c r="AW65" s="2661" t="n">
        <v>0.00471587178691041</v>
      </c>
      <c r="AX65" s="2661" t="n">
        <v>-0.00650087073632792</v>
      </c>
      <c r="AY65" s="2661" t="n">
        <v>-0.00471587178691041</v>
      </c>
      <c r="AZ65" s="2661" t="n">
        <v>0.008078</v>
      </c>
      <c r="BA65" s="413" t="n">
        <v>-1</v>
      </c>
      <c r="BB65" s="736" t="n"/>
      <c r="BC65" s="2595" t="n">
        <v>-0.003875</v>
      </c>
      <c r="BD65" s="2661" t="n">
        <v>0.00645916167360219</v>
      </c>
      <c r="BE65" s="2661" t="n">
        <v>0.00477185560184088</v>
      </c>
      <c r="BF65" s="2661" t="n">
        <v>-0.01033416167360219</v>
      </c>
      <c r="BG65" s="2661" t="n">
        <v>-0.008646855601840881</v>
      </c>
      <c r="BH65" s="2661" t="n">
        <v>0.009395000000000001</v>
      </c>
      <c r="BI65" s="413" t="n">
        <v>-1.412453432676956</v>
      </c>
      <c r="BJ65" s="2796" t="n"/>
      <c r="BK65" s="2595" t="n"/>
      <c r="BL65" s="2661" t="n"/>
      <c r="BM65" s="2661" t="n"/>
      <c r="BN65" s="2661" t="n"/>
      <c r="BO65" s="2661" t="n"/>
      <c r="BP65" s="2661" t="n"/>
      <c r="BQ65" s="2661" t="n"/>
      <c r="BR65" s="413" t="n"/>
      <c r="BS65" s="736" t="n"/>
      <c r="BT65" s="2595" t="n"/>
      <c r="BU65" s="2661" t="n"/>
      <c r="BV65" s="2661" t="n"/>
      <c r="BW65" s="2661" t="n"/>
      <c r="BX65" s="2661" t="n"/>
      <c r="BY65" s="2661" t="n"/>
      <c r="BZ65" s="413" t="n"/>
      <c r="CA65" s="738" t="n"/>
      <c r="CB65" s="2595" t="n"/>
      <c r="CC65" s="2661" t="n"/>
      <c r="CD65" s="2661" t="n"/>
      <c r="CE65" s="2661" t="n"/>
      <c r="CF65" s="2661" t="n"/>
      <c r="CG65" s="2661" t="n"/>
      <c r="CH65" s="413" t="n"/>
      <c r="CI65" s="738" t="n"/>
      <c r="CJ65" s="2595" t="n"/>
      <c r="CK65" s="2661" t="n"/>
      <c r="CL65" s="2661" t="n"/>
      <c r="CM65" s="2661" t="n"/>
      <c r="CN65" s="2661" t="n"/>
      <c r="CO65" s="2661" t="n"/>
      <c r="CP65" s="413" t="n"/>
      <c r="CQ65" s="736" t="n"/>
      <c r="CR65" s="2661" t="n">
        <v>0.014315</v>
      </c>
      <c r="CS65" s="2661" t="n">
        <v>0.04437921745257201</v>
      </c>
      <c r="CT65" s="2592" t="n">
        <v>0.02537967984325731</v>
      </c>
      <c r="CU65" s="2661" t="n">
        <v>-0.03006421745257201</v>
      </c>
      <c r="CV65" s="2661" t="n">
        <v>-0.01106467984325731</v>
      </c>
      <c r="CW65" s="2661" t="n">
        <v>0.05919</v>
      </c>
      <c r="CX65" s="739">
        <f>+CR65/CW65-1</f>
        <v/>
      </c>
      <c r="CY65" s="740" t="n"/>
      <c r="CZ65" s="2797" t="n">
        <v>0.06949168848105459</v>
      </c>
      <c r="DA65" s="2661" t="n">
        <v>0.0536196121520065</v>
      </c>
      <c r="DB65" s="2661" t="n">
        <v>0.0442118860558267</v>
      </c>
      <c r="DC65" s="2661" t="n"/>
      <c r="DD65" s="2661" t="n">
        <v>0.07758500000000002</v>
      </c>
      <c r="DE65" s="413">
        <f>(CZ65-DD65)/DD65</f>
        <v/>
      </c>
      <c r="DF65" s="413">
        <f>(DA65-DD65)/DD65</f>
        <v/>
      </c>
      <c r="DG65" s="413">
        <f>(DB65-DD65)/DD65</f>
        <v/>
      </c>
      <c r="DH65" s="413">
        <f>(DC65-DD65)/DD65</f>
        <v/>
      </c>
      <c r="DI65" s="2489" t="n"/>
      <c r="DJ65" s="2388" t="n"/>
      <c r="DL65" s="2388" t="n"/>
      <c r="DM65" s="2571">
        <f>(CS65-CZ65)*10^6</f>
        <v/>
      </c>
      <c r="DN65" s="2571">
        <f>(CT65-DC65)*10^6</f>
        <v/>
      </c>
      <c r="DO65" s="2571">
        <f>(CW65-DD65)*10^6</f>
        <v/>
      </c>
    </row>
    <row customFormat="1" customHeight="1" ht="15" outlineLevel="1" r="66" s="416">
      <c r="A66" s="734" t="n"/>
      <c r="B66" s="735" t="inlineStr">
        <is>
          <t xml:space="preserve">    Sortant voix INTERNATIONAL</t>
        </is>
      </c>
      <c r="C66" s="651" t="inlineStr">
        <is>
          <t>CA59</t>
        </is>
      </c>
      <c r="D66" s="2661" t="n">
        <v>0.046205</v>
      </c>
      <c r="E66" s="2661" t="n">
        <v>0.0632129382634553</v>
      </c>
      <c r="F66" s="2661" t="n">
        <v>-0.01700793826345529</v>
      </c>
      <c r="G66" s="2661" t="n">
        <v>0.271662</v>
      </c>
      <c r="H66" s="413" t="n">
        <v>-0.8299173237331684</v>
      </c>
      <c r="I66" s="736" t="n"/>
      <c r="J66" s="2661" t="n">
        <v>0.06272800000000001</v>
      </c>
      <c r="K66" s="2661" t="n">
        <v>0.0522981316998635</v>
      </c>
      <c r="L66" s="2661" t="n">
        <v>0.01042986830013651</v>
      </c>
      <c r="M66" s="2661" t="n">
        <v>0.08537699999999999</v>
      </c>
      <c r="N66" s="413" t="n">
        <v>-0.2652822188645653</v>
      </c>
      <c r="O66" s="2796" t="n"/>
      <c r="P66" s="2661" t="n">
        <v>0.04571</v>
      </c>
      <c r="Q66" s="2661" t="n">
        <v>0.062692703188196</v>
      </c>
      <c r="R66" s="2661" t="n">
        <v>-0.016982703188196</v>
      </c>
      <c r="S66" s="2661" t="n">
        <v>0.202708</v>
      </c>
      <c r="T66" s="413" t="n">
        <v>-0.7745032263156856</v>
      </c>
      <c r="U66" s="736" t="n"/>
      <c r="V66" s="2661" t="n">
        <v>0.04981</v>
      </c>
      <c r="W66" s="2661" t="n">
        <v>0.0703065134860163</v>
      </c>
      <c r="X66" s="2661" t="n">
        <v>0.07006466006408341</v>
      </c>
      <c r="Y66" s="2661" t="n">
        <v>-0.0204965134860163</v>
      </c>
      <c r="Z66" s="2595" t="n">
        <v>-0.02025466006408341</v>
      </c>
      <c r="AA66" s="2661" t="n">
        <v>0.08864</v>
      </c>
      <c r="AB66" s="413" t="n">
        <v>-0.4380640794223827</v>
      </c>
      <c r="AC66" s="736" t="n"/>
      <c r="AD66" s="2661" t="n">
        <v>0.024212</v>
      </c>
      <c r="AE66" s="2661" t="n">
        <v>0.0843355839247677</v>
      </c>
      <c r="AF66" s="2661" t="n">
        <v>0.0840721075235888</v>
      </c>
      <c r="AG66" s="2661" t="n">
        <v>-0.0601235839247677</v>
      </c>
      <c r="AH66" s="2595" t="n">
        <v>-0.05986010752358881</v>
      </c>
      <c r="AI66" s="2661" t="n">
        <v>0.08041</v>
      </c>
      <c r="AJ66" s="413" t="n">
        <v>-0.6988931724909837</v>
      </c>
      <c r="AK66" s="736" t="n"/>
      <c r="AL66" s="2661" t="n">
        <v>-0.001389</v>
      </c>
      <c r="AM66" s="2661" t="n">
        <v>0.0876280289408299</v>
      </c>
      <c r="AN66" s="2661" t="n">
        <v>0.08738518377157301</v>
      </c>
      <c r="AO66" s="2661" t="n">
        <v>0.171665971405007</v>
      </c>
      <c r="AP66" s="2661" t="n">
        <v>-0.0890170289408299</v>
      </c>
      <c r="AQ66" s="2595" t="n">
        <v>-0.08877418377157301</v>
      </c>
      <c r="AR66" s="2661" t="n">
        <v>0.012866</v>
      </c>
      <c r="AS66" s="413" t="n">
        <v>-1.107958961604228</v>
      </c>
      <c r="AT66" s="2796" t="n"/>
      <c r="AU66" s="2595" t="n">
        <v>0.13696</v>
      </c>
      <c r="AV66" s="2661" t="n">
        <v>0.0783760359719976</v>
      </c>
      <c r="AW66" s="2661" t="n">
        <v>0.15364669872794</v>
      </c>
      <c r="AX66" s="2661" t="n">
        <v>0.05858396402800239</v>
      </c>
      <c r="AY66" s="2661" t="n">
        <v>-0.01668669872794001</v>
      </c>
      <c r="AZ66" s="2661" t="n">
        <v>0.074833</v>
      </c>
      <c r="BA66" s="413" t="n">
        <v>0.8302085978111262</v>
      </c>
      <c r="BB66" s="736" t="n"/>
      <c r="BC66" s="2595" t="n">
        <v>0.07085900000000001</v>
      </c>
      <c r="BD66" s="2661" t="n">
        <v>0.0779440484326057</v>
      </c>
      <c r="BE66" s="2661" t="n">
        <v>0.147624136348926</v>
      </c>
      <c r="BF66" s="2661" t="n">
        <v>-0.007085048432605698</v>
      </c>
      <c r="BG66" s="2661" t="n">
        <v>-0.07676513634892598</v>
      </c>
      <c r="BH66" s="2661" t="n">
        <v>0.114302</v>
      </c>
      <c r="BI66" s="413" t="n">
        <v>-0.3800720897272138</v>
      </c>
      <c r="BJ66" s="2796" t="n"/>
      <c r="BK66" s="2595" t="n"/>
      <c r="BL66" s="2661" t="n"/>
      <c r="BM66" s="2661" t="n"/>
      <c r="BN66" s="2661" t="n"/>
      <c r="BO66" s="2661" t="n"/>
      <c r="BP66" s="2661" t="n"/>
      <c r="BQ66" s="2661" t="n"/>
      <c r="BR66" s="413" t="n"/>
      <c r="BS66" s="736" t="n"/>
      <c r="BT66" s="2595" t="n"/>
      <c r="BU66" s="2661" t="n"/>
      <c r="BV66" s="2661" t="n"/>
      <c r="BW66" s="2661" t="n"/>
      <c r="BX66" s="2661" t="n"/>
      <c r="BY66" s="2661" t="n"/>
      <c r="BZ66" s="413" t="n"/>
      <c r="CA66" s="738" t="n"/>
      <c r="CB66" s="2595" t="n"/>
      <c r="CC66" s="2661" t="n"/>
      <c r="CD66" s="2661" t="n"/>
      <c r="CE66" s="2661" t="n"/>
      <c r="CF66" s="2661" t="n"/>
      <c r="CG66" s="2661" t="n"/>
      <c r="CH66" s="413" t="n"/>
      <c r="CI66" s="738" t="n"/>
      <c r="CJ66" s="2595" t="n"/>
      <c r="CK66" s="2661" t="n"/>
      <c r="CL66" s="2661" t="n"/>
      <c r="CM66" s="2661" t="n"/>
      <c r="CN66" s="2661" t="n"/>
      <c r="CO66" s="2661" t="n"/>
      <c r="CP66" s="413" t="n"/>
      <c r="CQ66" s="736" t="n"/>
      <c r="CR66" s="2661" t="n">
        <v>0.435095</v>
      </c>
      <c r="CS66" s="2661" t="n">
        <v>0.576793983907732</v>
      </c>
      <c r="CT66" s="2592" t="n">
        <v>0.553977670132947</v>
      </c>
      <c r="CU66" s="2661" t="n">
        <v>-0.1416989839077319</v>
      </c>
      <c r="CV66" s="2661" t="n">
        <v>-0.118882670132947</v>
      </c>
      <c r="CW66" s="2661" t="n">
        <v>0.8164960000000001</v>
      </c>
      <c r="CX66" s="739">
        <f>+CR66/CW66-1</f>
        <v/>
      </c>
      <c r="CY66" s="740" t="n"/>
      <c r="CZ66" s="2797" t="n">
        <v>0.879737455506405</v>
      </c>
      <c r="DA66" s="2661" t="n">
        <v>0.8022325315061779</v>
      </c>
      <c r="DB66" s="2661" t="n">
        <v>1.19892884175381</v>
      </c>
      <c r="DC66" s="2661" t="n"/>
      <c r="DD66" s="2661" t="n">
        <v>1.21763</v>
      </c>
      <c r="DE66" s="413">
        <f>(CZ66-DD66)/DD66</f>
        <v/>
      </c>
      <c r="DF66" s="413">
        <f>(DA66-DD66)/DD66</f>
        <v/>
      </c>
      <c r="DG66" s="413">
        <f>(DB66-DD66)/DD66</f>
        <v/>
      </c>
      <c r="DH66" s="413">
        <f>(DC66-DD66)/DD66</f>
        <v/>
      </c>
      <c r="DI66" s="2489" t="n"/>
      <c r="DJ66" s="2388" t="n"/>
      <c r="DL66" s="2388" t="n"/>
      <c r="DM66" s="2571">
        <f>(CS66-CZ66)*10^6</f>
        <v/>
      </c>
      <c r="DN66" s="2571">
        <f>(CT66-DC66)*10^6</f>
        <v/>
      </c>
      <c r="DO66" s="2571">
        <f>(CW66-DD66)*10^6</f>
        <v/>
      </c>
    </row>
    <row customFormat="1" customHeight="1" ht="15" outlineLevel="1" r="67" s="416">
      <c r="A67" s="734" t="n"/>
      <c r="B67" s="735" t="inlineStr">
        <is>
          <t xml:space="preserve">    Sortant voix roaming</t>
        </is>
      </c>
      <c r="C67" s="651" t="inlineStr">
        <is>
          <t>CA60</t>
        </is>
      </c>
      <c r="D67" s="2661" t="n">
        <v>0.024176</v>
      </c>
      <c r="E67" s="2661" t="n">
        <v>0.387554266699402</v>
      </c>
      <c r="F67" s="2661" t="n">
        <v>-0.363378266699402</v>
      </c>
      <c r="G67" s="2661" t="n">
        <v>0.375186</v>
      </c>
      <c r="H67" s="413" t="n">
        <v>-0.9355626276033754</v>
      </c>
      <c r="I67" s="736" t="n"/>
      <c r="J67" s="2661" t="n">
        <v>0.239947</v>
      </c>
      <c r="K67" s="2661" t="n">
        <v>0.350931000735439</v>
      </c>
      <c r="L67" s="2661" t="n">
        <v>-0.110984000735439</v>
      </c>
      <c r="M67" s="2661" t="n">
        <v>-0.121687</v>
      </c>
      <c r="N67" s="413" t="n">
        <v>-2.971837583307995</v>
      </c>
      <c r="O67" s="2796" t="n"/>
      <c r="P67" s="2661" t="n">
        <v>0.296512</v>
      </c>
      <c r="Q67" s="2661" t="n">
        <v>0.38950723492907</v>
      </c>
      <c r="R67" s="2661" t="n">
        <v>-0.09299523492907003</v>
      </c>
      <c r="S67" s="2661" t="n">
        <v>0.180007</v>
      </c>
      <c r="T67" s="413" t="n">
        <v>0.6472248301454944</v>
      </c>
      <c r="U67" s="736" t="n"/>
      <c r="V67" s="2661" t="n">
        <v>-0.136928</v>
      </c>
      <c r="W67" s="2661" t="n">
        <v>0.377966218761425</v>
      </c>
      <c r="X67" s="2661" t="n">
        <v>0.288473179835697</v>
      </c>
      <c r="Y67" s="2661" t="n">
        <v>-0.5148942187614249</v>
      </c>
      <c r="Z67" s="2595" t="n">
        <v>-0.425401179835697</v>
      </c>
      <c r="AA67" s="2661" t="n">
        <v>0.151303</v>
      </c>
      <c r="AB67" s="413" t="n">
        <v>-1.904991969756052</v>
      </c>
      <c r="AC67" s="736" t="n"/>
      <c r="AD67" s="2661" t="n">
        <v>0.066423</v>
      </c>
      <c r="AE67" s="2661" t="n">
        <v>0.391867071539918</v>
      </c>
      <c r="AF67" s="2661" t="n">
        <v>0.299177444298016</v>
      </c>
      <c r="AG67" s="2661" t="n">
        <v>-0.325444071539918</v>
      </c>
      <c r="AH67" s="2595" t="n">
        <v>-0.232754444298016</v>
      </c>
      <c r="AI67" s="2661" t="n">
        <v>0.251411</v>
      </c>
      <c r="AJ67" s="413" t="n">
        <v>-0.7357991495996595</v>
      </c>
      <c r="AK67" s="736" t="n"/>
      <c r="AL67" s="2661" t="n">
        <v>-0.003874</v>
      </c>
      <c r="AM67" s="2661" t="n">
        <v>0.380643675205324</v>
      </c>
      <c r="AN67" s="2661" t="n">
        <v>0.290711610555762</v>
      </c>
      <c r="AO67" s="2661" t="n">
        <v>0.0641864111913934</v>
      </c>
      <c r="AP67" s="2661" t="n">
        <v>-0.384517675205324</v>
      </c>
      <c r="AQ67" s="2595" t="n">
        <v>-0.294585610555762</v>
      </c>
      <c r="AR67" s="2661" t="n">
        <v>0.322092</v>
      </c>
      <c r="AS67" s="413" t="n">
        <v>-1.012027619437925</v>
      </c>
      <c r="AT67" s="2796" t="n"/>
      <c r="AU67" s="2595" t="n">
        <v>0.183442</v>
      </c>
      <c r="AV67" s="2661" t="n">
        <v>0.394877897560655</v>
      </c>
      <c r="AW67" s="2661" t="n">
        <v>0.06663249392784801</v>
      </c>
      <c r="AX67" s="2661" t="n">
        <v>-0.211435897560655</v>
      </c>
      <c r="AY67" s="2661" t="n">
        <v>0.116809506072152</v>
      </c>
      <c r="AZ67" s="2661" t="n">
        <v>0.380475</v>
      </c>
      <c r="BA67" s="413" t="n">
        <v>-0.5178605690255602</v>
      </c>
      <c r="BB67" s="736" t="n"/>
      <c r="BC67" s="2595" t="n">
        <v>0.070684</v>
      </c>
      <c r="BD67" s="2661" t="n">
        <v>0.396668118437849</v>
      </c>
      <c r="BE67" s="2661" t="n">
        <v>0.0669874299977592</v>
      </c>
      <c r="BF67" s="2661" t="n">
        <v>-0.325984118437849</v>
      </c>
      <c r="BG67" s="2661" t="n">
        <v>0.003696570002240801</v>
      </c>
      <c r="BH67" s="2661" t="n">
        <v>0.518165</v>
      </c>
      <c r="BI67" s="413" t="n">
        <v>-0.8635878532899752</v>
      </c>
      <c r="BJ67" s="2796" t="n"/>
      <c r="BK67" s="2595" t="n"/>
      <c r="BL67" s="2661" t="n"/>
      <c r="BM67" s="2661" t="n"/>
      <c r="BN67" s="2661" t="n"/>
      <c r="BO67" s="2661" t="n"/>
      <c r="BP67" s="2661" t="n"/>
      <c r="BQ67" s="2661" t="n"/>
      <c r="BR67" s="413" t="n"/>
      <c r="BS67" s="736" t="n"/>
      <c r="BT67" s="2595" t="n"/>
      <c r="BU67" s="2661" t="n"/>
      <c r="BV67" s="2661" t="n"/>
      <c r="BW67" s="2661" t="n"/>
      <c r="BX67" s="2661" t="n"/>
      <c r="BY67" s="2661" t="n"/>
      <c r="BZ67" s="413" t="n"/>
      <c r="CA67" s="738" t="n"/>
      <c r="CB67" s="2595" t="n"/>
      <c r="CC67" s="2661" t="n"/>
      <c r="CD67" s="2661" t="n"/>
      <c r="CE67" s="2661" t="n"/>
      <c r="CF67" s="2661" t="n"/>
      <c r="CG67" s="2661" t="n"/>
      <c r="CH67" s="413" t="n"/>
      <c r="CI67" s="738" t="n"/>
      <c r="CJ67" s="2595" t="n"/>
      <c r="CK67" s="2661" t="n"/>
      <c r="CL67" s="2661" t="n"/>
      <c r="CM67" s="2661" t="n"/>
      <c r="CN67" s="2661" t="n"/>
      <c r="CO67" s="2661" t="n"/>
      <c r="CP67" s="413" t="n"/>
      <c r="CQ67" s="736" t="n"/>
      <c r="CR67" s="2661" t="n">
        <v>0.740382</v>
      </c>
      <c r="CS67" s="2661" t="n">
        <v>3.070015483869082</v>
      </c>
      <c r="CT67" s="2592" t="n">
        <v>0.6209489051192414</v>
      </c>
      <c r="CU67" s="2661" t="n">
        <v>-2.329633483869082</v>
      </c>
      <c r="CV67" s="2661" t="n">
        <v>0.1194330948807586</v>
      </c>
      <c r="CW67" s="2661" t="n">
        <v>1.538787</v>
      </c>
      <c r="CX67" s="739">
        <f>+CR67/CW67-1</f>
        <v/>
      </c>
      <c r="CY67" s="740" t="n"/>
      <c r="CZ67" s="2797" t="n">
        <v>4.65109864071866</v>
      </c>
      <c r="DA67" s="2661" t="n">
        <v>3.25380977324323</v>
      </c>
      <c r="DB67" s="2661" t="n">
        <v>0.955529993425958</v>
      </c>
      <c r="DC67" s="2661" t="n"/>
      <c r="DD67" s="2661" t="n">
        <v>2.150254</v>
      </c>
      <c r="DE67" s="413">
        <f>(CZ67-DD67)/DD67</f>
        <v/>
      </c>
      <c r="DF67" s="413">
        <f>(DA67-DD67)/DD67</f>
        <v/>
      </c>
      <c r="DG67" s="413">
        <f>(DB67-DD67)/DD67</f>
        <v/>
      </c>
      <c r="DH67" s="413">
        <f>(DC67-DD67)/DD67</f>
        <v/>
      </c>
      <c r="DI67" s="2489" t="n"/>
      <c r="DJ67" s="2388" t="n"/>
      <c r="DL67" s="2388" t="n"/>
      <c r="DM67" s="2571">
        <f>(CS67-CZ67)*10^6</f>
        <v/>
      </c>
      <c r="DN67" s="2571">
        <f>(CT67-DC67)*10^6</f>
        <v/>
      </c>
      <c r="DO67" s="2571">
        <f>(CW67-DD67)*10^6</f>
        <v/>
      </c>
    </row>
    <row customFormat="1" customHeight="1" ht="15" outlineLevel="1" r="68" s="733">
      <c r="A68" s="719" t="n"/>
      <c r="B68" s="720" t="inlineStr">
        <is>
          <t>Total VOIX Sortant</t>
        </is>
      </c>
      <c r="C68" s="651" t="inlineStr">
        <is>
          <t>CA61</t>
        </is>
      </c>
      <c r="D68" s="2790" t="n">
        <v>0.578437</v>
      </c>
      <c r="E68" s="2790" t="n">
        <v>0.875996682345322</v>
      </c>
      <c r="F68" s="2790" t="n">
        <v>-0.297559682345322</v>
      </c>
      <c r="G68" s="2790" t="n">
        <v>1.551873</v>
      </c>
      <c r="H68" s="723" t="n">
        <v>-0.6272652465762341</v>
      </c>
      <c r="I68" s="724" t="n"/>
      <c r="J68" s="2790" t="n">
        <v>0.787446</v>
      </c>
      <c r="K68" s="2790" t="n">
        <v>0.779441647379206</v>
      </c>
      <c r="L68" s="2790" t="n">
        <v>0.00800435262079402</v>
      </c>
      <c r="M68" s="2790" t="n">
        <v>0.738906</v>
      </c>
      <c r="N68" s="723" t="n">
        <v>0.0656917118009599</v>
      </c>
      <c r="O68" s="2791" t="n"/>
      <c r="P68" s="2790" t="n">
        <v>0.868161</v>
      </c>
      <c r="Q68" s="2790" t="n">
        <v>0.884190349386496</v>
      </c>
      <c r="R68" s="2790" t="n">
        <v>-0.01602934938649603</v>
      </c>
      <c r="S68" s="2790" t="n">
        <v>1.110496</v>
      </c>
      <c r="T68" s="723" t="n">
        <v>-0.2182223078696366</v>
      </c>
      <c r="U68" s="724" t="n"/>
      <c r="V68" s="2790" t="n">
        <v>0.355958</v>
      </c>
      <c r="W68" s="2790" t="n">
        <v>0.934856282102117</v>
      </c>
      <c r="X68" s="2790" t="n">
        <v>0.960648898703235</v>
      </c>
      <c r="Y68" s="2790" t="n">
        <v>-0.578898282102117</v>
      </c>
      <c r="Z68" s="2789" t="n">
        <v>-0.604690898703235</v>
      </c>
      <c r="AA68" s="2790" t="n">
        <v>0.9754959999999999</v>
      </c>
      <c r="AB68" s="723" t="n">
        <v>-0.635100502718617</v>
      </c>
      <c r="AC68" s="724" t="n"/>
      <c r="AD68" s="2790" t="n">
        <v>0.474012</v>
      </c>
      <c r="AE68" s="2790" t="n">
        <v>1.12386901798225</v>
      </c>
      <c r="AF68" s="2790" t="n">
        <v>1.18528224905191</v>
      </c>
      <c r="AG68" s="2790" t="n">
        <v>-0.6498570179822499</v>
      </c>
      <c r="AH68" s="2789" t="n">
        <v>-0.7112702490519099</v>
      </c>
      <c r="AI68" s="2790" t="n">
        <v>1.142975</v>
      </c>
      <c r="AJ68" s="723" t="n">
        <v>-0.5852822677661366</v>
      </c>
      <c r="AK68" s="724" t="n"/>
      <c r="AL68" s="2790" t="n">
        <v>-0.013093</v>
      </c>
      <c r="AM68" s="2790" t="n">
        <v>1.11074209793266</v>
      </c>
      <c r="AN68" s="2790" t="n">
        <v>1.17419865258546</v>
      </c>
      <c r="AO68" s="2790" t="n">
        <v>0.871812844048496</v>
      </c>
      <c r="AP68" s="2790" t="n">
        <v>-1.12383509793266</v>
      </c>
      <c r="AQ68" s="2789" t="n">
        <v>-1.18729165258546</v>
      </c>
      <c r="AR68" s="2790" t="n">
        <v>1.098246</v>
      </c>
      <c r="AS68" s="723" t="n">
        <v>-1.01192173702431</v>
      </c>
      <c r="AT68" s="2791" t="n"/>
      <c r="AU68" s="2789" t="n">
        <v>1.139612</v>
      </c>
      <c r="AV68" s="2790" t="n">
        <v>1.10430350091606</v>
      </c>
      <c r="AW68" s="2790" t="n">
        <v>0.8452094704457991</v>
      </c>
      <c r="AX68" s="2790" t="n">
        <v>0.03530849908394007</v>
      </c>
      <c r="AY68" s="2790" t="n">
        <v>0.294402529554201</v>
      </c>
      <c r="AZ68" s="2790" t="n">
        <v>1.01347</v>
      </c>
      <c r="BA68" s="723" t="n">
        <v>0.1244654503833365</v>
      </c>
      <c r="BB68" s="724" t="n"/>
      <c r="BC68" s="2789" t="n">
        <v>0.523801</v>
      </c>
      <c r="BD68" s="2790" t="n">
        <v>1.10218355949716</v>
      </c>
      <c r="BE68" s="2790" t="n">
        <v>0.804889782250215</v>
      </c>
      <c r="BF68" s="2790" t="n">
        <v>-0.5783825594971601</v>
      </c>
      <c r="BG68" s="2790" t="n">
        <v>-0.2810887822502151</v>
      </c>
      <c r="BH68" s="2790" t="n">
        <v>1.475739</v>
      </c>
      <c r="BI68" s="723" t="n">
        <v>-0.6450585096687151</v>
      </c>
      <c r="BJ68" s="2791" t="n"/>
      <c r="BK68" s="2789" t="n"/>
      <c r="BL68" s="2790" t="n"/>
      <c r="BM68" s="2790" t="n"/>
      <c r="BN68" s="2790" t="n"/>
      <c r="BO68" s="2790" t="n"/>
      <c r="BP68" s="2790" t="n"/>
      <c r="BQ68" s="2790" t="n"/>
      <c r="BR68" s="723" t="n"/>
      <c r="BS68" s="724" t="n"/>
      <c r="BT68" s="2789" t="n"/>
      <c r="BU68" s="2790" t="n"/>
      <c r="BV68" s="2790" t="n"/>
      <c r="BW68" s="2790" t="n"/>
      <c r="BX68" s="2790" t="n"/>
      <c r="BY68" s="2790" t="n"/>
      <c r="BZ68" s="723" t="n"/>
      <c r="CA68" s="727" t="n"/>
      <c r="CB68" s="2789" t="n"/>
      <c r="CC68" s="2790" t="n"/>
      <c r="CD68" s="2790" t="n"/>
      <c r="CE68" s="2790" t="n"/>
      <c r="CF68" s="2790" t="n"/>
      <c r="CG68" s="2790" t="n"/>
      <c r="CH68" s="723" t="n"/>
      <c r="CI68" s="727" t="n"/>
      <c r="CJ68" s="2789" t="n"/>
      <c r="CK68" s="2790" t="n"/>
      <c r="CL68" s="2790" t="n"/>
      <c r="CM68" s="2790" t="n"/>
      <c r="CN68" s="2790" t="n"/>
      <c r="CO68" s="2790" t="n"/>
      <c r="CP68" s="723" t="n"/>
      <c r="CQ68" s="724" t="n"/>
      <c r="CR68" s="2790" t="n">
        <v>4.714334</v>
      </c>
      <c r="CS68" s="2790" t="n">
        <v>7.915583137541271</v>
      </c>
      <c r="CT68" s="2793" t="n">
        <v>4.781036314494295</v>
      </c>
      <c r="CU68" s="2790" t="n">
        <v>-3.201249137541271</v>
      </c>
      <c r="CV68" s="2790" t="n">
        <v>-0.06670231449429487</v>
      </c>
      <c r="CW68" s="2790" t="n">
        <v>7.631461999999999</v>
      </c>
      <c r="CX68" s="729">
        <f>+CR68/CW68-1</f>
        <v/>
      </c>
      <c r="CY68" s="730" t="n"/>
      <c r="CZ68" s="2794" t="n">
        <v>12.2387781204885</v>
      </c>
      <c r="DA68" s="2790" t="n">
        <v>11.8952159808255</v>
      </c>
      <c r="DB68" s="2790" t="n">
        <v>8.413187116473461</v>
      </c>
      <c r="DC68" s="2790" t="n"/>
      <c r="DD68" s="2790" t="n">
        <v>11.674066</v>
      </c>
      <c r="DE68" s="723">
        <f>(CZ68-DD68)/DD68</f>
        <v/>
      </c>
      <c r="DF68" s="723">
        <f>(DA68-DD68)/DD68</f>
        <v/>
      </c>
      <c r="DG68" s="723">
        <f>(DB68-DD68)/DD68</f>
        <v/>
      </c>
      <c r="DH68" s="723">
        <f>(DC68-DD68)/DD68</f>
        <v/>
      </c>
      <c r="DI68" s="2489" t="n"/>
      <c r="DJ68" s="2388" t="n"/>
      <c r="DL68" s="2388" t="n"/>
      <c r="DM68" s="2571">
        <f>(CS68-CZ68)*10^6</f>
        <v/>
      </c>
      <c r="DN68" s="2571">
        <f>(CT68-DC68)*10^6</f>
        <v/>
      </c>
      <c r="DO68" s="2571">
        <f>(CW68-DD68)*10^6</f>
        <v/>
      </c>
    </row>
    <row customFormat="1" customHeight="1" ht="15" outlineLevel="1" r="69" s="787">
      <c r="A69" s="784" t="n"/>
      <c r="B69" s="2814" t="n"/>
      <c r="C69" s="651" t="inlineStr">
        <is>
          <t>CA62</t>
        </is>
      </c>
      <c r="D69" s="2592" t="n"/>
      <c r="E69" s="2592" t="n"/>
      <c r="F69" s="2592" t="n"/>
      <c r="G69" s="2592" t="n"/>
      <c r="H69" s="409" t="n"/>
      <c r="I69" s="410" t="n"/>
      <c r="J69" s="2592" t="n"/>
      <c r="K69" s="2592" t="n"/>
      <c r="L69" s="2592" t="n"/>
      <c r="M69" s="2592" t="n"/>
      <c r="N69" s="409" t="n"/>
      <c r="O69" s="2586" t="n"/>
      <c r="P69" s="2592" t="n"/>
      <c r="Q69" s="2592" t="n"/>
      <c r="R69" s="2592" t="n"/>
      <c r="S69" s="2592" t="n"/>
      <c r="T69" s="409" t="n"/>
      <c r="U69" s="410" t="n"/>
      <c r="V69" s="2592" t="n"/>
      <c r="W69" s="2592" t="n"/>
      <c r="X69" s="2592" t="n"/>
      <c r="Y69" s="2592" t="n"/>
      <c r="Z69" s="2591" t="n"/>
      <c r="AA69" s="2592" t="n"/>
      <c r="AB69" s="409" t="n"/>
      <c r="AC69" s="410" t="n"/>
      <c r="AD69" s="2592" t="n"/>
      <c r="AE69" s="2592" t="n"/>
      <c r="AF69" s="2592" t="n"/>
      <c r="AG69" s="2592" t="n"/>
      <c r="AH69" s="2591" t="n"/>
      <c r="AI69" s="2592" t="n"/>
      <c r="AJ69" s="409" t="n"/>
      <c r="AK69" s="410" t="n"/>
      <c r="AL69" s="2592" t="n"/>
      <c r="AM69" s="2592" t="n"/>
      <c r="AN69" s="2592" t="n"/>
      <c r="AO69" s="2592" t="n"/>
      <c r="AP69" s="2592" t="n"/>
      <c r="AQ69" s="2591" t="n"/>
      <c r="AR69" s="2592" t="n"/>
      <c r="AS69" s="409" t="n"/>
      <c r="AT69" s="2586" t="n"/>
      <c r="AU69" s="2591" t="n"/>
      <c r="AV69" s="2592" t="n"/>
      <c r="AW69" s="2592" t="n"/>
      <c r="AX69" s="2592" t="n"/>
      <c r="AY69" s="2592" t="n"/>
      <c r="AZ69" s="2592" t="n"/>
      <c r="BA69" s="409" t="n"/>
      <c r="BB69" s="410" t="n"/>
      <c r="BC69" s="2591" t="n"/>
      <c r="BD69" s="2592" t="n"/>
      <c r="BE69" s="2592" t="n"/>
      <c r="BF69" s="2592" t="n"/>
      <c r="BG69" s="2592" t="n"/>
      <c r="BH69" s="2592" t="n"/>
      <c r="BI69" s="409" t="n"/>
      <c r="BJ69" s="2586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410" t="n"/>
      <c r="BT69" s="2591" t="n"/>
      <c r="BU69" s="2592" t="n"/>
      <c r="BV69" s="2592" t="n"/>
      <c r="BW69" s="2592" t="n"/>
      <c r="BX69" s="2592" t="n"/>
      <c r="BY69" s="2592" t="n"/>
      <c r="BZ69" s="409" t="n"/>
      <c r="CA69" s="397" t="n"/>
      <c r="CB69" s="2591" t="n"/>
      <c r="CC69" s="2592" t="n"/>
      <c r="CD69" s="2592" t="n"/>
      <c r="CE69" s="2592" t="n"/>
      <c r="CF69" s="2592" t="n"/>
      <c r="CG69" s="2592" t="n"/>
      <c r="CH69" s="409" t="n"/>
      <c r="CI69" s="397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2" t="n"/>
      <c r="CS69" s="2592" t="n"/>
      <c r="CT69" s="2592" t="n"/>
      <c r="CU69" s="2592">
        <f>+CR69-CS69</f>
        <v/>
      </c>
      <c r="CV69" s="2592">
        <f>+CR69-CT69</f>
        <v/>
      </c>
      <c r="CW69" s="2592" t="n"/>
      <c r="CX69" s="761" t="n"/>
      <c r="CY69" s="32" t="n"/>
      <c r="CZ69" s="2815" t="n"/>
      <c r="DA69" s="2592" t="n"/>
      <c r="DB69" s="2592" t="n"/>
      <c r="DC69" s="2592" t="n"/>
      <c r="DD69" s="2592" t="n"/>
      <c r="DE69" s="409" t="n"/>
      <c r="DF69" s="409" t="n"/>
      <c r="DG69" s="409" t="n"/>
      <c r="DH69" s="409" t="n"/>
      <c r="DI69" s="2489" t="n"/>
      <c r="DJ69" s="2388" t="n"/>
      <c r="DL69" s="2388" t="n"/>
      <c r="DM69" s="2571">
        <f>(CS69-CZ69)*10^6</f>
        <v/>
      </c>
      <c r="DN69" s="2571">
        <f>(CT69-DC69)*10^6</f>
        <v/>
      </c>
      <c r="DO69" s="2571">
        <f>(CW69-DD69)*10^6</f>
        <v/>
      </c>
    </row>
    <row customFormat="1" customHeight="1" ht="15" outlineLevel="1" r="70" s="787">
      <c r="A70" s="784" t="n"/>
      <c r="B70" s="735" t="inlineStr">
        <is>
          <t xml:space="preserve">    Sortant sms on net</t>
        </is>
      </c>
      <c r="C70" s="651" t="inlineStr">
        <is>
          <t>CA63</t>
        </is>
      </c>
      <c r="D70" s="2661" t="n">
        <v>0.018734</v>
      </c>
      <c r="E70" s="2661" t="n">
        <v>0.0052030414463514</v>
      </c>
      <c r="F70" s="2592" t="n">
        <v>0.0135309585536486</v>
      </c>
      <c r="G70" s="2661" t="n">
        <v>0.004107</v>
      </c>
      <c r="H70" s="409" t="n">
        <v>3.561480399318237</v>
      </c>
      <c r="I70" s="410" t="n"/>
      <c r="J70" s="2661" t="n">
        <v>-0.001306</v>
      </c>
      <c r="K70" s="2661" t="n">
        <v>0.0052161510615917</v>
      </c>
      <c r="L70" s="2592" t="n">
        <v>-0.0065221510615917</v>
      </c>
      <c r="M70" s="2661" t="n">
        <v>0.00449</v>
      </c>
      <c r="N70" s="409" t="n">
        <v>-1.29086859688196</v>
      </c>
      <c r="O70" s="2586" t="n"/>
      <c r="P70" s="2661" t="n">
        <v>-0.001922</v>
      </c>
      <c r="Q70" s="2661" t="n">
        <v>0.005229260676832</v>
      </c>
      <c r="R70" s="2592" t="n">
        <v>-0.007151260676832</v>
      </c>
      <c r="S70" s="2661" t="n">
        <v>0.003195</v>
      </c>
      <c r="T70" s="409" t="n">
        <v>-1.601564945226917</v>
      </c>
      <c r="U70" s="410" t="n"/>
      <c r="V70" s="2661" t="n">
        <v>0.004312</v>
      </c>
      <c r="W70" s="2661" t="n">
        <v>0.0052434627600091</v>
      </c>
      <c r="X70" s="2661" t="n">
        <v>-0.0019322218550986</v>
      </c>
      <c r="Y70" s="2592" t="n">
        <v>-0.0009314627600091</v>
      </c>
      <c r="Z70" s="2591" t="n">
        <v>0.0062442218550986</v>
      </c>
      <c r="AA70" s="2661" t="n">
        <v>0.004795</v>
      </c>
      <c r="AB70" s="409" t="n">
        <v>-0.1007299270072992</v>
      </c>
      <c r="AC70" s="410" t="n"/>
      <c r="AD70" s="2661" t="n">
        <v>0.00107</v>
      </c>
      <c r="AE70" s="2661" t="n">
        <v>0.0052609422469962</v>
      </c>
      <c r="AF70" s="2661" t="n">
        <v>-0.0019392774927854</v>
      </c>
      <c r="AG70" s="2592" t="n">
        <v>-0.0041909422469962</v>
      </c>
      <c r="AH70" s="2591" t="n">
        <v>0.0030092774927854</v>
      </c>
      <c r="AI70" s="2661" t="n">
        <v>0.004435</v>
      </c>
      <c r="AJ70" s="409" t="n">
        <v>-0.7587373167981961</v>
      </c>
      <c r="AK70" s="410" t="n"/>
      <c r="AL70" s="2661" t="n">
        <v>-0.000117</v>
      </c>
      <c r="AM70" s="2661" t="n">
        <v>0.00528060666985677</v>
      </c>
      <c r="AN70" s="2661" t="n">
        <v>-0.00194721508518299</v>
      </c>
      <c r="AO70" s="2661" t="n">
        <v>0.00106843676598895</v>
      </c>
      <c r="AP70" s="2592" t="n">
        <v>-0.00539760666985677</v>
      </c>
      <c r="AQ70" s="2591" t="n">
        <v>0.00183021508518299</v>
      </c>
      <c r="AR70" s="2661" t="n">
        <v>0.004612</v>
      </c>
      <c r="AS70" s="409" t="n">
        <v>-1.025368603642671</v>
      </c>
      <c r="AT70" s="2586" t="n"/>
      <c r="AU70" s="2595" t="n">
        <v>0.003322</v>
      </c>
      <c r="AV70" s="2661" t="n">
        <v>0.00530136356065398</v>
      </c>
      <c r="AW70" s="2661" t="n">
        <v>0.00107337471211474</v>
      </c>
      <c r="AX70" s="2592" t="n">
        <v>-0.00197936356065398</v>
      </c>
      <c r="AY70" s="2592" t="n">
        <v>0.00224862528788526</v>
      </c>
      <c r="AZ70" s="2661" t="n">
        <v>0.005108</v>
      </c>
      <c r="BA70" s="409" t="n">
        <v>-0.3496476115896633</v>
      </c>
      <c r="BB70" s="410" t="n"/>
      <c r="BC70" s="2595" t="n">
        <v>0.00129</v>
      </c>
      <c r="BD70" s="2661" t="n">
        <v>0.00532539785526128</v>
      </c>
      <c r="BE70" s="2661" t="n">
        <v>0.0010790923339446</v>
      </c>
      <c r="BF70" s="2592" t="n">
        <v>-0.00403539785526128</v>
      </c>
      <c r="BG70" s="2592" t="n">
        <v>0.0002109076660553998</v>
      </c>
      <c r="BH70" s="2661" t="n">
        <v>0.007643</v>
      </c>
      <c r="BI70" s="409" t="n">
        <v>-0.8312181080727463</v>
      </c>
      <c r="BJ70" s="2586" t="n"/>
      <c r="BK70" s="2595" t="n"/>
      <c r="BL70" s="2661" t="n"/>
      <c r="BM70" s="2661" t="n"/>
      <c r="BN70" s="2661" t="n"/>
      <c r="BO70" s="2592" t="n"/>
      <c r="BP70" s="2592" t="n"/>
      <c r="BQ70" s="2661" t="n"/>
      <c r="BR70" s="409" t="n"/>
      <c r="BS70" s="410" t="n"/>
      <c r="BT70" s="2595" t="n"/>
      <c r="BU70" s="2661" t="n"/>
      <c r="BV70" s="2661" t="n"/>
      <c r="BW70" s="2592" t="n"/>
      <c r="BX70" s="2592" t="n"/>
      <c r="BY70" s="2661" t="n"/>
      <c r="BZ70" s="409" t="n"/>
      <c r="CA70" s="397" t="n"/>
      <c r="CB70" s="2595" t="n"/>
      <c r="CC70" s="2661" t="n"/>
      <c r="CD70" s="2661" t="n"/>
      <c r="CE70" s="2592" t="n"/>
      <c r="CF70" s="2592" t="n"/>
      <c r="CG70" s="2661" t="n"/>
      <c r="CH70" s="409" t="n"/>
      <c r="CI70" s="397" t="n"/>
      <c r="CJ70" s="2595" t="n"/>
      <c r="CK70" s="2661" t="n"/>
      <c r="CL70" s="2661" t="n"/>
      <c r="CM70" s="2592" t="n"/>
      <c r="CN70" s="2592" t="n"/>
      <c r="CO70" s="2661" t="n"/>
      <c r="CP70" s="409" t="n"/>
      <c r="CQ70" s="410" t="n"/>
      <c r="CR70" s="2592" t="n">
        <v>0.025383</v>
      </c>
      <c r="CS70" s="2592" t="n">
        <v>0.04206022627755242</v>
      </c>
      <c r="CT70" s="2592" t="n">
        <v>0.02302981147810369</v>
      </c>
      <c r="CU70" s="2592" t="n">
        <v>-0.01667722627755243</v>
      </c>
      <c r="CV70" s="2592" t="n">
        <v>0.002353188521896313</v>
      </c>
      <c r="CW70" s="2592" t="n">
        <v>0.030742</v>
      </c>
      <c r="CX70" s="761">
        <f>+CR70/CW70-1</f>
        <v/>
      </c>
      <c r="CY70" s="32" t="n"/>
      <c r="CZ70" s="2797" t="n">
        <v>0.0636338422148349</v>
      </c>
      <c r="DA70" s="2661" t="n">
        <v>-0.00220458723327935</v>
      </c>
      <c r="DB70" s="2661" t="n">
        <v>0.0284899862312647</v>
      </c>
      <c r="DC70" s="2661" t="n"/>
      <c r="DD70" s="2661" t="n">
        <v>0.051385</v>
      </c>
      <c r="DE70" s="409">
        <f>(CZ70-DD70)/DD70</f>
        <v/>
      </c>
      <c r="DF70" s="409">
        <f>(DA70-DD70)/DD70</f>
        <v/>
      </c>
      <c r="DG70" s="409">
        <f>(DB70-DD70)/DD70</f>
        <v/>
      </c>
      <c r="DH70" s="409">
        <f>(DC70-DD70)/DD70</f>
        <v/>
      </c>
      <c r="DI70" s="2489" t="n"/>
      <c r="DJ70" s="2388" t="n"/>
      <c r="DL70" s="2388" t="n"/>
      <c r="DM70" s="2571">
        <f>(CS70-CZ70)*10^6</f>
        <v/>
      </c>
      <c r="DN70" s="2571">
        <f>(CT70-DC70)*10^6</f>
        <v/>
      </c>
      <c r="DO70" s="2571">
        <f>(CW70-DD70)*10^6</f>
        <v/>
      </c>
    </row>
    <row customFormat="1" customHeight="1" ht="15" outlineLevel="1" r="71" s="787">
      <c r="A71" s="784" t="n"/>
      <c r="B71" s="735" t="inlineStr">
        <is>
          <t xml:space="preserve">    Sortant sms MTN</t>
        </is>
      </c>
      <c r="C71" s="651" t="inlineStr">
        <is>
          <t>CA64</t>
        </is>
      </c>
      <c r="D71" s="2661" t="n">
        <v>0</v>
      </c>
      <c r="E71" s="2661" t="n">
        <v>0</v>
      </c>
      <c r="F71" s="2592" t="n">
        <v>0</v>
      </c>
      <c r="G71" s="2661" t="n">
        <v>0</v>
      </c>
      <c r="H71" s="409" t="n"/>
      <c r="I71" s="410" t="n"/>
      <c r="J71" s="2661" t="n">
        <v>0</v>
      </c>
      <c r="K71" s="2661" t="n">
        <v>0</v>
      </c>
      <c r="L71" s="2592" t="n">
        <v>0</v>
      </c>
      <c r="M71" s="2661" t="n">
        <v>0</v>
      </c>
      <c r="N71" s="409" t="n"/>
      <c r="O71" s="2586" t="n"/>
      <c r="P71" s="2661" t="n">
        <v>0</v>
      </c>
      <c r="Q71" s="2661" t="n">
        <v>0</v>
      </c>
      <c r="R71" s="2592" t="n">
        <v>0</v>
      </c>
      <c r="S71" s="2661" t="n">
        <v>0</v>
      </c>
      <c r="T71" s="409" t="n"/>
      <c r="U71" s="410" t="n"/>
      <c r="V71" s="2661" t="n">
        <v>0</v>
      </c>
      <c r="W71" s="2661" t="n">
        <v>0</v>
      </c>
      <c r="X71" s="2661" t="n">
        <v>0</v>
      </c>
      <c r="Y71" s="2592" t="n">
        <v>0</v>
      </c>
      <c r="Z71" s="2591" t="n">
        <v>0</v>
      </c>
      <c r="AA71" s="2661" t="n">
        <v>0</v>
      </c>
      <c r="AB71" s="409" t="n"/>
      <c r="AC71" s="410" t="n"/>
      <c r="AD71" s="2661" t="n">
        <v>0</v>
      </c>
      <c r="AE71" s="2661" t="n">
        <v>0</v>
      </c>
      <c r="AF71" s="2661" t="n">
        <v>0</v>
      </c>
      <c r="AG71" s="2592" t="n">
        <v>0</v>
      </c>
      <c r="AH71" s="2591" t="n">
        <v>0</v>
      </c>
      <c r="AI71" s="2661" t="n">
        <v>0</v>
      </c>
      <c r="AJ71" s="409" t="n"/>
      <c r="AK71" s="410" t="n"/>
      <c r="AL71" s="2661" t="n">
        <v>0</v>
      </c>
      <c r="AM71" s="2661" t="n">
        <v>0</v>
      </c>
      <c r="AN71" s="2661" t="n">
        <v>0</v>
      </c>
      <c r="AO71" s="2661" t="n">
        <v>0</v>
      </c>
      <c r="AP71" s="2592" t="n">
        <v>0</v>
      </c>
      <c r="AQ71" s="2591" t="n">
        <v>0</v>
      </c>
      <c r="AR71" s="2661" t="n">
        <v>0</v>
      </c>
      <c r="AS71" s="409" t="n"/>
      <c r="AT71" s="2586" t="n"/>
      <c r="AU71" s="2595" t="n">
        <v>0</v>
      </c>
      <c r="AV71" s="2661" t="n">
        <v>0</v>
      </c>
      <c r="AW71" s="2661" t="n">
        <v>0</v>
      </c>
      <c r="AX71" s="2592" t="n">
        <v>0</v>
      </c>
      <c r="AY71" s="2592" t="n">
        <v>0</v>
      </c>
      <c r="AZ71" s="2661" t="n">
        <v>0</v>
      </c>
      <c r="BA71" s="409" t="n"/>
      <c r="BB71" s="410" t="n"/>
      <c r="BC71" s="2595" t="n">
        <v>0</v>
      </c>
      <c r="BD71" s="2661" t="n">
        <v>0</v>
      </c>
      <c r="BE71" s="2661" t="n">
        <v>0</v>
      </c>
      <c r="BF71" s="2592" t="n">
        <v>0</v>
      </c>
      <c r="BG71" s="2592" t="n">
        <v>0</v>
      </c>
      <c r="BH71" s="2661" t="n">
        <v>0</v>
      </c>
      <c r="BI71" s="409" t="n"/>
      <c r="BJ71" s="2586" t="n"/>
      <c r="BK71" s="2595" t="n"/>
      <c r="BL71" s="2661" t="n"/>
      <c r="BM71" s="2661" t="n"/>
      <c r="BN71" s="2661" t="n"/>
      <c r="BO71" s="2592" t="n"/>
      <c r="BP71" s="2592" t="n"/>
      <c r="BQ71" s="2661" t="n"/>
      <c r="BR71" s="409" t="n"/>
      <c r="BS71" s="410" t="n"/>
      <c r="BT71" s="2595" t="n"/>
      <c r="BU71" s="2661" t="n"/>
      <c r="BV71" s="2661" t="n"/>
      <c r="BW71" s="2592" t="n"/>
      <c r="BX71" s="2592" t="n"/>
      <c r="BY71" s="2661" t="n"/>
      <c r="BZ71" s="409" t="n"/>
      <c r="CA71" s="397" t="n"/>
      <c r="CB71" s="2595" t="n"/>
      <c r="CC71" s="2661" t="n"/>
      <c r="CD71" s="2661" t="n"/>
      <c r="CE71" s="2592" t="n"/>
      <c r="CF71" s="2592" t="n"/>
      <c r="CG71" s="2661" t="n"/>
      <c r="CH71" s="409" t="n"/>
      <c r="CI71" s="397" t="n"/>
      <c r="CJ71" s="2595" t="n"/>
      <c r="CK71" s="2661" t="n"/>
      <c r="CL71" s="2661" t="n"/>
      <c r="CM71" s="2592" t="n"/>
      <c r="CN71" s="2592" t="n"/>
      <c r="CO71" s="2661" t="n"/>
      <c r="CP71" s="409" t="n"/>
      <c r="CQ71" s="410" t="n"/>
      <c r="CR71" s="2592" t="n">
        <v>0</v>
      </c>
      <c r="CS71" s="2592" t="n">
        <v>0</v>
      </c>
      <c r="CT71" s="2592" t="n">
        <v>0</v>
      </c>
      <c r="CU71" s="2592" t="n">
        <v>0</v>
      </c>
      <c r="CV71" s="2592" t="n">
        <v>0</v>
      </c>
      <c r="CW71" s="2592" t="n">
        <v>0</v>
      </c>
      <c r="CX71" s="761">
        <f>+CR71/CW71-1</f>
        <v/>
      </c>
      <c r="CY71" s="32" t="n"/>
      <c r="CZ71" s="2797" t="n">
        <v>0</v>
      </c>
      <c r="DA71" s="2661" t="n">
        <v>0</v>
      </c>
      <c r="DB71" s="2661" t="n">
        <v>0</v>
      </c>
      <c r="DC71" s="2661" t="n"/>
      <c r="DD71" s="2661" t="n">
        <v>0</v>
      </c>
      <c r="DE71" s="409">
        <f>(CZ71-DD71)/DD71</f>
        <v/>
      </c>
      <c r="DF71" s="409">
        <f>(DA71-DD71)/DD71</f>
        <v/>
      </c>
      <c r="DG71" s="409">
        <f>(DB71-DD71)/DD71</f>
        <v/>
      </c>
      <c r="DH71" s="409">
        <f>(DC71-DD71)/DD71</f>
        <v/>
      </c>
      <c r="DI71" s="2489" t="n"/>
      <c r="DJ71" s="2388" t="n"/>
      <c r="DL71" s="2388" t="n"/>
      <c r="DM71" s="2571">
        <f>(CS71-CZ71)*10^6</f>
        <v/>
      </c>
      <c r="DN71" s="2571">
        <f>(CT71-DC71)*10^6</f>
        <v/>
      </c>
      <c r="DO71" s="2571">
        <f>(CW71-DD71)*10^6</f>
        <v/>
      </c>
    </row>
    <row customFormat="1" customHeight="1" ht="15" outlineLevel="1" r="72" s="787">
      <c r="A72" s="784" t="n"/>
      <c r="B72" s="735" t="inlineStr">
        <is>
          <t xml:space="preserve">    Sortant sms GLO</t>
        </is>
      </c>
      <c r="C72" s="651" t="inlineStr">
        <is>
          <t>CA65</t>
        </is>
      </c>
      <c r="D72" s="2661" t="n">
        <v>0</v>
      </c>
      <c r="E72" s="2661" t="n">
        <v>0</v>
      </c>
      <c r="F72" s="2592" t="n">
        <v>0</v>
      </c>
      <c r="G72" s="2661" t="n">
        <v>0</v>
      </c>
      <c r="H72" s="409" t="n"/>
      <c r="I72" s="410" t="n"/>
      <c r="J72" s="2661" t="n">
        <v>0</v>
      </c>
      <c r="K72" s="2661" t="n">
        <v>0</v>
      </c>
      <c r="L72" s="2592" t="n">
        <v>0</v>
      </c>
      <c r="M72" s="2661" t="n">
        <v>0</v>
      </c>
      <c r="N72" s="409" t="n"/>
      <c r="O72" s="2586" t="n"/>
      <c r="P72" s="2661" t="n">
        <v>0</v>
      </c>
      <c r="Q72" s="2661" t="n">
        <v>0</v>
      </c>
      <c r="R72" s="2592" t="n">
        <v>0</v>
      </c>
      <c r="S72" s="2661" t="n">
        <v>0</v>
      </c>
      <c r="T72" s="409" t="n"/>
      <c r="U72" s="410" t="n"/>
      <c r="V72" s="2661" t="n">
        <v>0</v>
      </c>
      <c r="W72" s="2661" t="n">
        <v>0</v>
      </c>
      <c r="X72" s="2661" t="n">
        <v>0</v>
      </c>
      <c r="Y72" s="2592" t="n">
        <v>0</v>
      </c>
      <c r="Z72" s="2591" t="n">
        <v>0</v>
      </c>
      <c r="AA72" s="2661" t="n">
        <v>0</v>
      </c>
      <c r="AB72" s="409" t="n"/>
      <c r="AC72" s="410" t="n"/>
      <c r="AD72" s="2661" t="n">
        <v>0</v>
      </c>
      <c r="AE72" s="2661" t="n">
        <v>0</v>
      </c>
      <c r="AF72" s="2661" t="n">
        <v>0</v>
      </c>
      <c r="AG72" s="2592" t="n">
        <v>0</v>
      </c>
      <c r="AH72" s="2591" t="n">
        <v>0</v>
      </c>
      <c r="AI72" s="2661" t="n">
        <v>0</v>
      </c>
      <c r="AJ72" s="409" t="n"/>
      <c r="AK72" s="410" t="n"/>
      <c r="AL72" s="2661" t="n">
        <v>0</v>
      </c>
      <c r="AM72" s="2661" t="n">
        <v>0</v>
      </c>
      <c r="AN72" s="2661" t="n">
        <v>0</v>
      </c>
      <c r="AO72" s="2661" t="n">
        <v>0</v>
      </c>
      <c r="AP72" s="2592" t="n">
        <v>0</v>
      </c>
      <c r="AQ72" s="2591" t="n">
        <v>0</v>
      </c>
      <c r="AR72" s="2661" t="n">
        <v>0</v>
      </c>
      <c r="AS72" s="409" t="n"/>
      <c r="AT72" s="2586" t="n"/>
      <c r="AU72" s="2595" t="n">
        <v>0</v>
      </c>
      <c r="AV72" s="2661" t="n">
        <v>0</v>
      </c>
      <c r="AW72" s="2661" t="n">
        <v>0</v>
      </c>
      <c r="AX72" s="2592" t="n">
        <v>0</v>
      </c>
      <c r="AY72" s="2592" t="n">
        <v>0</v>
      </c>
      <c r="AZ72" s="2661" t="n">
        <v>0</v>
      </c>
      <c r="BA72" s="409" t="n"/>
      <c r="BB72" s="410" t="n"/>
      <c r="BC72" s="2595" t="n">
        <v>0</v>
      </c>
      <c r="BD72" s="2661" t="n"/>
      <c r="BE72" s="2661" t="n"/>
      <c r="BF72" s="2592" t="n">
        <v>0</v>
      </c>
      <c r="BG72" s="2592" t="n">
        <v>0</v>
      </c>
      <c r="BH72" s="2661" t="n">
        <v>0</v>
      </c>
      <c r="BI72" s="409" t="n"/>
      <c r="BJ72" s="2586" t="n"/>
      <c r="BK72" s="2595" t="n"/>
      <c r="BL72" s="2661" t="n"/>
      <c r="BM72" s="2661" t="n"/>
      <c r="BN72" s="2661" t="n"/>
      <c r="BO72" s="2592" t="n"/>
      <c r="BP72" s="2592" t="n"/>
      <c r="BQ72" s="2661" t="n"/>
      <c r="BR72" s="409" t="n"/>
      <c r="BS72" s="410" t="n"/>
      <c r="BT72" s="2595" t="n"/>
      <c r="BU72" s="2661" t="n"/>
      <c r="BV72" s="2661" t="n"/>
      <c r="BW72" s="2592" t="n"/>
      <c r="BX72" s="2592" t="n"/>
      <c r="BY72" s="2661" t="n"/>
      <c r="BZ72" s="409" t="n"/>
      <c r="CA72" s="397" t="n"/>
      <c r="CB72" s="2595" t="n"/>
      <c r="CC72" s="2661" t="n"/>
      <c r="CD72" s="2661" t="n"/>
      <c r="CE72" s="2592" t="n"/>
      <c r="CF72" s="2592" t="n"/>
      <c r="CG72" s="2661" t="n"/>
      <c r="CH72" s="409" t="n"/>
      <c r="CI72" s="397" t="n"/>
      <c r="CJ72" s="2595" t="n"/>
      <c r="CK72" s="2661" t="n"/>
      <c r="CL72" s="2661" t="n"/>
      <c r="CM72" s="2592" t="n"/>
      <c r="CN72" s="2592" t="n"/>
      <c r="CO72" s="2661" t="n"/>
      <c r="CP72" s="409" t="n"/>
      <c r="CQ72" s="410" t="n"/>
      <c r="CR72" s="2592" t="n">
        <v>0</v>
      </c>
      <c r="CS72" s="2592" t="n">
        <v>0</v>
      </c>
      <c r="CT72" s="2592" t="n">
        <v>0</v>
      </c>
      <c r="CU72" s="2592" t="n">
        <v>0</v>
      </c>
      <c r="CV72" s="2592" t="n">
        <v>0</v>
      </c>
      <c r="CW72" s="2592" t="n">
        <v>0</v>
      </c>
      <c r="CX72" s="761" t="n"/>
      <c r="CY72" s="32" t="n"/>
      <c r="CZ72" s="2797" t="n">
        <v>0</v>
      </c>
      <c r="DA72" s="2661" t="n">
        <v>0</v>
      </c>
      <c r="DB72" s="2661" t="n">
        <v>0</v>
      </c>
      <c r="DC72" s="2661" t="n"/>
      <c r="DD72" s="2661" t="n">
        <v>0</v>
      </c>
      <c r="DE72" s="409" t="n"/>
      <c r="DF72" s="409" t="n"/>
      <c r="DG72" s="409" t="n"/>
      <c r="DH72" s="409" t="n"/>
      <c r="DI72" s="2489" t="n"/>
      <c r="DJ72" s="2388" t="n"/>
      <c r="DL72" s="2388" t="n"/>
      <c r="DM72" s="2571">
        <f>(CS72-CZ72)*10^6</f>
        <v/>
      </c>
      <c r="DN72" s="2571">
        <f>(CT72-DC72)*10^6</f>
        <v/>
      </c>
      <c r="DO72" s="2571">
        <f>(CW72-DD72)*10^6</f>
        <v/>
      </c>
    </row>
    <row customFormat="1" customHeight="1" ht="15" outlineLevel="1" r="73" s="787">
      <c r="A73" s="784" t="n"/>
      <c r="B73" s="735" t="inlineStr">
        <is>
          <t xml:space="preserve">    Sortant sms BBCOM</t>
        </is>
      </c>
      <c r="C73" s="651" t="inlineStr">
        <is>
          <t>CA66</t>
        </is>
      </c>
      <c r="D73" s="2661" t="n">
        <v>0</v>
      </c>
      <c r="E73" s="2661" t="n">
        <v>0</v>
      </c>
      <c r="F73" s="2592" t="n">
        <v>0</v>
      </c>
      <c r="G73" s="2661" t="n">
        <v>0</v>
      </c>
      <c r="H73" s="409" t="n"/>
      <c r="I73" s="410" t="n"/>
      <c r="J73" s="2661" t="n">
        <v>0</v>
      </c>
      <c r="K73" s="2661" t="n">
        <v>0</v>
      </c>
      <c r="L73" s="2592" t="n">
        <v>0</v>
      </c>
      <c r="M73" s="2661" t="n">
        <v>0</v>
      </c>
      <c r="N73" s="409" t="n"/>
      <c r="O73" s="2586" t="n"/>
      <c r="P73" s="2661" t="n">
        <v>0</v>
      </c>
      <c r="Q73" s="2661" t="n">
        <v>0</v>
      </c>
      <c r="R73" s="2592" t="n">
        <v>0</v>
      </c>
      <c r="S73" s="2661" t="n">
        <v>0</v>
      </c>
      <c r="T73" s="409" t="n"/>
      <c r="U73" s="410" t="n"/>
      <c r="V73" s="2661" t="n">
        <v>0</v>
      </c>
      <c r="W73" s="2661" t="n">
        <v>0</v>
      </c>
      <c r="X73" s="2661" t="n">
        <v>0</v>
      </c>
      <c r="Y73" s="2592" t="n">
        <v>0</v>
      </c>
      <c r="Z73" s="2591" t="n">
        <v>0</v>
      </c>
      <c r="AA73" s="2661" t="n">
        <v>0</v>
      </c>
      <c r="AB73" s="409" t="n"/>
      <c r="AC73" s="410" t="n"/>
      <c r="AD73" s="2661" t="n">
        <v>0</v>
      </c>
      <c r="AE73" s="2661" t="n">
        <v>0</v>
      </c>
      <c r="AF73" s="2661" t="n">
        <v>0</v>
      </c>
      <c r="AG73" s="2592" t="n">
        <v>0</v>
      </c>
      <c r="AH73" s="2591" t="n">
        <v>0</v>
      </c>
      <c r="AI73" s="2661" t="n">
        <v>0</v>
      </c>
      <c r="AJ73" s="409" t="n"/>
      <c r="AK73" s="410" t="n"/>
      <c r="AL73" s="2661" t="n">
        <v>0</v>
      </c>
      <c r="AM73" s="2661" t="n">
        <v>0</v>
      </c>
      <c r="AN73" s="2661" t="n">
        <v>0</v>
      </c>
      <c r="AO73" s="2661" t="n">
        <v>0</v>
      </c>
      <c r="AP73" s="2592" t="n">
        <v>0</v>
      </c>
      <c r="AQ73" s="2591" t="n">
        <v>0</v>
      </c>
      <c r="AR73" s="2661" t="n">
        <v>0</v>
      </c>
      <c r="AS73" s="409" t="n"/>
      <c r="AT73" s="2586" t="n"/>
      <c r="AU73" s="2595" t="n">
        <v>0</v>
      </c>
      <c r="AV73" s="2661" t="n">
        <v>0</v>
      </c>
      <c r="AW73" s="2661" t="n">
        <v>0</v>
      </c>
      <c r="AX73" s="2592" t="n">
        <v>0</v>
      </c>
      <c r="AY73" s="2592" t="n">
        <v>0</v>
      </c>
      <c r="AZ73" s="2661" t="n">
        <v>0</v>
      </c>
      <c r="BA73" s="409" t="n"/>
      <c r="BB73" s="410" t="n"/>
      <c r="BC73" s="2595" t="n">
        <v>0</v>
      </c>
      <c r="BD73" s="2661" t="n"/>
      <c r="BE73" s="2661" t="n"/>
      <c r="BF73" s="2592" t="n">
        <v>0</v>
      </c>
      <c r="BG73" s="2592" t="n">
        <v>0</v>
      </c>
      <c r="BH73" s="2661" t="n">
        <v>0</v>
      </c>
      <c r="BI73" s="409" t="n"/>
      <c r="BJ73" s="2586" t="n"/>
      <c r="BK73" s="2595" t="n"/>
      <c r="BL73" s="2661" t="n"/>
      <c r="BM73" s="2661" t="n"/>
      <c r="BN73" s="2661" t="n"/>
      <c r="BO73" s="2592" t="n"/>
      <c r="BP73" s="2592" t="n"/>
      <c r="BQ73" s="2661" t="n"/>
      <c r="BR73" s="409" t="n"/>
      <c r="BS73" s="410" t="n"/>
      <c r="BT73" s="2595" t="n"/>
      <c r="BU73" s="2661" t="n"/>
      <c r="BV73" s="2661" t="n"/>
      <c r="BW73" s="2592" t="n"/>
      <c r="BX73" s="2592" t="n"/>
      <c r="BY73" s="2661" t="n"/>
      <c r="BZ73" s="409" t="n"/>
      <c r="CA73" s="397" t="n"/>
      <c r="CB73" s="2595" t="n"/>
      <c r="CC73" s="2661" t="n"/>
      <c r="CD73" s="2661" t="n"/>
      <c r="CE73" s="2592" t="n"/>
      <c r="CF73" s="2592" t="n"/>
      <c r="CG73" s="2661" t="n"/>
      <c r="CH73" s="409" t="n"/>
      <c r="CI73" s="397" t="n"/>
      <c r="CJ73" s="2595" t="n"/>
      <c r="CK73" s="2661" t="n"/>
      <c r="CL73" s="2661" t="n"/>
      <c r="CM73" s="2592" t="n"/>
      <c r="CN73" s="2592" t="n"/>
      <c r="CO73" s="2661" t="n"/>
      <c r="CP73" s="409" t="n"/>
      <c r="CQ73" s="410" t="n"/>
      <c r="CR73" s="2592" t="n">
        <v>0</v>
      </c>
      <c r="CS73" s="2592" t="n">
        <v>0</v>
      </c>
      <c r="CT73" s="2592" t="n">
        <v>0</v>
      </c>
      <c r="CU73" s="2592" t="n">
        <v>0</v>
      </c>
      <c r="CV73" s="2592" t="n">
        <v>0</v>
      </c>
      <c r="CW73" s="2592" t="n">
        <v>0</v>
      </c>
      <c r="CX73" s="761" t="n"/>
      <c r="CY73" s="32" t="n"/>
      <c r="CZ73" s="2797" t="n">
        <v>0</v>
      </c>
      <c r="DA73" s="2661" t="n">
        <v>0</v>
      </c>
      <c r="DB73" s="2661" t="n">
        <v>0</v>
      </c>
      <c r="DC73" s="2661" t="n"/>
      <c r="DD73" s="2661" t="n">
        <v>0</v>
      </c>
      <c r="DE73" s="409" t="n"/>
      <c r="DF73" s="409" t="n"/>
      <c r="DG73" s="409" t="n"/>
      <c r="DH73" s="409" t="n"/>
      <c r="DI73" s="2489" t="n"/>
      <c r="DJ73" s="2388" t="n"/>
      <c r="DL73" s="2388" t="n"/>
      <c r="DM73" s="2571">
        <f>(CS73-CZ73)*10^6</f>
        <v/>
      </c>
      <c r="DN73" s="2571">
        <f>(CT73-DC73)*10^6</f>
        <v/>
      </c>
      <c r="DO73" s="2571">
        <f>(CW73-DD73)*10^6</f>
        <v/>
      </c>
    </row>
    <row customFormat="1" customHeight="1" ht="15" outlineLevel="1" r="74" s="787">
      <c r="A74" s="784" t="n"/>
      <c r="B74" s="735" t="inlineStr">
        <is>
          <t xml:space="preserve">    Sortant sms LIBERCOM</t>
        </is>
      </c>
      <c r="C74" s="651" t="inlineStr">
        <is>
          <t>CA67</t>
        </is>
      </c>
      <c r="D74" s="2661" t="n">
        <v>0</v>
      </c>
      <c r="E74" s="2661" t="n">
        <v>0</v>
      </c>
      <c r="F74" s="2592" t="n">
        <v>0</v>
      </c>
      <c r="G74" s="2661" t="n">
        <v>0</v>
      </c>
      <c r="H74" s="409" t="n"/>
      <c r="I74" s="410" t="n"/>
      <c r="J74" s="2661" t="n">
        <v>0</v>
      </c>
      <c r="K74" s="2661" t="n">
        <v>0</v>
      </c>
      <c r="L74" s="2592" t="n">
        <v>0</v>
      </c>
      <c r="M74" s="2661" t="n">
        <v>0</v>
      </c>
      <c r="N74" s="409" t="n"/>
      <c r="O74" s="2586" t="n"/>
      <c r="P74" s="2661" t="n">
        <v>0</v>
      </c>
      <c r="Q74" s="2661" t="n">
        <v>0</v>
      </c>
      <c r="R74" s="2592" t="n">
        <v>0</v>
      </c>
      <c r="S74" s="2661" t="n">
        <v>0</v>
      </c>
      <c r="T74" s="409" t="n"/>
      <c r="U74" s="410" t="n"/>
      <c r="V74" s="2661" t="n">
        <v>0</v>
      </c>
      <c r="W74" s="2661" t="n">
        <v>0</v>
      </c>
      <c r="X74" s="2661" t="n">
        <v>0</v>
      </c>
      <c r="Y74" s="2592" t="n">
        <v>0</v>
      </c>
      <c r="Z74" s="2591" t="n">
        <v>0</v>
      </c>
      <c r="AA74" s="2661" t="n">
        <v>0</v>
      </c>
      <c r="AB74" s="409" t="n"/>
      <c r="AC74" s="410" t="n"/>
      <c r="AD74" s="2661" t="n">
        <v>0</v>
      </c>
      <c r="AE74" s="2661" t="n">
        <v>0</v>
      </c>
      <c r="AF74" s="2661" t="n">
        <v>0</v>
      </c>
      <c r="AG74" s="2592" t="n">
        <v>0</v>
      </c>
      <c r="AH74" s="2591" t="n">
        <v>0</v>
      </c>
      <c r="AI74" s="2661" t="n">
        <v>0</v>
      </c>
      <c r="AJ74" s="409" t="n"/>
      <c r="AK74" s="410" t="n"/>
      <c r="AL74" s="2661" t="n">
        <v>0</v>
      </c>
      <c r="AM74" s="2661" t="n">
        <v>0</v>
      </c>
      <c r="AN74" s="2661" t="n">
        <v>0</v>
      </c>
      <c r="AO74" s="2661" t="n">
        <v>0</v>
      </c>
      <c r="AP74" s="2592" t="n">
        <v>0</v>
      </c>
      <c r="AQ74" s="2591" t="n">
        <v>0</v>
      </c>
      <c r="AR74" s="2661" t="n">
        <v>0</v>
      </c>
      <c r="AS74" s="409" t="n"/>
      <c r="AT74" s="2586" t="n"/>
      <c r="AU74" s="2595" t="n">
        <v>0</v>
      </c>
      <c r="AV74" s="2661" t="n">
        <v>0</v>
      </c>
      <c r="AW74" s="2661" t="n">
        <v>0</v>
      </c>
      <c r="AX74" s="2592" t="n">
        <v>0</v>
      </c>
      <c r="AY74" s="2592" t="n">
        <v>0</v>
      </c>
      <c r="AZ74" s="2661" t="n">
        <v>0</v>
      </c>
      <c r="BA74" s="409" t="n"/>
      <c r="BB74" s="410" t="n"/>
      <c r="BC74" s="2595" t="n">
        <v>0</v>
      </c>
      <c r="BD74" s="2661" t="n"/>
      <c r="BE74" s="2661" t="n"/>
      <c r="BF74" s="2592" t="n">
        <v>0</v>
      </c>
      <c r="BG74" s="2592" t="n">
        <v>0</v>
      </c>
      <c r="BH74" s="2661" t="n">
        <v>0</v>
      </c>
      <c r="BI74" s="409" t="n"/>
      <c r="BJ74" s="2586" t="n"/>
      <c r="BK74" s="2595" t="n"/>
      <c r="BL74" s="2661" t="n"/>
      <c r="BM74" s="2661" t="n"/>
      <c r="BN74" s="2661" t="n"/>
      <c r="BO74" s="2592" t="n"/>
      <c r="BP74" s="2592" t="n"/>
      <c r="BQ74" s="2661" t="n"/>
      <c r="BR74" s="409" t="n"/>
      <c r="BS74" s="410" t="n"/>
      <c r="BT74" s="2595" t="n"/>
      <c r="BU74" s="2661" t="n"/>
      <c r="BV74" s="2661" t="n"/>
      <c r="BW74" s="2592" t="n"/>
      <c r="BX74" s="2592" t="n"/>
      <c r="BY74" s="2661" t="n"/>
      <c r="BZ74" s="409" t="n"/>
      <c r="CA74" s="397" t="n"/>
      <c r="CB74" s="2595" t="n"/>
      <c r="CC74" s="2661" t="n"/>
      <c r="CD74" s="2661" t="n"/>
      <c r="CE74" s="2592" t="n"/>
      <c r="CF74" s="2592" t="n"/>
      <c r="CG74" s="2661" t="n"/>
      <c r="CH74" s="409" t="n"/>
      <c r="CI74" s="397" t="n"/>
      <c r="CJ74" s="2595" t="n"/>
      <c r="CK74" s="2661" t="n"/>
      <c r="CL74" s="2661" t="n"/>
      <c r="CM74" s="2592" t="n"/>
      <c r="CN74" s="2592" t="n"/>
      <c r="CO74" s="2661" t="n"/>
      <c r="CP74" s="409" t="n"/>
      <c r="CQ74" s="410" t="n"/>
      <c r="CR74" s="2592" t="n">
        <v>0</v>
      </c>
      <c r="CS74" s="2592" t="n">
        <v>0</v>
      </c>
      <c r="CT74" s="2592" t="n">
        <v>0</v>
      </c>
      <c r="CU74" s="2592" t="n">
        <v>0</v>
      </c>
      <c r="CV74" s="2592" t="n">
        <v>0</v>
      </c>
      <c r="CW74" s="2592" t="n">
        <v>0</v>
      </c>
      <c r="CX74" s="761" t="n"/>
      <c r="CY74" s="32" t="n"/>
      <c r="CZ74" s="2797" t="n">
        <v>0</v>
      </c>
      <c r="DA74" s="2661" t="n">
        <v>0</v>
      </c>
      <c r="DB74" s="2661" t="n">
        <v>0</v>
      </c>
      <c r="DC74" s="2661" t="n"/>
      <c r="DD74" s="2661" t="n">
        <v>0</v>
      </c>
      <c r="DE74" s="409" t="n"/>
      <c r="DF74" s="409" t="n"/>
      <c r="DG74" s="409" t="n"/>
      <c r="DH74" s="409" t="n"/>
      <c r="DI74" s="2489" t="n"/>
      <c r="DJ74" s="2388" t="n"/>
      <c r="DL74" s="2388" t="n"/>
      <c r="DM74" s="2571">
        <f>(CS74-CZ74)*10^6</f>
        <v/>
      </c>
      <c r="DN74" s="2571">
        <f>(CT74-DC74)*10^6</f>
        <v/>
      </c>
      <c r="DO74" s="2571">
        <f>(CW74-DD74)*10^6</f>
        <v/>
      </c>
    </row>
    <row customFormat="1" customHeight="1" ht="15" outlineLevel="1" r="75" s="787">
      <c r="A75" s="784" t="n"/>
      <c r="B75" s="735" t="inlineStr">
        <is>
          <t xml:space="preserve">    Sortant sms INTERNATIONAL</t>
        </is>
      </c>
      <c r="C75" s="651" t="inlineStr">
        <is>
          <t>CA68</t>
        </is>
      </c>
      <c r="D75" s="2661" t="n">
        <v>0</v>
      </c>
      <c r="E75" s="2661" t="n">
        <v>0.0402586798075305</v>
      </c>
      <c r="F75" s="2592" t="n">
        <v>-0.0402586798075305</v>
      </c>
      <c r="G75" s="2661" t="n">
        <v>0</v>
      </c>
      <c r="H75" s="409" t="n"/>
      <c r="I75" s="410" t="n"/>
      <c r="J75" s="2661" t="n">
        <v>0</v>
      </c>
      <c r="K75" s="2661" t="n">
        <v>0.0403601158248682</v>
      </c>
      <c r="L75" s="2592" t="n">
        <v>-0.0403601158248682</v>
      </c>
      <c r="M75" s="2661" t="n">
        <v>0</v>
      </c>
      <c r="N75" s="409" t="n"/>
      <c r="O75" s="2586" t="n"/>
      <c r="P75" s="2661" t="n">
        <v>0</v>
      </c>
      <c r="Q75" s="2661" t="n">
        <v>0.040461551842206</v>
      </c>
      <c r="R75" s="2592" t="n">
        <v>-0.040461551842206</v>
      </c>
      <c r="S75" s="2661" t="n">
        <v>0</v>
      </c>
      <c r="T75" s="409" t="n"/>
      <c r="U75" s="410" t="n"/>
      <c r="V75" s="2661" t="n">
        <v>0</v>
      </c>
      <c r="W75" s="2661" t="n">
        <v>0.0405714408609885</v>
      </c>
      <c r="X75" s="2661" t="n">
        <v>0.0370383511353649</v>
      </c>
      <c r="Y75" s="2592" t="n">
        <v>-0.0405714408609885</v>
      </c>
      <c r="Z75" s="2591" t="n">
        <v>-0.0370383511353649</v>
      </c>
      <c r="AA75" s="2661" t="n">
        <v>0</v>
      </c>
      <c r="AB75" s="409" t="n"/>
      <c r="AC75" s="410" t="n"/>
      <c r="AD75" s="2661" t="n">
        <v>0</v>
      </c>
      <c r="AE75" s="2661" t="n">
        <v>0.0407066888841054</v>
      </c>
      <c r="AF75" s="2661" t="n">
        <v>0.0371735991584818</v>
      </c>
      <c r="AG75" s="2592" t="n">
        <v>-0.0407066888841054</v>
      </c>
      <c r="AH75" s="2591" t="n">
        <v>-0.0371735991584818</v>
      </c>
      <c r="AI75" s="2661" t="n">
        <v>0</v>
      </c>
      <c r="AJ75" s="409" t="n"/>
      <c r="AK75" s="410" t="n"/>
      <c r="AL75" s="2661" t="n">
        <v>0</v>
      </c>
      <c r="AM75" s="2661" t="n">
        <v>0.040858842910112</v>
      </c>
      <c r="AN75" s="2661" t="n">
        <v>0.0373257531844884</v>
      </c>
      <c r="AO75" s="2661" t="n">
        <v>0.0347509771540456</v>
      </c>
      <c r="AP75" s="2592" t="n">
        <v>-0.040858842910112</v>
      </c>
      <c r="AQ75" s="2591" t="n">
        <v>-0.0373257531844884</v>
      </c>
      <c r="AR75" s="2661" t="n">
        <v>0</v>
      </c>
      <c r="AS75" s="409" t="n"/>
      <c r="AT75" s="2586" t="n"/>
      <c r="AU75" s="2595" t="n">
        <v>0</v>
      </c>
      <c r="AV75" s="2661" t="n">
        <v>0.0410194499375634</v>
      </c>
      <c r="AW75" s="2661" t="n">
        <v>0.034911584181497</v>
      </c>
      <c r="AX75" s="2592" t="n">
        <v>-0.0410194499375634</v>
      </c>
      <c r="AY75" s="2592" t="n">
        <v>-0.034911584181497</v>
      </c>
      <c r="AZ75" s="2661" t="n">
        <v>0</v>
      </c>
      <c r="BA75" s="409" t="n"/>
      <c r="BB75" s="410" t="n"/>
      <c r="BC75" s="2595" t="n">
        <v>0</v>
      </c>
      <c r="BD75" s="2661" t="n">
        <v>0.0412054159693492</v>
      </c>
      <c r="BE75" s="2661" t="n">
        <v>0.0350975502132828</v>
      </c>
      <c r="BF75" s="2592" t="n">
        <v>-0.0412054159693492</v>
      </c>
      <c r="BG75" s="2592" t="n">
        <v>-0.0350975502132828</v>
      </c>
      <c r="BH75" s="2661" t="n">
        <v>0</v>
      </c>
      <c r="BI75" s="409" t="n"/>
      <c r="BJ75" s="2586" t="n"/>
      <c r="BK75" s="2595" t="n"/>
      <c r="BL75" s="2661" t="n"/>
      <c r="BM75" s="2661" t="n"/>
      <c r="BN75" s="2661" t="n"/>
      <c r="BO75" s="2592" t="n"/>
      <c r="BP75" s="2592" t="n"/>
      <c r="BQ75" s="2661" t="n"/>
      <c r="BR75" s="409" t="n"/>
      <c r="BS75" s="410" t="n"/>
      <c r="BT75" s="2595" t="n"/>
      <c r="BU75" s="2661" t="n"/>
      <c r="BV75" s="2661" t="n"/>
      <c r="BW75" s="2592" t="n"/>
      <c r="BX75" s="2592" t="n"/>
      <c r="BY75" s="2661" t="n"/>
      <c r="BZ75" s="409" t="n"/>
      <c r="CA75" s="397" t="n"/>
      <c r="CB75" s="2595" t="n"/>
      <c r="CC75" s="2661" t="n"/>
      <c r="CD75" s="2661" t="n"/>
      <c r="CE75" s="2592" t="n"/>
      <c r="CF75" s="2592" t="n"/>
      <c r="CG75" s="2661" t="n"/>
      <c r="CH75" s="409" t="n"/>
      <c r="CI75" s="397" t="n"/>
      <c r="CJ75" s="2595" t="n"/>
      <c r="CK75" s="2661" t="n"/>
      <c r="CL75" s="2661" t="n"/>
      <c r="CM75" s="2592" t="n"/>
      <c r="CN75" s="2592" t="n"/>
      <c r="CO75" s="2661" t="n"/>
      <c r="CP75" s="409" t="n"/>
      <c r="CQ75" s="410" t="n"/>
      <c r="CR75" s="2592" t="n">
        <v>0</v>
      </c>
      <c r="CS75" s="2592" t="n">
        <v>0.3254421860367231</v>
      </c>
      <c r="CT75" s="2592" t="n">
        <v>0.06966256133554261</v>
      </c>
      <c r="CU75" s="2592" t="n">
        <v>-0.3254421860367231</v>
      </c>
      <c r="CV75" s="2592" t="n">
        <v>-0.06966256133554261</v>
      </c>
      <c r="CW75" s="2592" t="n">
        <v>0</v>
      </c>
      <c r="CX75" s="761">
        <f>+CR75/CW75-1</f>
        <v/>
      </c>
      <c r="CY75" s="32" t="n"/>
      <c r="CZ75" s="2797" t="n">
        <v>0.492368647273878</v>
      </c>
      <c r="DA75" s="2661" t="n">
        <v>0.33949049226866</v>
      </c>
      <c r="DB75" s="2661" t="n">
        <v>0.247255109761714</v>
      </c>
      <c r="DC75" s="2661" t="n"/>
      <c r="DD75" s="2661" t="n">
        <v>0</v>
      </c>
      <c r="DE75" s="409">
        <f>(CZ75-DD75)/DD75</f>
        <v/>
      </c>
      <c r="DF75" s="409">
        <f>(DA75-DD75)/DD75</f>
        <v/>
      </c>
      <c r="DG75" s="409">
        <f>(DB75-DD75)/DD75</f>
        <v/>
      </c>
      <c r="DH75" s="409">
        <f>(DC75-DD75)/DD75</f>
        <v/>
      </c>
      <c r="DI75" s="2489" t="n"/>
      <c r="DJ75" s="2388" t="n"/>
      <c r="DL75" s="2388" t="n"/>
      <c r="DM75" s="2571">
        <f>(CS75-CZ75)*10^6</f>
        <v/>
      </c>
      <c r="DN75" s="2571">
        <f>(CT75-DC75)*10^6</f>
        <v/>
      </c>
      <c r="DO75" s="2571">
        <f>(CW75-DD75)*10^6</f>
        <v/>
      </c>
    </row>
    <row customFormat="1" customHeight="1" ht="15" outlineLevel="1" r="76" s="763">
      <c r="A76" s="756" t="n"/>
      <c r="B76" s="720" t="inlineStr">
        <is>
          <t>Total SMS Sortant</t>
        </is>
      </c>
      <c r="C76" s="651" t="inlineStr">
        <is>
          <t>CA69</t>
        </is>
      </c>
      <c r="D76" s="2793" t="n">
        <v>0.018734</v>
      </c>
      <c r="E76" s="2793" t="n">
        <v>0.0454617212538819</v>
      </c>
      <c r="F76" s="2793" t="n">
        <v>-0.0267277212538819</v>
      </c>
      <c r="G76" s="2793" t="n">
        <v>0.004107</v>
      </c>
      <c r="H76" s="758" t="n">
        <v>3.561480399318237</v>
      </c>
      <c r="I76" s="759" t="n"/>
      <c r="J76" s="2793" t="n">
        <v>-0.001306</v>
      </c>
      <c r="K76" s="2793" t="n">
        <v>0.04557626688646</v>
      </c>
      <c r="L76" s="2793" t="n">
        <v>-0.04688226688646</v>
      </c>
      <c r="M76" s="2793" t="n">
        <v>0.00449</v>
      </c>
      <c r="N76" s="758" t="n">
        <v>-1.29086859688196</v>
      </c>
      <c r="O76" s="2780" t="n"/>
      <c r="P76" s="2793" t="n">
        <v>-0.001922</v>
      </c>
      <c r="Q76" s="2793" t="n">
        <v>0.045690812519038</v>
      </c>
      <c r="R76" s="2793" t="n">
        <v>-0.047612812519038</v>
      </c>
      <c r="S76" s="2793" t="n">
        <v>0.003195</v>
      </c>
      <c r="T76" s="758" t="n">
        <v>-1.601564945226917</v>
      </c>
      <c r="U76" s="759" t="n"/>
      <c r="V76" s="2793" t="n">
        <v>0.004312</v>
      </c>
      <c r="W76" s="2793" t="n">
        <v>0.0458149036209976</v>
      </c>
      <c r="X76" s="2793" t="n">
        <v>0.0351061292802662</v>
      </c>
      <c r="Y76" s="2793" t="n">
        <v>-0.04150290362099759</v>
      </c>
      <c r="Z76" s="2805" t="n">
        <v>-0.0307941292802662</v>
      </c>
      <c r="AA76" s="2793" t="n">
        <v>0.004795</v>
      </c>
      <c r="AB76" s="758" t="n">
        <v>-0.1007299270072992</v>
      </c>
      <c r="AC76" s="759" t="n"/>
      <c r="AD76" s="2793" t="n">
        <v>0.00107</v>
      </c>
      <c r="AE76" s="2793" t="n">
        <v>0.0459676311311017</v>
      </c>
      <c r="AF76" s="2793" t="n">
        <v>0.0352343216656964</v>
      </c>
      <c r="AG76" s="2793" t="n">
        <v>-0.0448976311311017</v>
      </c>
      <c r="AH76" s="2805" t="n">
        <v>-0.0341643216656964</v>
      </c>
      <c r="AI76" s="2793" t="n">
        <v>0.004435</v>
      </c>
      <c r="AJ76" s="758" t="n">
        <v>-0.7587373167981961</v>
      </c>
      <c r="AK76" s="759" t="n"/>
      <c r="AL76" s="2793" t="n">
        <v>-0.000117</v>
      </c>
      <c r="AM76" s="2793" t="n">
        <v>0.0461394495799688</v>
      </c>
      <c r="AN76" s="2793" t="n">
        <v>0.0353785380993054</v>
      </c>
      <c r="AO76" s="2793" t="n">
        <v>0.0358194139200345</v>
      </c>
      <c r="AP76" s="2793" t="n">
        <v>-0.0462564495799688</v>
      </c>
      <c r="AQ76" s="2805" t="n">
        <v>-0.0354955380993054</v>
      </c>
      <c r="AR76" s="2793" t="n">
        <v>0.004612</v>
      </c>
      <c r="AS76" s="758" t="n">
        <v>-1.025368603642671</v>
      </c>
      <c r="AT76" s="2780" t="n"/>
      <c r="AU76" s="2805" t="n">
        <v>0.003322</v>
      </c>
      <c r="AV76" s="2793" t="n">
        <v>0.0463208134982174</v>
      </c>
      <c r="AW76" s="2793" t="n">
        <v>0.0359849588936117</v>
      </c>
      <c r="AX76" s="2793" t="n">
        <v>-0.0429988134982174</v>
      </c>
      <c r="AY76" s="2793" t="n">
        <v>-0.0326629588936117</v>
      </c>
      <c r="AZ76" s="2793" t="n">
        <v>0.005108</v>
      </c>
      <c r="BA76" s="758" t="n">
        <v>-0.3496476115896633</v>
      </c>
      <c r="BB76" s="759" t="n"/>
      <c r="BC76" s="2805" t="n">
        <v>0.00129</v>
      </c>
      <c r="BD76" s="2793" t="n">
        <v>0.0465308138246105</v>
      </c>
      <c r="BE76" s="2793" t="n">
        <v>0.0361766425472274</v>
      </c>
      <c r="BF76" s="2793" t="n">
        <v>-0.0452408138246105</v>
      </c>
      <c r="BG76" s="2793" t="n">
        <v>-0.0348866425472274</v>
      </c>
      <c r="BH76" s="2793" t="n">
        <v>0.007643</v>
      </c>
      <c r="BI76" s="758" t="n">
        <v>-0.8312181080727463</v>
      </c>
      <c r="BJ76" s="2780" t="n"/>
      <c r="BK76" s="2805" t="n"/>
      <c r="BL76" s="2793" t="n"/>
      <c r="BM76" s="2793" t="n"/>
      <c r="BN76" s="2793" t="n"/>
      <c r="BO76" s="2793" t="n"/>
      <c r="BP76" s="2793" t="n"/>
      <c r="BQ76" s="2793" t="n"/>
      <c r="BR76" s="758" t="n"/>
      <c r="BS76" s="759" t="n"/>
      <c r="BT76" s="2805" t="n"/>
      <c r="BU76" s="2793" t="n"/>
      <c r="BV76" s="2793" t="n"/>
      <c r="BW76" s="2793" t="n"/>
      <c r="BX76" s="2793" t="n"/>
      <c r="BY76" s="2793" t="n"/>
      <c r="BZ76" s="758" t="n"/>
      <c r="CA76" s="703" t="n"/>
      <c r="CB76" s="2805" t="n"/>
      <c r="CC76" s="2793" t="n"/>
      <c r="CD76" s="2793" t="n"/>
      <c r="CE76" s="2793" t="n"/>
      <c r="CF76" s="2793" t="n"/>
      <c r="CG76" s="2793" t="n"/>
      <c r="CH76" s="758" t="n"/>
      <c r="CI76" s="703" t="n"/>
      <c r="CJ76" s="2805" t="n"/>
      <c r="CK76" s="2793" t="n"/>
      <c r="CL76" s="2793" t="n"/>
      <c r="CM76" s="2793" t="n"/>
      <c r="CN76" s="2793" t="n"/>
      <c r="CO76" s="2793" t="n"/>
      <c r="CP76" s="758" t="n"/>
      <c r="CQ76" s="759" t="n"/>
      <c r="CR76" s="2793" t="n">
        <v>0.025383</v>
      </c>
      <c r="CS76" s="2793" t="n">
        <v>0.3675024123142759</v>
      </c>
      <c r="CT76" s="2793" t="n">
        <v>0.0926923728136462</v>
      </c>
      <c r="CU76" s="2793" t="n">
        <v>-0.3421194123142759</v>
      </c>
      <c r="CV76" s="2793" t="n">
        <v>-0.0673093728136462</v>
      </c>
      <c r="CW76" s="2793" t="n">
        <v>0.030742</v>
      </c>
      <c r="CX76" s="788">
        <f>+CR76/CW76-1</f>
        <v/>
      </c>
      <c r="CY76" s="93" t="n"/>
      <c r="CZ76" s="2806" t="n">
        <v>0.556002489488713</v>
      </c>
      <c r="DA76" s="2793" t="n">
        <v>0.337285905035381</v>
      </c>
      <c r="DB76" s="2793" t="n">
        <v>0.275745095992979</v>
      </c>
      <c r="DC76" s="2793" t="n"/>
      <c r="DD76" s="2793" t="n">
        <v>0.051385</v>
      </c>
      <c r="DE76" s="758">
        <f>(CZ76-DD76)/DD76</f>
        <v/>
      </c>
      <c r="DF76" s="758">
        <f>(DA76-DD76)/DD76</f>
        <v/>
      </c>
      <c r="DG76" s="758">
        <f>(DB76-DD76)/DD76</f>
        <v/>
      </c>
      <c r="DH76" s="758">
        <f>(DC76-DD76)/DD76</f>
        <v/>
      </c>
      <c r="DI76" s="2489" t="n"/>
      <c r="DJ76" s="2388" t="n"/>
      <c r="DL76" s="2388" t="n"/>
      <c r="DM76" s="2571">
        <f>(CS76-CZ76)*10^6</f>
        <v/>
      </c>
      <c r="DN76" s="2571">
        <f>(CT76-DC76)*10^6</f>
        <v/>
      </c>
      <c r="DO76" s="2571">
        <f>(CW76-DD76)*10^6</f>
        <v/>
      </c>
    </row>
    <row customFormat="1" customHeight="1" ht="15" outlineLevel="1" r="77" s="787">
      <c r="A77" s="784" t="n"/>
      <c r="B77" s="2814" t="n"/>
      <c r="C77" s="651" t="inlineStr">
        <is>
          <t>CA70</t>
        </is>
      </c>
      <c r="D77" s="2592" t="n"/>
      <c r="E77" s="2592" t="n"/>
      <c r="F77" s="2592" t="n"/>
      <c r="G77" s="2592" t="n"/>
      <c r="H77" s="409" t="n"/>
      <c r="I77" s="410" t="n"/>
      <c r="J77" s="2592" t="n"/>
      <c r="K77" s="2592" t="n"/>
      <c r="L77" s="2592" t="n"/>
      <c r="M77" s="2592" t="n"/>
      <c r="N77" s="409" t="n"/>
      <c r="O77" s="2586" t="n"/>
      <c r="P77" s="2592" t="n"/>
      <c r="Q77" s="2592" t="n"/>
      <c r="R77" s="2592" t="n"/>
      <c r="S77" s="2592" t="n"/>
      <c r="T77" s="409" t="n"/>
      <c r="U77" s="410" t="n"/>
      <c r="V77" s="2592" t="n"/>
      <c r="W77" s="2592" t="n"/>
      <c r="X77" s="2592" t="n"/>
      <c r="Y77" s="2592" t="n"/>
      <c r="Z77" s="2591" t="n"/>
      <c r="AA77" s="2592" t="n"/>
      <c r="AB77" s="409" t="n"/>
      <c r="AC77" s="410" t="n"/>
      <c r="AD77" s="2592" t="n"/>
      <c r="AE77" s="2592" t="n"/>
      <c r="AF77" s="2592" t="n"/>
      <c r="AG77" s="2592" t="n"/>
      <c r="AH77" s="2591" t="n"/>
      <c r="AI77" s="2592" t="n"/>
      <c r="AJ77" s="409" t="n"/>
      <c r="AK77" s="410" t="n"/>
      <c r="AL77" s="2592" t="n"/>
      <c r="AM77" s="2592" t="n"/>
      <c r="AN77" s="2592" t="n"/>
      <c r="AO77" s="2592" t="n"/>
      <c r="AP77" s="2592" t="n"/>
      <c r="AQ77" s="2591" t="n"/>
      <c r="AR77" s="2592" t="n"/>
      <c r="AS77" s="409" t="n"/>
      <c r="AT77" s="2586" t="n"/>
      <c r="AU77" s="2591" t="n"/>
      <c r="AV77" s="2592" t="n"/>
      <c r="AW77" s="2592" t="n"/>
      <c r="AX77" s="2592" t="n"/>
      <c r="AY77" s="2592" t="n"/>
      <c r="AZ77" s="2592" t="n"/>
      <c r="BA77" s="409" t="n"/>
      <c r="BB77" s="410" t="n"/>
      <c r="BC77" s="2591" t="n"/>
      <c r="BD77" s="2592" t="n"/>
      <c r="BE77" s="2592" t="n"/>
      <c r="BF77" s="2592" t="n"/>
      <c r="BG77" s="2592" t="n"/>
      <c r="BH77" s="2592" t="n"/>
      <c r="BI77" s="409" t="n"/>
      <c r="BJ77" s="2586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410" t="n"/>
      <c r="BT77" s="2591" t="n"/>
      <c r="BU77" s="2592" t="n"/>
      <c r="BV77" s="2592" t="n"/>
      <c r="BW77" s="2592" t="n"/>
      <c r="BX77" s="2592" t="n"/>
      <c r="BY77" s="2592" t="n"/>
      <c r="BZ77" s="409" t="n"/>
      <c r="CA77" s="397" t="n"/>
      <c r="CB77" s="2591" t="n"/>
      <c r="CC77" s="2592" t="n"/>
      <c r="CD77" s="2592" t="n"/>
      <c r="CE77" s="2592" t="n"/>
      <c r="CF77" s="2592" t="n"/>
      <c r="CG77" s="2592" t="n"/>
      <c r="CH77" s="409" t="n"/>
      <c r="CI77" s="397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2" t="n"/>
      <c r="CS77" s="2592" t="n"/>
      <c r="CT77" s="2592" t="n"/>
      <c r="CU77" s="2592">
        <f>+CR77-CS77</f>
        <v/>
      </c>
      <c r="CV77" s="2592">
        <f>+CR77-CT77</f>
        <v/>
      </c>
      <c r="CW77" s="2592" t="n"/>
      <c r="CX77" s="761" t="n"/>
      <c r="CY77" s="32" t="n"/>
      <c r="CZ77" s="2815" t="n"/>
      <c r="DA77" s="2592" t="n"/>
      <c r="DB77" s="2592" t="n"/>
      <c r="DC77" s="2592" t="n"/>
      <c r="DD77" s="2592" t="n"/>
      <c r="DE77" s="409" t="n"/>
      <c r="DF77" s="409" t="n"/>
      <c r="DG77" s="409" t="n"/>
      <c r="DH77" s="409" t="n"/>
      <c r="DI77" s="2489" t="n"/>
      <c r="DJ77" s="2388" t="n"/>
      <c r="DL77" s="2388" t="n"/>
      <c r="DM77" s="2571">
        <f>(CS77-CZ77)*10^6</f>
        <v/>
      </c>
      <c r="DN77" s="2571">
        <f>(CT77-DC77)*10^6</f>
        <v/>
      </c>
      <c r="DO77" s="2571">
        <f>(CW77-DD77)*10^6</f>
        <v/>
      </c>
    </row>
    <row customFormat="1" customHeight="1" ht="15" outlineLevel="1" r="78" s="753">
      <c r="A78" s="789" t="n"/>
      <c r="B78" s="745" t="inlineStr">
        <is>
          <t xml:space="preserve">    Revenu Internet 3G</t>
        </is>
      </c>
      <c r="C78" s="651" t="inlineStr">
        <is>
          <t>CA71</t>
        </is>
      </c>
      <c r="D78" s="2649" t="n">
        <v>-2.612012</v>
      </c>
      <c r="E78" s="2649" t="n">
        <v>1.10297991123803</v>
      </c>
      <c r="F78" s="2649" t="n">
        <v>-3.71499191123803</v>
      </c>
      <c r="G78" s="2649" t="n">
        <v>1.63691</v>
      </c>
      <c r="H78" s="790" t="n">
        <v>-2.595696770133972</v>
      </c>
      <c r="I78" s="791" t="n"/>
      <c r="J78" s="2649" t="n">
        <v>-1.04396</v>
      </c>
      <c r="K78" s="2649" t="n">
        <v>1.00588909073141</v>
      </c>
      <c r="L78" s="2649" t="n">
        <v>-2.04984909073141</v>
      </c>
      <c r="M78" s="2649" t="n">
        <v>0.787466</v>
      </c>
      <c r="N78" s="790" t="n">
        <v>-2.32572072952991</v>
      </c>
      <c r="O78" s="2586" t="n"/>
      <c r="P78" s="2649" t="n">
        <v>-0.6359590000000001</v>
      </c>
      <c r="Q78" s="2649" t="n">
        <v>1.12899064363091</v>
      </c>
      <c r="R78" s="2649" t="n">
        <v>-1.76494964363091</v>
      </c>
      <c r="S78" s="2649" t="n">
        <v>1.268029</v>
      </c>
      <c r="T78" s="790" t="n">
        <v>-1.501533482278402</v>
      </c>
      <c r="U78" s="791" t="n"/>
      <c r="V78" s="2649" t="n">
        <v>-0.914427</v>
      </c>
      <c r="W78" s="2649" t="n">
        <v>1.10979152527156</v>
      </c>
      <c r="X78" s="2649" t="n">
        <v>0.957195334608053</v>
      </c>
      <c r="Y78" s="2649" t="n">
        <v>-2.02421852527156</v>
      </c>
      <c r="Z78" s="2596" t="n">
        <v>-1.871622334608053</v>
      </c>
      <c r="AA78" s="2649" t="n">
        <v>1.098789</v>
      </c>
      <c r="AB78" s="790" t="n">
        <v>-1.832213464095472</v>
      </c>
      <c r="AC78" s="791" t="n"/>
      <c r="AD78" s="2649" t="n">
        <v>-0.684104</v>
      </c>
      <c r="AE78" s="2649" t="n">
        <v>1.18783406325851</v>
      </c>
      <c r="AF78" s="2649" t="n">
        <v>0.838266952248089</v>
      </c>
      <c r="AG78" s="2649" t="n">
        <v>-1.87193806325851</v>
      </c>
      <c r="AH78" s="2596" t="n">
        <v>-1.522370952248089</v>
      </c>
      <c r="AI78" s="2649" t="n">
        <v>1.281738</v>
      </c>
      <c r="AJ78" s="790" t="n">
        <v>-1.533731542639759</v>
      </c>
      <c r="AK78" s="791" t="n"/>
      <c r="AL78" s="2649" t="n">
        <v>0.859403</v>
      </c>
      <c r="AM78" s="2649" t="n">
        <v>1.15955737968087</v>
      </c>
      <c r="AN78" s="2649" t="n">
        <v>0.820745478429867</v>
      </c>
      <c r="AO78" s="2649" t="n">
        <v>0.957195334608053</v>
      </c>
      <c r="AP78" s="2649" t="n">
        <v>-0.3001543796808702</v>
      </c>
      <c r="AQ78" s="2596" t="n">
        <v>0.03865752157013302</v>
      </c>
      <c r="AR78" s="2649" t="n">
        <v>1.281131</v>
      </c>
      <c r="AS78" s="790" t="n">
        <v>-0.3291841349557539</v>
      </c>
      <c r="AT78" s="2586" t="n"/>
      <c r="AU78" s="2596" t="n">
        <v>0.84993</v>
      </c>
      <c r="AV78" s="2649" t="n">
        <v>1.20536727185679</v>
      </c>
      <c r="AW78" s="2649" t="n">
        <v>1.00193435174537</v>
      </c>
      <c r="AX78" s="2649" t="n">
        <v>-0.3554372718567901</v>
      </c>
      <c r="AY78" s="2649" t="n">
        <v>-0.1520043517453701</v>
      </c>
      <c r="AZ78" s="2649" t="n">
        <v>-0.903151</v>
      </c>
      <c r="BA78" s="790" t="n">
        <v>-1.941071869488048</v>
      </c>
      <c r="BB78" s="791" t="n"/>
      <c r="BC78" s="2596" t="n">
        <v>2.115545</v>
      </c>
      <c r="BD78" s="2649" t="n">
        <v>1.24245343515624</v>
      </c>
      <c r="BE78" s="2649" t="n">
        <v>1.03892679564365</v>
      </c>
      <c r="BF78" s="2649" t="n">
        <v>0.87309156484376</v>
      </c>
      <c r="BG78" s="2649" t="n">
        <v>1.07661820435635</v>
      </c>
      <c r="BH78" s="2649" t="n">
        <v>4.639966</v>
      </c>
      <c r="BI78" s="790" t="n">
        <v>-0.5440602366482858</v>
      </c>
      <c r="BJ78" s="2586" t="n"/>
      <c r="BK78" s="2596" t="n"/>
      <c r="BL78" s="2649" t="n"/>
      <c r="BM78" s="2649" t="n"/>
      <c r="BN78" s="2649" t="n"/>
      <c r="BO78" s="2649" t="n"/>
      <c r="BP78" s="2649" t="n"/>
      <c r="BQ78" s="2649" t="n"/>
      <c r="BR78" s="790" t="n"/>
      <c r="BS78" s="791" t="n"/>
      <c r="BT78" s="2596" t="n"/>
      <c r="BU78" s="2649" t="n"/>
      <c r="BV78" s="2649" t="n"/>
      <c r="BW78" s="2649" t="n"/>
      <c r="BX78" s="2649" t="n"/>
      <c r="BY78" s="2649" t="n"/>
      <c r="BZ78" s="790" t="n"/>
      <c r="CA78" s="397" t="n"/>
      <c r="CB78" s="2596" t="n"/>
      <c r="CC78" s="2649" t="n"/>
      <c r="CD78" s="2649" t="n"/>
      <c r="CE78" s="2649" t="n"/>
      <c r="CF78" s="2649" t="n"/>
      <c r="CG78" s="2649" t="n"/>
      <c r="CH78" s="790" t="n"/>
      <c r="CI78" s="397" t="n"/>
      <c r="CJ78" s="2596" t="n"/>
      <c r="CK78" s="2649" t="n"/>
      <c r="CL78" s="2649" t="n"/>
      <c r="CM78" s="2649" t="n"/>
      <c r="CN78" s="2649" t="n"/>
      <c r="CO78" s="2649" t="n"/>
      <c r="CP78" s="790" t="n"/>
      <c r="CQ78" s="791" t="n"/>
      <c r="CR78" s="2649" t="n">
        <v>-2.065583999999999</v>
      </c>
      <c r="CS78" s="2649" t="n">
        <v>9.14286332082432</v>
      </c>
      <c r="CT78" s="2649" t="n">
        <v>-3.931332313646577</v>
      </c>
      <c r="CU78" s="2649" t="n">
        <v>-11.20844732082432</v>
      </c>
      <c r="CV78" s="2649" t="n">
        <v>1.865748313646577</v>
      </c>
      <c r="CW78" s="2649" t="n">
        <v>6.450912</v>
      </c>
      <c r="CX78" s="792">
        <f>+CR78/CW78-1</f>
        <v/>
      </c>
      <c r="CY78" s="32" t="n"/>
      <c r="CZ78" s="2816" t="n">
        <v>14.1078464186742</v>
      </c>
      <c r="DA78" s="2649" t="n">
        <v>3.5723867593943</v>
      </c>
      <c r="DB78" s="2649" t="n">
        <v>1.28096031132064</v>
      </c>
      <c r="DC78" s="2649" t="n"/>
      <c r="DD78" s="2649" t="n">
        <v>8.992231</v>
      </c>
      <c r="DE78" s="790">
        <f>(CZ78-DD78)/DD78</f>
        <v/>
      </c>
      <c r="DF78" s="790">
        <f>(DA78-DD78)/DD78</f>
        <v/>
      </c>
      <c r="DG78" s="790">
        <f>(DB78-DD78)/DD78</f>
        <v/>
      </c>
      <c r="DH78" s="790">
        <f>(DC78-DD78)/DD78</f>
        <v/>
      </c>
      <c r="DI78" s="2489" t="n"/>
      <c r="DJ78" s="2803" t="n"/>
      <c r="DL78" s="2803" t="n"/>
      <c r="DM78" s="2571">
        <f>(CS78-CZ78)*10^6</f>
        <v/>
      </c>
      <c r="DN78" s="2571">
        <f>(CT78-DC78)*10^6</f>
        <v/>
      </c>
      <c r="DO78" s="2571">
        <f>(CW78-DD78)*10^6</f>
        <v/>
      </c>
    </row>
    <row customFormat="1" customHeight="1" ht="15" outlineLevel="1" r="79" s="787">
      <c r="A79" s="784" t="n"/>
      <c r="B79" s="735" t="inlineStr">
        <is>
          <t xml:space="preserve">    Transport and Automotive (Traking)</t>
        </is>
      </c>
      <c r="C79" s="651" t="inlineStr">
        <is>
          <t>CA72</t>
        </is>
      </c>
      <c r="D79" s="2592" t="n"/>
      <c r="E79" s="2661" t="n">
        <v>0</v>
      </c>
      <c r="F79" s="2592" t="n">
        <v>0</v>
      </c>
      <c r="G79" s="2661" t="n"/>
      <c r="H79" s="409" t="n"/>
      <c r="I79" s="410" t="n"/>
      <c r="J79" s="2592" t="n"/>
      <c r="K79" s="2661" t="n">
        <v>0</v>
      </c>
      <c r="L79" s="2592" t="n">
        <v>0</v>
      </c>
      <c r="M79" s="2661" t="n"/>
      <c r="N79" s="409" t="n"/>
      <c r="O79" s="2586" t="n"/>
      <c r="P79" s="2592" t="n"/>
      <c r="Q79" s="2661" t="n">
        <v>0</v>
      </c>
      <c r="R79" s="2592" t="n">
        <v>0</v>
      </c>
      <c r="S79" s="2661" t="n"/>
      <c r="T79" s="409" t="n"/>
      <c r="U79" s="410" t="n"/>
      <c r="V79" s="2592" t="n"/>
      <c r="W79" s="2661" t="n">
        <v>0</v>
      </c>
      <c r="X79" s="2661" t="n">
        <v>0</v>
      </c>
      <c r="Y79" s="2592" t="n">
        <v>0</v>
      </c>
      <c r="Z79" s="2591" t="n">
        <v>0</v>
      </c>
      <c r="AA79" s="2661" t="n"/>
      <c r="AB79" s="409" t="n"/>
      <c r="AC79" s="410" t="n"/>
      <c r="AD79" s="2592" t="n"/>
      <c r="AE79" s="2661" t="n">
        <v>0</v>
      </c>
      <c r="AF79" s="2661" t="n">
        <v>0</v>
      </c>
      <c r="AG79" s="2592" t="n">
        <v>0</v>
      </c>
      <c r="AH79" s="2591" t="n">
        <v>0</v>
      </c>
      <c r="AI79" s="2661" t="n"/>
      <c r="AJ79" s="409" t="n"/>
      <c r="AK79" s="410" t="n"/>
      <c r="AL79" s="2592" t="n"/>
      <c r="AM79" s="2661" t="n">
        <v>0</v>
      </c>
      <c r="AN79" s="2661" t="n">
        <v>0</v>
      </c>
      <c r="AO79" s="2661" t="n">
        <v>0</v>
      </c>
      <c r="AP79" s="2592" t="n">
        <v>0</v>
      </c>
      <c r="AQ79" s="2591" t="n">
        <v>0</v>
      </c>
      <c r="AR79" s="2661" t="n"/>
      <c r="AS79" s="409" t="n"/>
      <c r="AT79" s="2586" t="n"/>
      <c r="AU79" s="2591" t="n"/>
      <c r="AV79" s="2661" t="n">
        <v>0</v>
      </c>
      <c r="AW79" s="2661" t="n">
        <v>0</v>
      </c>
      <c r="AX79" s="2592" t="n">
        <v>0</v>
      </c>
      <c r="AY79" s="2592" t="n">
        <v>0</v>
      </c>
      <c r="AZ79" s="2661" t="n"/>
      <c r="BA79" s="409" t="n"/>
      <c r="BB79" s="410" t="n"/>
      <c r="BC79" s="2591" t="n">
        <v>0</v>
      </c>
      <c r="BD79" s="2661" t="n"/>
      <c r="BE79" s="2661" t="n"/>
      <c r="BF79" s="2592" t="n">
        <v>0</v>
      </c>
      <c r="BG79" s="2592" t="n">
        <v>0</v>
      </c>
      <c r="BH79" s="2661" t="n"/>
      <c r="BI79" s="409" t="n"/>
      <c r="BJ79" s="2586" t="n"/>
      <c r="BK79" s="2591" t="n"/>
      <c r="BL79" s="2661" t="n"/>
      <c r="BM79" s="2661" t="n"/>
      <c r="BN79" s="2661" t="n"/>
      <c r="BO79" s="2592" t="n"/>
      <c r="BP79" s="2592" t="n"/>
      <c r="BQ79" s="2661" t="n"/>
      <c r="BR79" s="409" t="n"/>
      <c r="BS79" s="410" t="n"/>
      <c r="BT79" s="2591" t="n"/>
      <c r="BU79" s="2661" t="n"/>
      <c r="BV79" s="2661" t="n"/>
      <c r="BW79" s="2592" t="n"/>
      <c r="BX79" s="2592" t="n"/>
      <c r="BY79" s="2661" t="n"/>
      <c r="BZ79" s="409" t="n"/>
      <c r="CA79" s="397" t="n"/>
      <c r="CB79" s="2591" t="n"/>
      <c r="CC79" s="2661" t="n"/>
      <c r="CD79" s="2661" t="n"/>
      <c r="CE79" s="2592" t="n"/>
      <c r="CF79" s="2592" t="n"/>
      <c r="CG79" s="2661" t="n"/>
      <c r="CH79" s="409" t="n"/>
      <c r="CI79" s="397" t="n"/>
      <c r="CJ79" s="2591" t="n"/>
      <c r="CK79" s="2661" t="n"/>
      <c r="CL79" s="2661" t="n"/>
      <c r="CM79" s="2592" t="n"/>
      <c r="CN79" s="2592" t="n"/>
      <c r="CO79" s="2661" t="n"/>
      <c r="CP79" s="409" t="n"/>
      <c r="CQ79" s="410" t="n"/>
      <c r="CR79" s="2592" t="n">
        <v>0</v>
      </c>
      <c r="CS79" s="2592" t="n">
        <v>0</v>
      </c>
      <c r="CT79" s="2592" t="n">
        <v>0</v>
      </c>
      <c r="CU79" s="2592" t="n">
        <v>0</v>
      </c>
      <c r="CV79" s="2592" t="n">
        <v>0</v>
      </c>
      <c r="CW79" s="2592" t="n">
        <v>0</v>
      </c>
      <c r="CX79" s="761" t="n"/>
      <c r="CY79" s="32" t="n"/>
      <c r="CZ79" s="2797" t="n">
        <v>0</v>
      </c>
      <c r="DA79" s="2661" t="n">
        <v>0</v>
      </c>
      <c r="DB79" s="2661" t="n">
        <v>0</v>
      </c>
      <c r="DC79" s="2661" t="n"/>
      <c r="DD79" s="2661" t="n">
        <v>0</v>
      </c>
      <c r="DE79" s="409" t="n"/>
      <c r="DF79" s="409" t="n"/>
      <c r="DG79" s="409" t="n"/>
      <c r="DH79" s="409" t="n"/>
      <c r="DI79" s="2489" t="n"/>
      <c r="DJ79" s="2388" t="n"/>
      <c r="DL79" s="2388" t="n"/>
      <c r="DM79" s="2571">
        <f>(CS79-CZ79)*10^6</f>
        <v/>
      </c>
      <c r="DN79" s="2571">
        <f>(CT79-DC79)*10^6</f>
        <v/>
      </c>
      <c r="DO79" s="2571">
        <f>(CW79-DD79)*10^6</f>
        <v/>
      </c>
    </row>
    <row customFormat="1" customHeight="1" ht="15" outlineLevel="1" r="80" s="787">
      <c r="A80" s="784" t="n"/>
      <c r="B80" s="735" t="inlineStr">
        <is>
          <t xml:space="preserve">    Banking</t>
        </is>
      </c>
      <c r="C80" s="651" t="inlineStr">
        <is>
          <t>CA73</t>
        </is>
      </c>
      <c r="D80" s="2592" t="n"/>
      <c r="E80" s="2661" t="n">
        <v>0.84723435483871</v>
      </c>
      <c r="F80" s="2592" t="n">
        <v>-0.84723435483871</v>
      </c>
      <c r="G80" s="2661" t="n"/>
      <c r="H80" s="409" t="n"/>
      <c r="I80" s="410" t="n"/>
      <c r="J80" s="2592" t="n"/>
      <c r="K80" s="2661" t="n">
        <v>0.84723435483871</v>
      </c>
      <c r="L80" s="2592" t="n">
        <v>-0.84723435483871</v>
      </c>
      <c r="M80" s="2661" t="n"/>
      <c r="N80" s="409" t="n"/>
      <c r="O80" s="2586" t="n"/>
      <c r="P80" s="2592" t="n"/>
      <c r="Q80" s="2661" t="n">
        <v>0.84723435483871</v>
      </c>
      <c r="R80" s="2592" t="n">
        <v>-0.84723435483871</v>
      </c>
      <c r="S80" s="2661" t="n"/>
      <c r="T80" s="409" t="n"/>
      <c r="U80" s="410" t="n"/>
      <c r="V80" s="2592" t="n"/>
      <c r="W80" s="2661" t="n">
        <v>0.84723435483871</v>
      </c>
      <c r="X80" s="2661" t="n">
        <v>0</v>
      </c>
      <c r="Y80" s="2592" t="n">
        <v>-0.84723435483871</v>
      </c>
      <c r="Z80" s="2591" t="n">
        <v>0</v>
      </c>
      <c r="AA80" s="2661" t="n"/>
      <c r="AB80" s="409" t="n"/>
      <c r="AC80" s="410" t="n"/>
      <c r="AD80" s="2592" t="n"/>
      <c r="AE80" s="2661" t="n">
        <v>0.84723435483871</v>
      </c>
      <c r="AF80" s="2661" t="n">
        <v>0.84723435483871</v>
      </c>
      <c r="AG80" s="2592" t="n">
        <v>-0.84723435483871</v>
      </c>
      <c r="AH80" s="2591" t="n">
        <v>-0.84723435483871</v>
      </c>
      <c r="AI80" s="2661" t="n"/>
      <c r="AJ80" s="409" t="n"/>
      <c r="AK80" s="410" t="n"/>
      <c r="AL80" s="2592" t="n"/>
      <c r="AM80" s="2661" t="n">
        <v>0.84723435483871</v>
      </c>
      <c r="AN80" s="2661" t="n">
        <v>0.84723435483871</v>
      </c>
      <c r="AO80" s="2661" t="n">
        <v>0</v>
      </c>
      <c r="AP80" s="2592" t="n">
        <v>-0.84723435483871</v>
      </c>
      <c r="AQ80" s="2591" t="n">
        <v>-0.84723435483871</v>
      </c>
      <c r="AR80" s="2661" t="n"/>
      <c r="AS80" s="409" t="n"/>
      <c r="AT80" s="2586" t="n"/>
      <c r="AU80" s="2591" t="n"/>
      <c r="AV80" s="2661" t="n">
        <v>0.84723435483871</v>
      </c>
      <c r="AW80" s="2661" t="n">
        <v>0.84723435483871</v>
      </c>
      <c r="AX80" s="2592" t="n">
        <v>-0.84723435483871</v>
      </c>
      <c r="AY80" s="2592" t="n">
        <v>-0.84723435483871</v>
      </c>
      <c r="AZ80" s="2661" t="n"/>
      <c r="BA80" s="409" t="n"/>
      <c r="BB80" s="410" t="n"/>
      <c r="BC80" s="2591" t="n">
        <v>0</v>
      </c>
      <c r="BD80" s="2661" t="n">
        <v>0.84723435483871</v>
      </c>
      <c r="BE80" s="2661" t="n">
        <v>0.84723435483871</v>
      </c>
      <c r="BF80" s="2592" t="n">
        <v>-0.84723435483871</v>
      </c>
      <c r="BG80" s="2592" t="n">
        <v>-0.84723435483871</v>
      </c>
      <c r="BH80" s="2661" t="n"/>
      <c r="BI80" s="409" t="n"/>
      <c r="BJ80" s="2586" t="n"/>
      <c r="BK80" s="2591" t="n"/>
      <c r="BL80" s="2661" t="n"/>
      <c r="BM80" s="2661" t="n"/>
      <c r="BN80" s="2661" t="n"/>
      <c r="BO80" s="2592" t="n"/>
      <c r="BP80" s="2592" t="n"/>
      <c r="BQ80" s="2661" t="n"/>
      <c r="BR80" s="409" t="n"/>
      <c r="BS80" s="410" t="n"/>
      <c r="BT80" s="2591" t="n"/>
      <c r="BU80" s="2661" t="n"/>
      <c r="BV80" s="2661" t="n"/>
      <c r="BW80" s="2592" t="n"/>
      <c r="BX80" s="2592" t="n"/>
      <c r="BY80" s="2661" t="n"/>
      <c r="BZ80" s="409" t="n"/>
      <c r="CA80" s="397" t="n"/>
      <c r="CB80" s="2591" t="n"/>
      <c r="CC80" s="2661" t="n"/>
      <c r="CD80" s="2661" t="n"/>
      <c r="CE80" s="2592" t="n"/>
      <c r="CF80" s="2592" t="n"/>
      <c r="CG80" s="2661" t="n"/>
      <c r="CH80" s="409" t="n"/>
      <c r="CI80" s="397" t="n"/>
      <c r="CJ80" s="2591" t="n"/>
      <c r="CK80" s="2661" t="n"/>
      <c r="CL80" s="2661" t="n"/>
      <c r="CM80" s="2592" t="n"/>
      <c r="CN80" s="2592" t="n"/>
      <c r="CO80" s="2661" t="n"/>
      <c r="CP80" s="409" t="n"/>
      <c r="CQ80" s="410" t="n"/>
      <c r="CR80" s="2592" t="n">
        <v>0</v>
      </c>
      <c r="CS80" s="2592" t="n">
        <v>6.777874838709679</v>
      </c>
      <c r="CT80" s="2592" t="n">
        <v>0.84723435483871</v>
      </c>
      <c r="CU80" s="2592" t="n">
        <v>-6.777874838709679</v>
      </c>
      <c r="CV80" s="2592" t="n">
        <v>-0.84723435483871</v>
      </c>
      <c r="CW80" s="2592" t="n">
        <v>0</v>
      </c>
      <c r="CX80" s="761" t="n"/>
      <c r="CY80" s="32" t="n"/>
      <c r="CZ80" s="2797" t="n">
        <v>10.1668122580645</v>
      </c>
      <c r="DA80" s="2661" t="n">
        <v>6.77787483870968</v>
      </c>
      <c r="DB80" s="2661" t="n">
        <v>5.08340612903226</v>
      </c>
      <c r="DC80" s="2661" t="n"/>
      <c r="DD80" s="2661" t="n">
        <v>0</v>
      </c>
      <c r="DE80" s="409" t="n"/>
      <c r="DF80" s="409" t="n"/>
      <c r="DG80" s="409" t="n"/>
      <c r="DH80" s="409" t="n"/>
      <c r="DI80" s="2489" t="n"/>
      <c r="DJ80" s="2388" t="n"/>
      <c r="DL80" s="2388" t="n"/>
      <c r="DM80" s="2571">
        <f>(CS80-CZ80)*10^6</f>
        <v/>
      </c>
      <c r="DN80" s="2571">
        <f>(CT80-DC80)*10^6</f>
        <v/>
      </c>
      <c r="DO80" s="2571">
        <f>(CW80-DD80)*10^6</f>
        <v/>
      </c>
    </row>
    <row customFormat="1" customHeight="1" ht="15" outlineLevel="1" r="81" s="787">
      <c r="A81" s="784" t="n"/>
      <c r="B81" s="735" t="inlineStr">
        <is>
          <t xml:space="preserve">   TPE</t>
        </is>
      </c>
      <c r="C81" s="651" t="inlineStr">
        <is>
          <t>CA74</t>
        </is>
      </c>
      <c r="D81" s="2592" t="n"/>
      <c r="E81" s="2661" t="n">
        <v>0</v>
      </c>
      <c r="F81" s="2592" t="n">
        <v>0</v>
      </c>
      <c r="G81" s="2661" t="n"/>
      <c r="H81" s="409" t="n"/>
      <c r="I81" s="410" t="n"/>
      <c r="J81" s="2592" t="n"/>
      <c r="K81" s="2661" t="n">
        <v>0</v>
      </c>
      <c r="L81" s="2592" t="n">
        <v>0</v>
      </c>
      <c r="M81" s="2661" t="n"/>
      <c r="N81" s="409" t="n"/>
      <c r="O81" s="2586" t="n"/>
      <c r="P81" s="2592" t="n"/>
      <c r="Q81" s="2661" t="n">
        <v>0</v>
      </c>
      <c r="R81" s="2592" t="n">
        <v>0</v>
      </c>
      <c r="S81" s="2661" t="n"/>
      <c r="T81" s="409" t="n"/>
      <c r="U81" s="410" t="n"/>
      <c r="V81" s="2592" t="n"/>
      <c r="W81" s="2661" t="n">
        <v>0</v>
      </c>
      <c r="X81" s="2661" t="n">
        <v>0</v>
      </c>
      <c r="Y81" s="2592" t="n">
        <v>0</v>
      </c>
      <c r="Z81" s="2591" t="n">
        <v>0</v>
      </c>
      <c r="AA81" s="2661" t="n"/>
      <c r="AB81" s="409" t="n"/>
      <c r="AC81" s="410" t="n"/>
      <c r="AD81" s="2592" t="n"/>
      <c r="AE81" s="2661" t="n">
        <v>0</v>
      </c>
      <c r="AF81" s="2661" t="n">
        <v>0</v>
      </c>
      <c r="AG81" s="2592" t="n">
        <v>0</v>
      </c>
      <c r="AH81" s="2591" t="n">
        <v>0</v>
      </c>
      <c r="AI81" s="2661" t="n"/>
      <c r="AJ81" s="409" t="n"/>
      <c r="AK81" s="410" t="n"/>
      <c r="AL81" s="2592" t="n"/>
      <c r="AM81" s="2661" t="n">
        <v>0</v>
      </c>
      <c r="AN81" s="2661" t="n">
        <v>0</v>
      </c>
      <c r="AO81" s="2661" t="n">
        <v>0</v>
      </c>
      <c r="AP81" s="2592" t="n">
        <v>0</v>
      </c>
      <c r="AQ81" s="2591" t="n">
        <v>0</v>
      </c>
      <c r="AR81" s="2661" t="n"/>
      <c r="AS81" s="409" t="n"/>
      <c r="AT81" s="2586" t="n"/>
      <c r="AU81" s="2591" t="n"/>
      <c r="AV81" s="2661" t="n">
        <v>0</v>
      </c>
      <c r="AW81" s="2661" t="n">
        <v>0</v>
      </c>
      <c r="AX81" s="2592" t="n">
        <v>0</v>
      </c>
      <c r="AY81" s="2592" t="n">
        <v>0</v>
      </c>
      <c r="AZ81" s="2661" t="n"/>
      <c r="BA81" s="409" t="n"/>
      <c r="BB81" s="410" t="n"/>
      <c r="BC81" s="2591" t="n">
        <v>0</v>
      </c>
      <c r="BD81" s="2661" t="n"/>
      <c r="BE81" s="2661" t="n"/>
      <c r="BF81" s="2592" t="n">
        <v>0</v>
      </c>
      <c r="BG81" s="2592" t="n">
        <v>0</v>
      </c>
      <c r="BH81" s="2661" t="n"/>
      <c r="BI81" s="409" t="n"/>
      <c r="BJ81" s="2586" t="n"/>
      <c r="BK81" s="2591" t="n"/>
      <c r="BL81" s="2661" t="n"/>
      <c r="BM81" s="2661" t="n"/>
      <c r="BN81" s="2661" t="n"/>
      <c r="BO81" s="2592" t="n"/>
      <c r="BP81" s="2592" t="n"/>
      <c r="BQ81" s="2661" t="n"/>
      <c r="BR81" s="409" t="n"/>
      <c r="BS81" s="410" t="n"/>
      <c r="BT81" s="2591" t="n"/>
      <c r="BU81" s="2661" t="n"/>
      <c r="BV81" s="2661" t="n"/>
      <c r="BW81" s="2592" t="n"/>
      <c r="BX81" s="2592" t="n"/>
      <c r="BY81" s="2661" t="n"/>
      <c r="BZ81" s="409" t="n"/>
      <c r="CA81" s="397" t="n"/>
      <c r="CB81" s="2591" t="n"/>
      <c r="CC81" s="2661" t="n"/>
      <c r="CD81" s="2661" t="n"/>
      <c r="CE81" s="2592" t="n"/>
      <c r="CF81" s="2592" t="n"/>
      <c r="CG81" s="2661" t="n"/>
      <c r="CH81" s="409" t="n"/>
      <c r="CI81" s="397" t="n"/>
      <c r="CJ81" s="2591" t="n"/>
      <c r="CK81" s="2661" t="n"/>
      <c r="CL81" s="2661" t="n"/>
      <c r="CM81" s="2592" t="n"/>
      <c r="CN81" s="2592" t="n"/>
      <c r="CO81" s="2661" t="n"/>
      <c r="CP81" s="409" t="n"/>
      <c r="CQ81" s="410" t="n"/>
      <c r="CR81" s="2592" t="n">
        <v>0</v>
      </c>
      <c r="CS81" s="2592" t="n">
        <v>0</v>
      </c>
      <c r="CT81" s="2592" t="n">
        <v>0</v>
      </c>
      <c r="CU81" s="2592" t="n">
        <v>0</v>
      </c>
      <c r="CV81" s="2592" t="n">
        <v>0</v>
      </c>
      <c r="CW81" s="2592" t="n">
        <v>0</v>
      </c>
      <c r="CX81" s="761" t="n"/>
      <c r="CY81" s="32" t="n"/>
      <c r="CZ81" s="2797" t="n">
        <v>0</v>
      </c>
      <c r="DA81" s="2661" t="n">
        <v>0</v>
      </c>
      <c r="DB81" s="2661" t="n">
        <v>0</v>
      </c>
      <c r="DC81" s="2661" t="n"/>
      <c r="DD81" s="2661" t="n">
        <v>0</v>
      </c>
      <c r="DE81" s="409" t="n"/>
      <c r="DF81" s="409" t="n"/>
      <c r="DG81" s="409" t="n"/>
      <c r="DH81" s="409" t="n"/>
      <c r="DI81" s="2489" t="n"/>
      <c r="DJ81" s="2388" t="n"/>
      <c r="DL81" s="2388" t="n"/>
      <c r="DM81" s="2571">
        <f>(CS81-CZ81)*10^6</f>
        <v/>
      </c>
      <c r="DN81" s="2571">
        <f>(CT81-DC81)*10^6</f>
        <v/>
      </c>
      <c r="DO81" s="2571">
        <f>(CW81-DD81)*10^6</f>
        <v/>
      </c>
    </row>
    <row customFormat="1" customHeight="1" ht="15" outlineLevel="1" r="82" s="763">
      <c r="A82" s="756" t="n"/>
      <c r="B82" s="720" t="inlineStr">
        <is>
          <t>Total Data</t>
        </is>
      </c>
      <c r="C82" s="651" t="inlineStr">
        <is>
          <t>CA75</t>
        </is>
      </c>
      <c r="D82" s="2793" t="n">
        <v>0</v>
      </c>
      <c r="E82" s="2793" t="n">
        <v>0.84723435483871</v>
      </c>
      <c r="F82" s="2793" t="n">
        <v>-0.84723435483871</v>
      </c>
      <c r="G82" s="2793" t="n">
        <v>0</v>
      </c>
      <c r="H82" s="758" t="n"/>
      <c r="I82" s="759" t="n"/>
      <c r="J82" s="2793" t="n">
        <v>0</v>
      </c>
      <c r="K82" s="2793" t="n">
        <v>0.84723435483871</v>
      </c>
      <c r="L82" s="2793" t="n">
        <v>-0.84723435483871</v>
      </c>
      <c r="M82" s="2793" t="n">
        <v>0</v>
      </c>
      <c r="N82" s="758" t="n"/>
      <c r="O82" s="2780" t="n"/>
      <c r="P82" s="2793" t="n">
        <v>0</v>
      </c>
      <c r="Q82" s="2793" t="n">
        <v>0.84723435483871</v>
      </c>
      <c r="R82" s="2793" t="n">
        <v>-0.84723435483871</v>
      </c>
      <c r="S82" s="2793" t="n">
        <v>0</v>
      </c>
      <c r="T82" s="758" t="n"/>
      <c r="U82" s="759" t="n"/>
      <c r="V82" s="2793" t="n">
        <v>0</v>
      </c>
      <c r="W82" s="2793" t="n">
        <v>0.84723435483871</v>
      </c>
      <c r="X82" s="2793" t="n">
        <v>0</v>
      </c>
      <c r="Y82" s="2793" t="n">
        <v>-0.84723435483871</v>
      </c>
      <c r="Z82" s="2805" t="n">
        <v>0</v>
      </c>
      <c r="AA82" s="2793" t="n">
        <v>0</v>
      </c>
      <c r="AB82" s="758" t="n"/>
      <c r="AC82" s="759" t="n"/>
      <c r="AD82" s="2793" t="n">
        <v>0</v>
      </c>
      <c r="AE82" s="2793" t="n">
        <v>0.84723435483871</v>
      </c>
      <c r="AF82" s="2793" t="n">
        <v>0.84723435483871</v>
      </c>
      <c r="AG82" s="2793" t="n">
        <v>-0.84723435483871</v>
      </c>
      <c r="AH82" s="2805" t="n">
        <v>-0.84723435483871</v>
      </c>
      <c r="AI82" s="2793" t="n">
        <v>0</v>
      </c>
      <c r="AJ82" s="758" t="n"/>
      <c r="AK82" s="759" t="n"/>
      <c r="AL82" s="2793" t="n">
        <v>0</v>
      </c>
      <c r="AM82" s="2793" t="n">
        <v>0.84723435483871</v>
      </c>
      <c r="AN82" s="2793" t="n">
        <v>0.84723435483871</v>
      </c>
      <c r="AO82" s="2793" t="n">
        <v>0</v>
      </c>
      <c r="AP82" s="2793" t="n">
        <v>-0.84723435483871</v>
      </c>
      <c r="AQ82" s="2805" t="n">
        <v>-0.84723435483871</v>
      </c>
      <c r="AR82" s="2793" t="n">
        <v>0</v>
      </c>
      <c r="AS82" s="758" t="n"/>
      <c r="AT82" s="2780" t="n"/>
      <c r="AU82" s="2805" t="n">
        <v>0</v>
      </c>
      <c r="AV82" s="2793" t="n">
        <v>0.84723435483871</v>
      </c>
      <c r="AW82" s="2793" t="n">
        <v>0.84723435483871</v>
      </c>
      <c r="AX82" s="2793" t="n">
        <v>-0.84723435483871</v>
      </c>
      <c r="AY82" s="2793" t="n">
        <v>-0.84723435483871</v>
      </c>
      <c r="AZ82" s="2793" t="n">
        <v>0</v>
      </c>
      <c r="BA82" s="758" t="n"/>
      <c r="BB82" s="759" t="n"/>
      <c r="BC82" s="2805" t="n">
        <v>0</v>
      </c>
      <c r="BD82" s="2793" t="n">
        <v>0.84723435483871</v>
      </c>
      <c r="BE82" s="2793" t="n">
        <v>0.84723435483871</v>
      </c>
      <c r="BF82" s="2793" t="n">
        <v>-0.84723435483871</v>
      </c>
      <c r="BG82" s="2793" t="n">
        <v>-0.84723435483871</v>
      </c>
      <c r="BH82" s="2793" t="n">
        <v>0</v>
      </c>
      <c r="BI82" s="758" t="n"/>
      <c r="BJ82" s="2780" t="n"/>
      <c r="BK82" s="2805" t="n"/>
      <c r="BL82" s="2793" t="n"/>
      <c r="BM82" s="2793" t="n"/>
      <c r="BN82" s="2793" t="n"/>
      <c r="BO82" s="2793" t="n"/>
      <c r="BP82" s="2793" t="n"/>
      <c r="BQ82" s="2793" t="n"/>
      <c r="BR82" s="758" t="n"/>
      <c r="BS82" s="759" t="n"/>
      <c r="BT82" s="2805" t="n"/>
      <c r="BU82" s="2793" t="n"/>
      <c r="BV82" s="2793" t="n"/>
      <c r="BW82" s="2793" t="n"/>
      <c r="BX82" s="2793" t="n"/>
      <c r="BY82" s="2793" t="n"/>
      <c r="BZ82" s="758" t="n"/>
      <c r="CA82" s="703" t="n"/>
      <c r="CB82" s="2805" t="n"/>
      <c r="CC82" s="2793" t="n"/>
      <c r="CD82" s="2793" t="n"/>
      <c r="CE82" s="2793" t="n"/>
      <c r="CF82" s="2793" t="n"/>
      <c r="CG82" s="2793" t="n"/>
      <c r="CH82" s="758" t="n"/>
      <c r="CI82" s="703" t="n"/>
      <c r="CJ82" s="2805" t="n"/>
      <c r="CK82" s="2793" t="n"/>
      <c r="CL82" s="2793" t="n"/>
      <c r="CM82" s="2793" t="n"/>
      <c r="CN82" s="2793" t="n"/>
      <c r="CO82" s="2793" t="n"/>
      <c r="CP82" s="758" t="n"/>
      <c r="CQ82" s="759" t="n"/>
      <c r="CR82" s="2793" t="n">
        <v>0</v>
      </c>
      <c r="CS82" s="2793" t="n">
        <v>6.777874838709679</v>
      </c>
      <c r="CT82" s="2793" t="n">
        <v>0.84723435483871</v>
      </c>
      <c r="CU82" s="2793" t="n">
        <v>-6.777874838709679</v>
      </c>
      <c r="CV82" s="2793" t="n">
        <v>-0.84723435483871</v>
      </c>
      <c r="CW82" s="2793" t="n">
        <v>0</v>
      </c>
      <c r="CX82" s="788" t="n"/>
      <c r="CY82" s="93" t="n"/>
      <c r="CZ82" s="2806" t="n">
        <v>10.1668122580645</v>
      </c>
      <c r="DA82" s="2793" t="n">
        <v>6.77787483870968</v>
      </c>
      <c r="DB82" s="2793" t="n">
        <v>5.08340612903226</v>
      </c>
      <c r="DC82" s="2793" t="n"/>
      <c r="DD82" s="2793" t="n">
        <v>0</v>
      </c>
      <c r="DE82" s="758" t="n"/>
      <c r="DF82" s="758" t="n"/>
      <c r="DG82" s="758" t="n"/>
      <c r="DH82" s="758" t="n"/>
      <c r="DI82" s="2489" t="n"/>
      <c r="DJ82" s="2388" t="n"/>
      <c r="DL82" s="2388" t="n"/>
      <c r="DM82" s="2571">
        <f>(CS82-CZ82)*10^6</f>
        <v/>
      </c>
      <c r="DN82" s="2571">
        <f>(CT82-DC82)*10^6</f>
        <v/>
      </c>
      <c r="DO82" s="2571">
        <f>(CW82-DD82)*10^6</f>
        <v/>
      </c>
    </row>
    <row customFormat="1" customHeight="1" ht="15" outlineLevel="1" r="83" s="802">
      <c r="A83" s="794" t="n"/>
      <c r="B83" s="2817" t="n"/>
      <c r="C83" s="651" t="inlineStr">
        <is>
          <t>CA76</t>
        </is>
      </c>
      <c r="D83" s="2818" t="n"/>
      <c r="E83" s="2818" t="n"/>
      <c r="F83" s="2818" t="n"/>
      <c r="G83" s="2818" t="n"/>
      <c r="H83" s="409" t="n"/>
      <c r="I83" s="410" t="n"/>
      <c r="J83" s="2818" t="n"/>
      <c r="K83" s="2818" t="n"/>
      <c r="L83" s="2818" t="n"/>
      <c r="M83" s="2818" t="n"/>
      <c r="N83" s="409" t="n"/>
      <c r="O83" s="2586" t="n"/>
      <c r="P83" s="2818" t="n"/>
      <c r="Q83" s="2818" t="n"/>
      <c r="R83" s="2818" t="n"/>
      <c r="S83" s="2818" t="n"/>
      <c r="T83" s="409" t="n"/>
      <c r="U83" s="410" t="n"/>
      <c r="V83" s="2818" t="n"/>
      <c r="W83" s="2818" t="n"/>
      <c r="X83" s="2818" t="n"/>
      <c r="Y83" s="2818" t="n"/>
      <c r="Z83" s="2591" t="n"/>
      <c r="AA83" s="2818" t="n"/>
      <c r="AB83" s="409" t="n"/>
      <c r="AC83" s="410" t="n"/>
      <c r="AD83" s="2818" t="n"/>
      <c r="AE83" s="2818" t="n"/>
      <c r="AF83" s="2818" t="n"/>
      <c r="AG83" s="2818" t="n"/>
      <c r="AH83" s="2591" t="n"/>
      <c r="AI83" s="2818" t="n"/>
      <c r="AJ83" s="409" t="n"/>
      <c r="AK83" s="410" t="n"/>
      <c r="AL83" s="2818" t="n"/>
      <c r="AM83" s="2818" t="n"/>
      <c r="AN83" s="2818" t="n"/>
      <c r="AO83" s="2818" t="n"/>
      <c r="AP83" s="2818" t="n"/>
      <c r="AQ83" s="2591" t="n"/>
      <c r="AR83" s="2818" t="n"/>
      <c r="AS83" s="409" t="n"/>
      <c r="AT83" s="2586" t="n"/>
      <c r="AU83" s="2819" t="n"/>
      <c r="AV83" s="2818" t="n"/>
      <c r="AW83" s="2818" t="n"/>
      <c r="AX83" s="2818" t="n"/>
      <c r="AY83" s="2818" t="n"/>
      <c r="AZ83" s="2818" t="n"/>
      <c r="BA83" s="409" t="n"/>
      <c r="BB83" s="410" t="n"/>
      <c r="BC83" s="2819" t="n"/>
      <c r="BD83" s="2818" t="n"/>
      <c r="BE83" s="2818" t="n"/>
      <c r="BF83" s="2818" t="n"/>
      <c r="BG83" s="2818" t="n"/>
      <c r="BH83" s="2818" t="n"/>
      <c r="BI83" s="409" t="n"/>
      <c r="BJ83" s="2586" t="n"/>
      <c r="BK83" s="2819" t="n"/>
      <c r="BL83" s="2818" t="n"/>
      <c r="BM83" s="2818" t="n"/>
      <c r="BN83" s="2818" t="n"/>
      <c r="BO83" s="2818" t="n"/>
      <c r="BP83" s="2818" t="n"/>
      <c r="BQ83" s="2818" t="n"/>
      <c r="BR83" s="409" t="n"/>
      <c r="BS83" s="410" t="n"/>
      <c r="BT83" s="2819" t="n"/>
      <c r="BU83" s="2818" t="n"/>
      <c r="BV83" s="2818" t="n"/>
      <c r="BW83" s="2818" t="n"/>
      <c r="BX83" s="2818" t="n"/>
      <c r="BY83" s="2818" t="n"/>
      <c r="BZ83" s="409" t="n"/>
      <c r="CA83" s="397" t="n"/>
      <c r="CB83" s="2819" t="n"/>
      <c r="CC83" s="2818" t="n"/>
      <c r="CD83" s="2818" t="n"/>
      <c r="CE83" s="2818" t="n"/>
      <c r="CF83" s="2818" t="n"/>
      <c r="CG83" s="2818" t="n"/>
      <c r="CH83" s="409" t="n"/>
      <c r="CI83" s="397" t="n"/>
      <c r="CJ83" s="2819" t="n"/>
      <c r="CK83" s="2818" t="n"/>
      <c r="CL83" s="2818" t="n"/>
      <c r="CM83" s="2818" t="n"/>
      <c r="CN83" s="2818" t="n"/>
      <c r="CO83" s="2818" t="n"/>
      <c r="CP83" s="409" t="n"/>
      <c r="CQ83" s="410" t="n"/>
      <c r="CR83" s="2818" t="n"/>
      <c r="CS83" s="2818" t="n"/>
      <c r="CT83" s="2818" t="n"/>
      <c r="CU83" s="2818">
        <f>+CR83-CS83</f>
        <v/>
      </c>
      <c r="CV83" s="2818">
        <f>+CR83-CT83</f>
        <v/>
      </c>
      <c r="CW83" s="2818" t="n"/>
      <c r="CX83" s="798" t="n"/>
      <c r="CY83" s="799" t="n"/>
      <c r="CZ83" s="2820" t="n"/>
      <c r="DA83" s="2818" t="n"/>
      <c r="DB83" s="2818" t="n"/>
      <c r="DC83" s="2818" t="n"/>
      <c r="DD83" s="2818" t="n"/>
      <c r="DE83" s="801" t="n"/>
      <c r="DF83" s="801" t="n"/>
      <c r="DG83" s="801" t="n"/>
      <c r="DH83" s="801">
        <f>(DC83-DD83)/DD83</f>
        <v/>
      </c>
      <c r="DI83" s="2489" t="n"/>
      <c r="DJ83" s="2388" t="n"/>
      <c r="DL83" s="2388" t="n"/>
      <c r="DM83" s="2571">
        <f>(CS83-CZ83)*10^6</f>
        <v/>
      </c>
      <c r="DN83" s="2571">
        <f>(CT83-DC83)*10^6</f>
        <v/>
      </c>
      <c r="DO83" s="2571">
        <f>(CW83-DD83)*10^6</f>
        <v/>
      </c>
    </row>
    <row customFormat="1" customHeight="1" ht="15" outlineLevel="1" r="84" s="782">
      <c r="A84" s="2338" t="inlineStr">
        <is>
          <t>Business Postpaid</t>
        </is>
      </c>
      <c r="B84" s="2783" t="n"/>
      <c r="C84" s="651" t="inlineStr">
        <is>
          <t>CA77</t>
        </is>
      </c>
      <c r="D84" s="2787" t="n">
        <v>35.107592</v>
      </c>
      <c r="E84" s="2787" t="n">
        <v>31.6336606226768</v>
      </c>
      <c r="F84" s="2787" t="n">
        <v>3.473931377323197</v>
      </c>
      <c r="G84" s="2787" t="n">
        <v>30.596928</v>
      </c>
      <c r="H84" s="775" t="n">
        <v>0.1474221202860626</v>
      </c>
      <c r="I84" s="776" t="n"/>
      <c r="J84" s="2787" t="n">
        <v>38.393963</v>
      </c>
      <c r="K84" s="2787" t="n">
        <v>30.2971254785527</v>
      </c>
      <c r="L84" s="2787" t="n">
        <v>8.096837521447299</v>
      </c>
      <c r="M84" s="2787" t="n">
        <v>11.753396</v>
      </c>
      <c r="N84" s="775" t="n">
        <v>2.266627194387053</v>
      </c>
      <c r="O84" s="2811" t="n"/>
      <c r="P84" s="2787" t="n">
        <v>22.1194639999999</v>
      </c>
      <c r="Q84" s="2787" t="n">
        <v>30.9014741940411</v>
      </c>
      <c r="R84" s="2787" t="n">
        <v>-8.782010194041199</v>
      </c>
      <c r="S84" s="2787" t="n">
        <v>28.156465</v>
      </c>
      <c r="T84" s="775" t="n">
        <v>-0.2144090531251028</v>
      </c>
      <c r="U84" s="776" t="n"/>
      <c r="V84" s="2787" t="n">
        <v>43.405588</v>
      </c>
      <c r="W84" s="2787" t="n">
        <v>30.7894234725527</v>
      </c>
      <c r="X84" s="2787" t="n">
        <v>19.830256106223</v>
      </c>
      <c r="Y84" s="2787" t="n">
        <v>12.6161645274473</v>
      </c>
      <c r="Z84" s="2812" t="n">
        <v>23.575331893777</v>
      </c>
      <c r="AA84" s="2787" t="n">
        <v>28.03404799999988</v>
      </c>
      <c r="AB84" s="775" t="n">
        <v>0.5483168181776741</v>
      </c>
      <c r="AC84" s="776" t="n"/>
      <c r="AD84" s="2787" t="n">
        <v>32.0278390000002</v>
      </c>
      <c r="AE84" s="2787" t="n">
        <v>31.2446227140744</v>
      </c>
      <c r="AF84" s="2787" t="n">
        <v>20.4406523588313</v>
      </c>
      <c r="AG84" s="2787" t="n">
        <v>0.7832162859257998</v>
      </c>
      <c r="AH84" s="2812" t="n">
        <v>11.5871866411689</v>
      </c>
      <c r="AI84" s="2787" t="n">
        <v>17.64944799999988</v>
      </c>
      <c r="AJ84" s="775" t="n">
        <v>0.8146651951947965</v>
      </c>
      <c r="AK84" s="776" t="n"/>
      <c r="AL84" s="2787" t="n">
        <v>29.3217689999998</v>
      </c>
      <c r="AM84" s="2787" t="n">
        <v>31.2798094438587</v>
      </c>
      <c r="AN84" s="2787" t="n">
        <v>20.2482384855188</v>
      </c>
      <c r="AO84" s="2787" t="n">
        <v>33.7389805142246</v>
      </c>
      <c r="AP84" s="2787" t="n">
        <v>-1.958040443858899</v>
      </c>
      <c r="AQ84" s="2812" t="n">
        <v>9.073530514481</v>
      </c>
      <c r="AR84" s="2787" t="n">
        <v>14.632882</v>
      </c>
      <c r="AS84" s="775" t="n">
        <v>1.003827339002652</v>
      </c>
      <c r="AT84" s="2811" t="n"/>
      <c r="AU84" s="2812" t="n">
        <v>40.1208360000005</v>
      </c>
      <c r="AV84" s="2787" t="n">
        <v>31.0124451297474</v>
      </c>
      <c r="AW84" s="2787" t="n">
        <v>33.6282582510484</v>
      </c>
      <c r="AX84" s="2787" t="n">
        <v>9.1083908702531</v>
      </c>
      <c r="AY84" s="2787" t="n">
        <v>6.492577748952101</v>
      </c>
      <c r="AZ84" s="2787" t="n">
        <v>31.374126</v>
      </c>
      <c r="BA84" s="775" t="n">
        <v>0.2787873676544965</v>
      </c>
      <c r="BB84" s="776" t="n"/>
      <c r="BC84" s="2812" t="n">
        <v>13.104268</v>
      </c>
      <c r="BD84" s="2787" t="n">
        <v>31.0993469235634</v>
      </c>
      <c r="BE84" s="2787" t="n">
        <v>33.7877916713209</v>
      </c>
      <c r="BF84" s="2787" t="n">
        <v>-17.9950789235634</v>
      </c>
      <c r="BG84" s="2787" t="n">
        <v>-20.6835236713209</v>
      </c>
      <c r="BH84" s="2787" t="n">
        <v>23.739613</v>
      </c>
      <c r="BI84" s="775" t="n">
        <v>-0.4479999315911342</v>
      </c>
      <c r="BJ84" s="2811" t="n"/>
      <c r="BK84" s="2812" t="n"/>
      <c r="BL84" s="2787" t="n"/>
      <c r="BM84" s="2787" t="n"/>
      <c r="BN84" s="2787" t="n"/>
      <c r="BO84" s="2787" t="n"/>
      <c r="BP84" s="2787" t="n"/>
      <c r="BQ84" s="2787" t="n"/>
      <c r="BR84" s="775" t="n"/>
      <c r="BS84" s="776" t="n"/>
      <c r="BT84" s="2812" t="n"/>
      <c r="BU84" s="2787" t="n"/>
      <c r="BV84" s="2787" t="n"/>
      <c r="BW84" s="2787" t="n"/>
      <c r="BX84" s="2787" t="n"/>
      <c r="BY84" s="2787" t="n"/>
      <c r="BZ84" s="775" t="n"/>
      <c r="CA84" s="779" t="n"/>
      <c r="CB84" s="2812" t="n"/>
      <c r="CC84" s="2787" t="n"/>
      <c r="CD84" s="2787" t="n"/>
      <c r="CE84" s="2787" t="n"/>
      <c r="CF84" s="2787" t="n"/>
      <c r="CG84" s="2787" t="n"/>
      <c r="CH84" s="775" t="n"/>
      <c r="CI84" s="779" t="n"/>
      <c r="CJ84" s="2812" t="n"/>
      <c r="CK84" s="2787" t="n"/>
      <c r="CL84" s="2787" t="n"/>
      <c r="CM84" s="2787" t="n"/>
      <c r="CN84" s="2787" t="n"/>
      <c r="CO84" s="2787" t="n"/>
      <c r="CP84" s="775" t="n"/>
      <c r="CQ84" s="776" t="n"/>
      <c r="CR84" s="2787" t="n">
        <v>253.6013190000004</v>
      </c>
      <c r="CS84" s="2787" t="n">
        <v>248.2579079790672</v>
      </c>
      <c r="CT84" s="2787" t="n">
        <v>238.4216847652731</v>
      </c>
      <c r="CU84" s="2787" t="n">
        <v>5.343411020933189</v>
      </c>
      <c r="CV84" s="2787" t="n">
        <v>15.1796342347273</v>
      </c>
      <c r="CW84" s="2787" t="n">
        <v>162.1972929999997</v>
      </c>
      <c r="CX84" s="780">
        <f>+CR84/CW84-1</f>
        <v/>
      </c>
      <c r="CY84" s="781" t="n"/>
      <c r="CZ84" s="2813" t="n">
        <v>375.408678052325</v>
      </c>
      <c r="DA84" s="2787" t="n">
        <v>281.599105363042</v>
      </c>
      <c r="DB84" s="2787" t="n">
        <v>409.656177968376</v>
      </c>
      <c r="DC84" s="2787" t="n"/>
      <c r="DD84" s="2787" t="n">
        <v>303.5516060000003</v>
      </c>
      <c r="DE84" s="775">
        <f>(CZ84-DD84)/DD84</f>
        <v/>
      </c>
      <c r="DF84" s="775">
        <f>(DA84-DD84)/DD84</f>
        <v/>
      </c>
      <c r="DG84" s="775">
        <f>(DB84-DD84)/DD84</f>
        <v/>
      </c>
      <c r="DH84" s="775">
        <f>(DC84-DD84)/DD84</f>
        <v/>
      </c>
      <c r="DI84" s="2489" t="n"/>
      <c r="DJ84" s="2388" t="n"/>
      <c r="DL84" s="2388" t="n"/>
      <c r="DM84" s="2571">
        <f>(CS84-CZ84)*10^6</f>
        <v/>
      </c>
      <c r="DN84" s="2571">
        <f>(CT84-DC84)*10^6</f>
        <v/>
      </c>
      <c r="DO84" s="2571">
        <f>(CW84-DD84)*10^6</f>
        <v/>
      </c>
    </row>
    <row customFormat="1" customHeight="1" ht="15" outlineLevel="1" r="85" s="416">
      <c r="A85" s="734" t="n"/>
      <c r="B85" s="735" t="inlineStr">
        <is>
          <t xml:space="preserve">    Sortant voix on net</t>
        </is>
      </c>
      <c r="C85" s="651" t="inlineStr">
        <is>
          <t>CA78</t>
        </is>
      </c>
      <c r="D85" s="2661" t="n">
        <v>2.479334</v>
      </c>
      <c r="E85" s="2661" t="n">
        <v>2.61858850860967</v>
      </c>
      <c r="F85" s="2661" t="n">
        <v>-0.1392545086096697</v>
      </c>
      <c r="G85" s="2661" t="n">
        <v>3.180434</v>
      </c>
      <c r="H85" s="413" t="n">
        <v>-0.2204416126855643</v>
      </c>
      <c r="I85" s="736" t="n"/>
      <c r="J85" s="2661" t="n">
        <v>2.948618</v>
      </c>
      <c r="K85" s="2661" t="n">
        <v>2.30565306613635</v>
      </c>
      <c r="L85" s="2661" t="n">
        <v>0.6429649338636501</v>
      </c>
      <c r="M85" s="2661" t="n">
        <v>2.431289</v>
      </c>
      <c r="N85" s="413" t="n">
        <v>0.2127797230193531</v>
      </c>
      <c r="O85" s="2796" t="n"/>
      <c r="P85" s="2661" t="n">
        <v>2.343935</v>
      </c>
      <c r="Q85" s="2661" t="n">
        <v>2.41821886312506</v>
      </c>
      <c r="R85" s="2661" t="n">
        <v>-0.07428386312505975</v>
      </c>
      <c r="S85" s="2661" t="n">
        <v>3.004283</v>
      </c>
      <c r="T85" s="413" t="n">
        <v>-0.2198021957318934</v>
      </c>
      <c r="U85" s="736" t="n"/>
      <c r="V85" s="2661" t="n">
        <v>2.516735</v>
      </c>
      <c r="W85" s="2661" t="n">
        <v>2.39481676855825</v>
      </c>
      <c r="X85" s="2821" t="n">
        <v>1.23797409984572</v>
      </c>
      <c r="Y85" s="2661" t="n">
        <v>0.1219182314417502</v>
      </c>
      <c r="Z85" s="2595" t="n">
        <v>1.27876090015428</v>
      </c>
      <c r="AA85" s="2661" t="n">
        <v>3.037155</v>
      </c>
      <c r="AB85" s="413" t="n">
        <v>-0.1713511493486501</v>
      </c>
      <c r="AC85" s="736" t="n"/>
      <c r="AD85" s="2661" t="n">
        <v>1.516099</v>
      </c>
      <c r="AE85" s="2661" t="n">
        <v>2.5430350279508</v>
      </c>
      <c r="AF85" s="2661" t="n">
        <v>1.31872550189591</v>
      </c>
      <c r="AG85" s="2661" t="n">
        <v>-1.0269360279508</v>
      </c>
      <c r="AH85" s="2595" t="n">
        <v>0.19737349810409</v>
      </c>
      <c r="AI85" s="2661" t="n">
        <v>2.085653</v>
      </c>
      <c r="AJ85" s="413" t="n">
        <v>-0.2730818597340977</v>
      </c>
      <c r="AK85" s="736" t="n"/>
      <c r="AL85" s="2661" t="n">
        <v>1.507978</v>
      </c>
      <c r="AM85" s="2661" t="n">
        <v>2.55717196241398</v>
      </c>
      <c r="AN85" s="2661" t="n">
        <v>1.33070897796405</v>
      </c>
      <c r="AO85" s="2661" t="n">
        <v>1.74470768230968</v>
      </c>
      <c r="AP85" s="2661" t="n">
        <v>-1.04919396241398</v>
      </c>
      <c r="AQ85" s="2595" t="n">
        <v>0.1772690220359501</v>
      </c>
      <c r="AR85" s="2661" t="n">
        <v>2.810462</v>
      </c>
      <c r="AS85" s="413" t="n">
        <v>-0.4634412420449022</v>
      </c>
      <c r="AT85" s="2796" t="n"/>
      <c r="AU85" s="2595" t="n">
        <v>1.790036</v>
      </c>
      <c r="AV85" s="2661" t="n">
        <v>2.43021779970383</v>
      </c>
      <c r="AW85" s="2661" t="n">
        <v>1.65806289135562</v>
      </c>
      <c r="AX85" s="2661" t="n">
        <v>-0.6401817997038302</v>
      </c>
      <c r="AY85" s="2661" t="n">
        <v>0.1319731086443798</v>
      </c>
      <c r="AZ85" s="2661" t="n">
        <v>2.560068</v>
      </c>
      <c r="BA85" s="413" t="n">
        <v>-0.3007857603782399</v>
      </c>
      <c r="BB85" s="736" t="n"/>
      <c r="BC85" s="2595" t="n">
        <v>1.058392</v>
      </c>
      <c r="BD85" s="2661" t="n">
        <v>2.33038777561359</v>
      </c>
      <c r="BE85" s="2661" t="n">
        <v>1.58992268865704</v>
      </c>
      <c r="BF85" s="2661" t="n">
        <v>-1.27199577561359</v>
      </c>
      <c r="BG85" s="2661" t="n">
        <v>-0.5315306886570399</v>
      </c>
      <c r="BH85" s="2661" t="n">
        <v>2.854344</v>
      </c>
      <c r="BI85" s="413" t="n">
        <v>-0.6291995638927894</v>
      </c>
      <c r="BJ85" s="2796" t="n"/>
      <c r="BK85" s="2595" t="n"/>
      <c r="BL85" s="2661" t="n"/>
      <c r="BM85" s="2661" t="n"/>
      <c r="BN85" s="2661" t="n"/>
      <c r="BO85" s="2661" t="n"/>
      <c r="BP85" s="2661" t="n"/>
      <c r="BQ85" s="2661" t="n"/>
      <c r="BR85" s="413" t="n"/>
      <c r="BS85" s="736" t="n"/>
      <c r="BT85" s="2595" t="n"/>
      <c r="BU85" s="2661" t="n"/>
      <c r="BV85" s="2661" t="n"/>
      <c r="BW85" s="2661" t="n"/>
      <c r="BX85" s="2661" t="n"/>
      <c r="BY85" s="2661" t="n"/>
      <c r="BZ85" s="413" t="n"/>
      <c r="CA85" s="738" t="n"/>
      <c r="CB85" s="2595" t="n"/>
      <c r="CC85" s="2661" t="n"/>
      <c r="CD85" s="2661" t="n"/>
      <c r="CE85" s="2661" t="n"/>
      <c r="CF85" s="2661" t="n"/>
      <c r="CG85" s="2661" t="n"/>
      <c r="CH85" s="413" t="n"/>
      <c r="CI85" s="738" t="n"/>
      <c r="CJ85" s="2595" t="n"/>
      <c r="CK85" s="2661" t="n"/>
      <c r="CL85" s="2661" t="n"/>
      <c r="CM85" s="2661" t="n"/>
      <c r="CN85" s="2661" t="n"/>
      <c r="CO85" s="2661" t="n"/>
      <c r="CP85" s="413" t="n"/>
      <c r="CQ85" s="736" t="n"/>
      <c r="CR85" s="2661" t="n">
        <v>16.161127</v>
      </c>
      <c r="CS85" s="2661" t="n">
        <v>19.59808977211153</v>
      </c>
      <c r="CT85" s="2592" t="n">
        <v>15.2074915736653</v>
      </c>
      <c r="CU85" s="2661" t="n">
        <v>-3.436962772111531</v>
      </c>
      <c r="CV85" s="2661" t="n">
        <v>0.9536354263346993</v>
      </c>
      <c r="CW85" s="2661" t="n">
        <v>19.109344</v>
      </c>
      <c r="CX85" s="739">
        <f>+CR85/CW85-1</f>
        <v/>
      </c>
      <c r="CY85" s="740" t="n"/>
      <c r="CZ85" s="2797" t="n">
        <v>29.9152059949258</v>
      </c>
      <c r="DA85" s="2661" t="n">
        <v>19.6288737434321</v>
      </c>
      <c r="DB85" s="2661" t="n">
        <v>23.8359553749481</v>
      </c>
      <c r="DC85" s="2661" t="n"/>
      <c r="DD85" s="2661" t="n">
        <v>32.323987</v>
      </c>
      <c r="DE85" s="413">
        <f>(CZ85-DD85)/DD85</f>
        <v/>
      </c>
      <c r="DF85" s="413">
        <f>(DA85-DD85)/DD85</f>
        <v/>
      </c>
      <c r="DG85" s="413">
        <f>(DB85-DD85)/DD85</f>
        <v/>
      </c>
      <c r="DH85" s="413">
        <f>(DC85-DD85)/DD85</f>
        <v/>
      </c>
      <c r="DI85" s="2489" t="n"/>
      <c r="DJ85" s="2388" t="n"/>
      <c r="DL85" s="2388" t="n"/>
      <c r="DM85" s="2571">
        <f>(CS85-CZ85)*10^6</f>
        <v/>
      </c>
      <c r="DN85" s="2571">
        <f>(CT85-DC85)*10^6</f>
        <v/>
      </c>
      <c r="DO85" s="2571">
        <f>(CW85-DD85)*10^6</f>
        <v/>
      </c>
    </row>
    <row customFormat="1" customHeight="1" ht="15" outlineLevel="1" r="86" s="416">
      <c r="A86" s="734" t="n"/>
      <c r="B86" s="735" t="inlineStr">
        <is>
          <t xml:space="preserve">    Sortant voix MTN</t>
        </is>
      </c>
      <c r="C86" s="651" t="inlineStr">
        <is>
          <t>CA79</t>
        </is>
      </c>
      <c r="D86" s="2661" t="n">
        <v>5.919833</v>
      </c>
      <c r="E86" s="2661" t="n">
        <v>4.96119824448541</v>
      </c>
      <c r="F86" s="2661" t="n">
        <v>0.9586347555145895</v>
      </c>
      <c r="G86" s="2661" t="n">
        <v>7.071411</v>
      </c>
      <c r="H86" s="413" t="n">
        <v>-0.1628498187985398</v>
      </c>
      <c r="I86" s="736" t="n"/>
      <c r="J86" s="2661" t="n">
        <v>6.266803</v>
      </c>
      <c r="K86" s="2661" t="n">
        <v>4.24649596664939</v>
      </c>
      <c r="L86" s="2661" t="n">
        <v>2.02030703335061</v>
      </c>
      <c r="M86" s="2661" t="n">
        <v>5.122135</v>
      </c>
      <c r="N86" s="413" t="n">
        <v>0.2234747815120062</v>
      </c>
      <c r="O86" s="2796" t="n"/>
      <c r="P86" s="2661" t="n">
        <v>3.136939</v>
      </c>
      <c r="Q86" s="2661" t="n">
        <v>4.45374723846781</v>
      </c>
      <c r="R86" s="2661" t="n">
        <v>-1.31680823846781</v>
      </c>
      <c r="S86" s="2661" t="n">
        <v>6.123173</v>
      </c>
      <c r="T86" s="413" t="n">
        <v>-0.4876938802806976</v>
      </c>
      <c r="U86" s="736" t="n"/>
      <c r="V86" s="2661" t="n">
        <v>4.253316</v>
      </c>
      <c r="W86" s="2661" t="n">
        <v>4.43328191362437</v>
      </c>
      <c r="X86" s="2821" t="n">
        <v>2.63984778588596</v>
      </c>
      <c r="Y86" s="2661" t="n">
        <v>-0.1799659136243701</v>
      </c>
      <c r="Z86" s="2595" t="n">
        <v>1.61346821411404</v>
      </c>
      <c r="AA86" s="2661" t="n">
        <v>6.600579</v>
      </c>
      <c r="AB86" s="413" t="n">
        <v>-0.3556147119820852</v>
      </c>
      <c r="AC86" s="736" t="n"/>
      <c r="AD86" s="2661" t="n">
        <v>3.46473299999976</v>
      </c>
      <c r="AE86" s="2661" t="n">
        <v>4.72510754127804</v>
      </c>
      <c r="AF86" s="2661" t="n">
        <v>2.82211036835733</v>
      </c>
      <c r="AG86" s="2661" t="n">
        <v>-1.26037454127828</v>
      </c>
      <c r="AH86" s="2595" t="n">
        <v>0.6426226316424302</v>
      </c>
      <c r="AI86" s="2661" t="n">
        <v>4.992635</v>
      </c>
      <c r="AJ86" s="413" t="n">
        <v>-0.3060311839339828</v>
      </c>
      <c r="AK86" s="736" t="n"/>
      <c r="AL86" s="2661" t="n">
        <v>3.44911399999976</v>
      </c>
      <c r="AM86" s="2661" t="n">
        <v>4.75136359583368</v>
      </c>
      <c r="AN86" s="2661" t="n">
        <v>2.84514177200365</v>
      </c>
      <c r="AO86" s="2661" t="n">
        <v>4.75258980113638</v>
      </c>
      <c r="AP86" s="2661" t="n">
        <v>-1.30224959583392</v>
      </c>
      <c r="AQ86" s="2595" t="n">
        <v>0.6039722279961097</v>
      </c>
      <c r="AR86" s="2661" t="n">
        <v>5.630909</v>
      </c>
      <c r="AS86" s="413" t="n">
        <v>-0.3874676362200561</v>
      </c>
      <c r="AT86" s="2796" t="n"/>
      <c r="AU86" s="2595" t="n">
        <v>6.220212000000481</v>
      </c>
      <c r="AV86" s="2661" t="n">
        <v>4.44649834462581</v>
      </c>
      <c r="AW86" s="2661" t="n">
        <v>4.44829201524558</v>
      </c>
      <c r="AX86" s="2661" t="n">
        <v>1.773713655374671</v>
      </c>
      <c r="AY86" s="2661" t="n">
        <v>1.7719199847549</v>
      </c>
      <c r="AZ86" s="2661" t="n">
        <v>4.774251</v>
      </c>
      <c r="BA86" s="413" t="n">
        <v>0.3028665648288038</v>
      </c>
      <c r="BB86" s="736" t="n"/>
      <c r="BC86" s="2595" t="n">
        <v>6.84055</v>
      </c>
      <c r="BD86" s="2661" t="n">
        <v>4.41865968497506</v>
      </c>
      <c r="BE86" s="2661" t="n">
        <v>4.4180798860615</v>
      </c>
      <c r="BF86" s="2661" t="n">
        <v>2.421890315024941</v>
      </c>
      <c r="BG86" s="2661" t="n">
        <v>2.4224701139385</v>
      </c>
      <c r="BH86" s="2661" t="n">
        <v>5.416143</v>
      </c>
      <c r="BI86" s="413" t="n">
        <v>0.2629928714954535</v>
      </c>
      <c r="BJ86" s="2796" t="n"/>
      <c r="BK86" s="2595" t="n"/>
      <c r="BL86" s="2661" t="n"/>
      <c r="BM86" s="2661" t="n"/>
      <c r="BN86" s="2661" t="n"/>
      <c r="BO86" s="2661" t="n"/>
      <c r="BP86" s="2661" t="n"/>
      <c r="BQ86" s="2661" t="n"/>
      <c r="BR86" s="413" t="n"/>
      <c r="BS86" s="736" t="n"/>
      <c r="BT86" s="2595" t="n"/>
      <c r="BU86" s="2661" t="n"/>
      <c r="BV86" s="2661" t="n"/>
      <c r="BW86" s="2661" t="n"/>
      <c r="BX86" s="2661" t="n"/>
      <c r="BY86" s="2661" t="n"/>
      <c r="BZ86" s="413" t="n"/>
      <c r="CA86" s="738" t="n"/>
      <c r="CB86" s="2595" t="n"/>
      <c r="CC86" s="2661" t="n"/>
      <c r="CD86" s="2661" t="n"/>
      <c r="CE86" s="2661" t="n"/>
      <c r="CF86" s="2661" t="n"/>
      <c r="CG86" s="2661" t="n"/>
      <c r="CH86" s="413" t="n"/>
      <c r="CI86" s="738" t="n"/>
      <c r="CJ86" s="2595" t="n"/>
      <c r="CK86" s="2661" t="n"/>
      <c r="CL86" s="2661" t="n"/>
      <c r="CM86" s="2661" t="n"/>
      <c r="CN86" s="2661" t="n"/>
      <c r="CO86" s="2661" t="n"/>
      <c r="CP86" s="413" t="n"/>
      <c r="CQ86" s="736" t="n"/>
      <c r="CR86" s="2661" t="n">
        <v>39.5515</v>
      </c>
      <c r="CS86" s="2661" t="n">
        <v>36.43635252993957</v>
      </c>
      <c r="CT86" s="2592" t="n">
        <v>32.24250581638172</v>
      </c>
      <c r="CU86" s="2661" t="n">
        <v>3.115147470060435</v>
      </c>
      <c r="CV86" s="2661" t="n">
        <v>7.308994183618282</v>
      </c>
      <c r="CW86" s="2661" t="n">
        <v>40.315093</v>
      </c>
      <c r="CX86" s="739">
        <f>+CR86/CW86-1</f>
        <v/>
      </c>
      <c r="CY86" s="740" t="n"/>
      <c r="CZ86" s="2797" t="n">
        <v>55.4281882998094</v>
      </c>
      <c r="DA86" s="2661" t="n">
        <v>40.5811738590842</v>
      </c>
      <c r="DB86" s="2661" t="n">
        <v>55.6536853699928</v>
      </c>
      <c r="DC86" s="2661" t="n"/>
      <c r="DD86" s="2661" t="n">
        <v>64.416674</v>
      </c>
      <c r="DE86" s="413">
        <f>(CZ86-DD86)/DD86</f>
        <v/>
      </c>
      <c r="DF86" s="413">
        <f>(DA86-DD86)/DD86</f>
        <v/>
      </c>
      <c r="DG86" s="413">
        <f>(DB86-DD86)/DD86</f>
        <v/>
      </c>
      <c r="DH86" s="413">
        <f>(DC86-DD86)/DD86</f>
        <v/>
      </c>
      <c r="DI86" s="2489" t="n"/>
      <c r="DJ86" s="2388" t="n"/>
      <c r="DL86" s="2388" t="n"/>
      <c r="DM86" s="2571">
        <f>(CS86-CZ86)*10^6</f>
        <v/>
      </c>
      <c r="DN86" s="2571">
        <f>(CT86-DC86)*10^6</f>
        <v/>
      </c>
      <c r="DO86" s="2571">
        <f>(CW86-DD86)*10^6</f>
        <v/>
      </c>
    </row>
    <row customFormat="1" customHeight="1" ht="15" outlineLevel="1" r="87" s="416">
      <c r="A87" s="734" t="n"/>
      <c r="B87" s="735" t="inlineStr">
        <is>
          <t xml:space="preserve">    Sortant voix GLO</t>
        </is>
      </c>
      <c r="C87" s="651" t="inlineStr">
        <is>
          <t>CA80</t>
        </is>
      </c>
      <c r="D87" s="2661" t="n">
        <v>0</v>
      </c>
      <c r="E87" s="2661" t="n">
        <v>0</v>
      </c>
      <c r="F87" s="2661" t="n">
        <v>0</v>
      </c>
      <c r="G87" s="2661" t="n">
        <v>0</v>
      </c>
      <c r="H87" s="413" t="n"/>
      <c r="I87" s="736" t="n"/>
      <c r="J87" s="2661" t="n">
        <v>0</v>
      </c>
      <c r="K87" s="2661" t="n">
        <v>0</v>
      </c>
      <c r="L87" s="2661" t="n">
        <v>0</v>
      </c>
      <c r="M87" s="2661" t="n">
        <v>0</v>
      </c>
      <c r="N87" s="413" t="n"/>
      <c r="O87" s="2796" t="n"/>
      <c r="P87" s="2661" t="n">
        <v>0</v>
      </c>
      <c r="Q87" s="2661" t="n">
        <v>0</v>
      </c>
      <c r="R87" s="2661" t="n">
        <v>0</v>
      </c>
      <c r="S87" s="2661" t="n">
        <v>0</v>
      </c>
      <c r="T87" s="413" t="n"/>
      <c r="U87" s="736" t="n"/>
      <c r="V87" s="2661" t="n">
        <v>0</v>
      </c>
      <c r="W87" s="2661" t="n">
        <v>0</v>
      </c>
      <c r="X87" s="2661" t="n">
        <v>0</v>
      </c>
      <c r="Y87" s="2661" t="n">
        <v>0</v>
      </c>
      <c r="Z87" s="2595" t="n">
        <v>0</v>
      </c>
      <c r="AA87" s="2661" t="n">
        <v>0</v>
      </c>
      <c r="AB87" s="413" t="n"/>
      <c r="AC87" s="736" t="n"/>
      <c r="AD87" s="2661" t="n">
        <v>0</v>
      </c>
      <c r="AE87" s="2661" t="n">
        <v>0</v>
      </c>
      <c r="AF87" s="2661" t="n">
        <v>0</v>
      </c>
      <c r="AG87" s="2661" t="n">
        <v>0</v>
      </c>
      <c r="AH87" s="2595" t="n">
        <v>0</v>
      </c>
      <c r="AI87" s="2661" t="n">
        <v>0</v>
      </c>
      <c r="AJ87" s="413" t="n"/>
      <c r="AK87" s="736" t="n"/>
      <c r="AL87" s="2661" t="n">
        <v>0</v>
      </c>
      <c r="AM87" s="2661" t="n">
        <v>0</v>
      </c>
      <c r="AN87" s="2661" t="n">
        <v>0</v>
      </c>
      <c r="AO87" s="2661" t="n">
        <v>0</v>
      </c>
      <c r="AP87" s="2661" t="n">
        <v>0</v>
      </c>
      <c r="AQ87" s="2595" t="n">
        <v>0</v>
      </c>
      <c r="AR87" s="2661" t="n">
        <v>0</v>
      </c>
      <c r="AS87" s="413" t="n"/>
      <c r="AT87" s="2796" t="n"/>
      <c r="AU87" s="2595" t="n">
        <v>0</v>
      </c>
      <c r="AV87" s="2661" t="n">
        <v>0</v>
      </c>
      <c r="AW87" s="2661" t="n">
        <v>0</v>
      </c>
      <c r="AX87" s="2661" t="n">
        <v>0</v>
      </c>
      <c r="AY87" s="2661" t="n">
        <v>0</v>
      </c>
      <c r="AZ87" s="2661" t="n">
        <v>0</v>
      </c>
      <c r="BA87" s="413" t="n"/>
      <c r="BB87" s="736" t="n"/>
      <c r="BC87" s="2595" t="n"/>
      <c r="BD87" s="2661" t="n"/>
      <c r="BE87" s="2661" t="n"/>
      <c r="BF87" s="2661" t="n">
        <v>0</v>
      </c>
      <c r="BG87" s="2661" t="n">
        <v>0</v>
      </c>
      <c r="BH87" s="2661" t="n">
        <v>0</v>
      </c>
      <c r="BI87" s="413" t="n"/>
      <c r="BJ87" s="2796" t="n"/>
      <c r="BK87" s="2595" t="n"/>
      <c r="BL87" s="2661" t="n"/>
      <c r="BM87" s="2661" t="n"/>
      <c r="BN87" s="2661" t="n"/>
      <c r="BO87" s="2661" t="n"/>
      <c r="BP87" s="2661" t="n"/>
      <c r="BQ87" s="2661" t="n"/>
      <c r="BR87" s="413" t="n"/>
      <c r="BS87" s="736" t="n"/>
      <c r="BT87" s="2595" t="n"/>
      <c r="BU87" s="2661" t="n"/>
      <c r="BV87" s="2661" t="n"/>
      <c r="BW87" s="2661" t="n"/>
      <c r="BX87" s="2661" t="n"/>
      <c r="BY87" s="2661" t="n"/>
      <c r="BZ87" s="413" t="n"/>
      <c r="CA87" s="738" t="n"/>
      <c r="CB87" s="2595" t="n"/>
      <c r="CC87" s="2661" t="n"/>
      <c r="CD87" s="2661" t="n"/>
      <c r="CE87" s="2661" t="n"/>
      <c r="CF87" s="2661" t="n"/>
      <c r="CG87" s="2661" t="n"/>
      <c r="CH87" s="413" t="n"/>
      <c r="CI87" s="738" t="n"/>
      <c r="CJ87" s="2595" t="n"/>
      <c r="CK87" s="2661" t="n"/>
      <c r="CL87" s="2661" t="n"/>
      <c r="CM87" s="2661" t="n"/>
      <c r="CN87" s="2661" t="n"/>
      <c r="CO87" s="2661" t="n"/>
      <c r="CP87" s="413" t="n"/>
      <c r="CQ87" s="736" t="n"/>
      <c r="CR87" s="2661" t="n">
        <v>0</v>
      </c>
      <c r="CS87" s="2661" t="n">
        <v>0</v>
      </c>
      <c r="CT87" s="2592" t="n">
        <v>0</v>
      </c>
      <c r="CU87" s="2661" t="n">
        <v>0</v>
      </c>
      <c r="CV87" s="2661" t="n">
        <v>0</v>
      </c>
      <c r="CW87" s="2661" t="n">
        <v>0</v>
      </c>
      <c r="CX87" s="739" t="n"/>
      <c r="CY87" s="740" t="n"/>
      <c r="CZ87" s="2797" t="n">
        <v>0</v>
      </c>
      <c r="DA87" s="2661" t="n">
        <v>0</v>
      </c>
      <c r="DB87" s="2661" t="n">
        <v>0</v>
      </c>
      <c r="DC87" s="2661" t="n"/>
      <c r="DD87" s="2661" t="n">
        <v>0</v>
      </c>
      <c r="DE87" s="413" t="n"/>
      <c r="DF87" s="413" t="n"/>
      <c r="DG87" s="413" t="n"/>
      <c r="DH87" s="413" t="n"/>
      <c r="DI87" s="2489" t="n"/>
      <c r="DJ87" s="2388" t="n"/>
      <c r="DL87" s="2388" t="n"/>
      <c r="DM87" s="2571">
        <f>(CS87-CZ87)*10^6</f>
        <v/>
      </c>
      <c r="DN87" s="2571">
        <f>(CT87-DC87)*10^6</f>
        <v/>
      </c>
      <c r="DO87" s="2571">
        <f>(CW87-DD87)*10^6</f>
        <v/>
      </c>
    </row>
    <row customFormat="1" customHeight="1" ht="15" outlineLevel="1" r="88" s="416">
      <c r="A88" s="734" t="n"/>
      <c r="B88" s="735" t="inlineStr">
        <is>
          <t xml:space="preserve">    Sortant voix BBCOM</t>
        </is>
      </c>
      <c r="C88" s="651" t="inlineStr">
        <is>
          <t>CA81</t>
        </is>
      </c>
      <c r="D88" s="2661" t="n">
        <v>0</v>
      </c>
      <c r="E88" s="2661" t="n">
        <v>0</v>
      </c>
      <c r="F88" s="2661" t="n">
        <v>0</v>
      </c>
      <c r="G88" s="2661" t="n">
        <v>0</v>
      </c>
      <c r="H88" s="413" t="n"/>
      <c r="I88" s="736" t="n"/>
      <c r="J88" s="2661" t="n">
        <v>0</v>
      </c>
      <c r="K88" s="2661" t="n">
        <v>0</v>
      </c>
      <c r="L88" s="2661" t="n">
        <v>0</v>
      </c>
      <c r="M88" s="2661" t="n">
        <v>0</v>
      </c>
      <c r="N88" s="413" t="n"/>
      <c r="O88" s="2796" t="n"/>
      <c r="P88" s="2661" t="n">
        <v>0</v>
      </c>
      <c r="Q88" s="2661" t="n">
        <v>0</v>
      </c>
      <c r="R88" s="2661" t="n">
        <v>0</v>
      </c>
      <c r="S88" s="2661" t="n">
        <v>0</v>
      </c>
      <c r="T88" s="413" t="n"/>
      <c r="U88" s="736" t="n"/>
      <c r="V88" s="2661" t="n">
        <v>0</v>
      </c>
      <c r="W88" s="2661" t="n">
        <v>0</v>
      </c>
      <c r="X88" s="2661" t="n">
        <v>0</v>
      </c>
      <c r="Y88" s="2661" t="n">
        <v>0</v>
      </c>
      <c r="Z88" s="2595" t="n">
        <v>0</v>
      </c>
      <c r="AA88" s="2661" t="n">
        <v>0</v>
      </c>
      <c r="AB88" s="413" t="n"/>
      <c r="AC88" s="736" t="n"/>
      <c r="AD88" s="2661" t="n">
        <v>0</v>
      </c>
      <c r="AE88" s="2661" t="n">
        <v>0</v>
      </c>
      <c r="AF88" s="2661" t="n">
        <v>0</v>
      </c>
      <c r="AG88" s="2661" t="n">
        <v>0</v>
      </c>
      <c r="AH88" s="2595" t="n">
        <v>0</v>
      </c>
      <c r="AI88" s="2661" t="n">
        <v>0</v>
      </c>
      <c r="AJ88" s="413" t="n"/>
      <c r="AK88" s="736" t="n"/>
      <c r="AL88" s="2661" t="n">
        <v>0</v>
      </c>
      <c r="AM88" s="2661" t="n">
        <v>0</v>
      </c>
      <c r="AN88" s="2661" t="n">
        <v>0</v>
      </c>
      <c r="AO88" s="2661" t="n">
        <v>0</v>
      </c>
      <c r="AP88" s="2661" t="n">
        <v>0</v>
      </c>
      <c r="AQ88" s="2595" t="n">
        <v>0</v>
      </c>
      <c r="AR88" s="2661" t="n">
        <v>0</v>
      </c>
      <c r="AS88" s="413" t="n"/>
      <c r="AT88" s="2796" t="n"/>
      <c r="AU88" s="2595" t="n">
        <v>0</v>
      </c>
      <c r="AV88" s="2661" t="n">
        <v>0</v>
      </c>
      <c r="AW88" s="2661" t="n">
        <v>0</v>
      </c>
      <c r="AX88" s="2661" t="n">
        <v>0</v>
      </c>
      <c r="AY88" s="2661" t="n">
        <v>0</v>
      </c>
      <c r="AZ88" s="2661" t="n">
        <v>0</v>
      </c>
      <c r="BA88" s="413" t="n"/>
      <c r="BB88" s="736" t="n"/>
      <c r="BC88" s="2595" t="n"/>
      <c r="BD88" s="2661" t="n"/>
      <c r="BE88" s="2661" t="n"/>
      <c r="BF88" s="2661" t="n">
        <v>0</v>
      </c>
      <c r="BG88" s="2661" t="n">
        <v>0</v>
      </c>
      <c r="BH88" s="2661" t="n">
        <v>0</v>
      </c>
      <c r="BI88" s="413" t="n"/>
      <c r="BJ88" s="2796" t="n"/>
      <c r="BK88" s="2595" t="n"/>
      <c r="BL88" s="2661" t="n"/>
      <c r="BM88" s="2661" t="n"/>
      <c r="BN88" s="2661" t="n"/>
      <c r="BO88" s="2661" t="n"/>
      <c r="BP88" s="2661" t="n"/>
      <c r="BQ88" s="2661" t="n"/>
      <c r="BR88" s="413" t="n"/>
      <c r="BS88" s="736" t="n"/>
      <c r="BT88" s="2595" t="n"/>
      <c r="BU88" s="2661" t="n"/>
      <c r="BV88" s="2661" t="n"/>
      <c r="BW88" s="2661" t="n"/>
      <c r="BX88" s="2661" t="n"/>
      <c r="BY88" s="2661" t="n"/>
      <c r="BZ88" s="413" t="n"/>
      <c r="CA88" s="738" t="n"/>
      <c r="CB88" s="2595" t="n"/>
      <c r="CC88" s="2661" t="n"/>
      <c r="CD88" s="2661" t="n"/>
      <c r="CE88" s="2661" t="n"/>
      <c r="CF88" s="2661" t="n"/>
      <c r="CG88" s="2661" t="n"/>
      <c r="CH88" s="413" t="n"/>
      <c r="CI88" s="738" t="n"/>
      <c r="CJ88" s="2595" t="n"/>
      <c r="CK88" s="2661" t="n"/>
      <c r="CL88" s="2661" t="n"/>
      <c r="CM88" s="2661" t="n"/>
      <c r="CN88" s="2661" t="n"/>
      <c r="CO88" s="2661" t="n"/>
      <c r="CP88" s="413" t="n"/>
      <c r="CQ88" s="736" t="n"/>
      <c r="CR88" s="2661" t="n">
        <v>0</v>
      </c>
      <c r="CS88" s="2661" t="n">
        <v>0</v>
      </c>
      <c r="CT88" s="2592" t="n">
        <v>0</v>
      </c>
      <c r="CU88" s="2661" t="n">
        <v>0</v>
      </c>
      <c r="CV88" s="2661" t="n">
        <v>0</v>
      </c>
      <c r="CW88" s="2661" t="n">
        <v>0</v>
      </c>
      <c r="CX88" s="739" t="n"/>
      <c r="CY88" s="740" t="n"/>
      <c r="CZ88" s="2797" t="n">
        <v>0</v>
      </c>
      <c r="DA88" s="2661" t="n">
        <v>0</v>
      </c>
      <c r="DB88" s="2661" t="n">
        <v>0</v>
      </c>
      <c r="DC88" s="2661" t="n"/>
      <c r="DD88" s="2661" t="n">
        <v>0</v>
      </c>
      <c r="DE88" s="413" t="n"/>
      <c r="DF88" s="413" t="n"/>
      <c r="DG88" s="413" t="n"/>
      <c r="DH88" s="413" t="n"/>
      <c r="DI88" s="2489" t="n"/>
      <c r="DJ88" s="2388" t="n"/>
      <c r="DL88" s="2388" t="n"/>
      <c r="DM88" s="2571">
        <f>(CS88-CZ88)*10^6</f>
        <v/>
      </c>
      <c r="DN88" s="2571">
        <f>(CT88-DC88)*10^6</f>
        <v/>
      </c>
      <c r="DO88" s="2571">
        <f>(CW88-DD88)*10^6</f>
        <v/>
      </c>
    </row>
    <row customFormat="1" customHeight="1" ht="15" outlineLevel="1" r="89" s="416">
      <c r="A89" s="734" t="n"/>
      <c r="B89" s="735" t="inlineStr">
        <is>
          <t xml:space="preserve">    Sortant voix LIBERCOM</t>
        </is>
      </c>
      <c r="C89" s="651" t="inlineStr">
        <is>
          <t>CA82</t>
        </is>
      </c>
      <c r="D89" s="2661" t="n">
        <v>0</v>
      </c>
      <c r="E89" s="2661" t="n">
        <v>0</v>
      </c>
      <c r="F89" s="2661" t="n">
        <v>0</v>
      </c>
      <c r="G89" s="2661" t="n">
        <v>0</v>
      </c>
      <c r="H89" s="413" t="n"/>
      <c r="I89" s="736" t="n"/>
      <c r="J89" s="2661" t="n">
        <v>0</v>
      </c>
      <c r="K89" s="2661" t="n">
        <v>0</v>
      </c>
      <c r="L89" s="2661" t="n">
        <v>0</v>
      </c>
      <c r="M89" s="2661" t="n">
        <v>0</v>
      </c>
      <c r="N89" s="413" t="n"/>
      <c r="O89" s="2796" t="n"/>
      <c r="P89" s="2661" t="n">
        <v>0</v>
      </c>
      <c r="Q89" s="2661" t="n">
        <v>0</v>
      </c>
      <c r="R89" s="2661" t="n">
        <v>0</v>
      </c>
      <c r="S89" s="2661" t="n">
        <v>0</v>
      </c>
      <c r="T89" s="413" t="n"/>
      <c r="U89" s="736" t="n"/>
      <c r="V89" s="2661" t="n">
        <v>0</v>
      </c>
      <c r="W89" s="2661" t="n">
        <v>0</v>
      </c>
      <c r="X89" s="2661" t="n">
        <v>0</v>
      </c>
      <c r="Y89" s="2661" t="n">
        <v>0</v>
      </c>
      <c r="Z89" s="2595" t="n">
        <v>0</v>
      </c>
      <c r="AA89" s="2661" t="n">
        <v>0</v>
      </c>
      <c r="AB89" s="413" t="n"/>
      <c r="AC89" s="736" t="n"/>
      <c r="AD89" s="2661" t="n">
        <v>0</v>
      </c>
      <c r="AE89" s="2661" t="n">
        <v>0</v>
      </c>
      <c r="AF89" s="2661" t="n">
        <v>0</v>
      </c>
      <c r="AG89" s="2661" t="n">
        <v>0</v>
      </c>
      <c r="AH89" s="2595" t="n">
        <v>0</v>
      </c>
      <c r="AI89" s="2661" t="n">
        <v>0</v>
      </c>
      <c r="AJ89" s="413" t="n"/>
      <c r="AK89" s="736" t="n"/>
      <c r="AL89" s="2661" t="n">
        <v>0</v>
      </c>
      <c r="AM89" s="2661" t="n">
        <v>0</v>
      </c>
      <c r="AN89" s="2661" t="n">
        <v>0</v>
      </c>
      <c r="AO89" s="2661" t="n">
        <v>0</v>
      </c>
      <c r="AP89" s="2661" t="n">
        <v>0</v>
      </c>
      <c r="AQ89" s="2595" t="n">
        <v>0</v>
      </c>
      <c r="AR89" s="2661" t="n">
        <v>0</v>
      </c>
      <c r="AS89" s="413" t="n"/>
      <c r="AT89" s="2796" t="n"/>
      <c r="AU89" s="2595" t="n">
        <v>0</v>
      </c>
      <c r="AV89" s="2661" t="n">
        <v>0</v>
      </c>
      <c r="AW89" s="2661" t="n">
        <v>0</v>
      </c>
      <c r="AX89" s="2661" t="n">
        <v>0</v>
      </c>
      <c r="AY89" s="2661" t="n">
        <v>0</v>
      </c>
      <c r="AZ89" s="2661" t="n">
        <v>0</v>
      </c>
      <c r="BA89" s="413" t="n"/>
      <c r="BB89" s="736" t="n"/>
      <c r="BC89" s="2595" t="n"/>
      <c r="BD89" s="2661" t="n"/>
      <c r="BE89" s="2661" t="n"/>
      <c r="BF89" s="2661" t="n">
        <v>0</v>
      </c>
      <c r="BG89" s="2661" t="n">
        <v>0</v>
      </c>
      <c r="BH89" s="2661" t="n">
        <v>0</v>
      </c>
      <c r="BI89" s="413" t="n"/>
      <c r="BJ89" s="2796" t="n"/>
      <c r="BK89" s="2595" t="n"/>
      <c r="BL89" s="2661" t="n"/>
      <c r="BM89" s="2661" t="n"/>
      <c r="BN89" s="2661" t="n"/>
      <c r="BO89" s="2661" t="n"/>
      <c r="BP89" s="2661" t="n"/>
      <c r="BQ89" s="2661" t="n"/>
      <c r="BR89" s="413" t="n"/>
      <c r="BS89" s="736" t="n"/>
      <c r="BT89" s="2595" t="n"/>
      <c r="BU89" s="2661" t="n"/>
      <c r="BV89" s="2661" t="n"/>
      <c r="BW89" s="2661" t="n"/>
      <c r="BX89" s="2661" t="n"/>
      <c r="BY89" s="2661" t="n"/>
      <c r="BZ89" s="413" t="n"/>
      <c r="CA89" s="738" t="n"/>
      <c r="CB89" s="2595" t="n"/>
      <c r="CC89" s="2661" t="n"/>
      <c r="CD89" s="2661" t="n"/>
      <c r="CE89" s="2661" t="n"/>
      <c r="CF89" s="2661" t="n"/>
      <c r="CG89" s="2661" t="n"/>
      <c r="CH89" s="413" t="n"/>
      <c r="CI89" s="738" t="n"/>
      <c r="CJ89" s="2595" t="n"/>
      <c r="CK89" s="2661" t="n"/>
      <c r="CL89" s="2661" t="n"/>
      <c r="CM89" s="2661" t="n"/>
      <c r="CN89" s="2661" t="n"/>
      <c r="CO89" s="2661" t="n"/>
      <c r="CP89" s="413" t="n"/>
      <c r="CQ89" s="736" t="n"/>
      <c r="CR89" s="2661" t="n">
        <v>0</v>
      </c>
      <c r="CS89" s="2661" t="n">
        <v>0</v>
      </c>
      <c r="CT89" s="2592" t="n">
        <v>0</v>
      </c>
      <c r="CU89" s="2661" t="n">
        <v>0</v>
      </c>
      <c r="CV89" s="2661" t="n">
        <v>0</v>
      </c>
      <c r="CW89" s="2661" t="n">
        <v>0</v>
      </c>
      <c r="CX89" s="739" t="n"/>
      <c r="CY89" s="740" t="n"/>
      <c r="CZ89" s="2797" t="n">
        <v>0</v>
      </c>
      <c r="DA89" s="2661" t="n">
        <v>0</v>
      </c>
      <c r="DB89" s="2661" t="n">
        <v>0</v>
      </c>
      <c r="DC89" s="2661" t="n"/>
      <c r="DD89" s="2661" t="n">
        <v>0</v>
      </c>
      <c r="DE89" s="413" t="n"/>
      <c r="DF89" s="413" t="n"/>
      <c r="DG89" s="413" t="n"/>
      <c r="DH89" s="413" t="n"/>
      <c r="DI89" s="2489" t="n"/>
      <c r="DJ89" s="2388" t="n"/>
      <c r="DL89" s="2388" t="n"/>
      <c r="DM89" s="2571">
        <f>(CS89-CZ89)*10^6</f>
        <v/>
      </c>
      <c r="DN89" s="2571">
        <f>(CT89-DC89)*10^6</f>
        <v/>
      </c>
      <c r="DO89" s="2571">
        <f>(CW89-DD89)*10^6</f>
        <v/>
      </c>
    </row>
    <row customFormat="1" customHeight="1" ht="15" outlineLevel="1" r="90" s="416">
      <c r="A90" s="734" t="n"/>
      <c r="B90" s="735" t="inlineStr">
        <is>
          <t xml:space="preserve">    Sortant voix BTSA</t>
        </is>
      </c>
      <c r="C90" s="651" t="inlineStr">
        <is>
          <t>CA83</t>
        </is>
      </c>
      <c r="D90" s="2661" t="n">
        <v>0.022573</v>
      </c>
      <c r="E90" s="2661" t="n">
        <v>0.0324929960406032</v>
      </c>
      <c r="F90" s="2661" t="n">
        <v>-0.009919996040603198</v>
      </c>
      <c r="G90" s="2661" t="n">
        <v>0.032085</v>
      </c>
      <c r="H90" s="413" t="n">
        <v>-0.2964625214274584</v>
      </c>
      <c r="I90" s="736" t="n"/>
      <c r="J90" s="2661" t="n">
        <v>0.014563</v>
      </c>
      <c r="K90" s="2661" t="n">
        <v>0.0278079515765494</v>
      </c>
      <c r="L90" s="2661" t="n">
        <v>-0.0132449515765494</v>
      </c>
      <c r="M90" s="2661" t="n">
        <v>0.018711</v>
      </c>
      <c r="N90" s="413" t="n">
        <v>-0.2216877772433328</v>
      </c>
      <c r="O90" s="2796" t="n"/>
      <c r="P90" s="2661" t="n">
        <v>0.026045</v>
      </c>
      <c r="Q90" s="2661" t="n">
        <v>0.0292352681345375</v>
      </c>
      <c r="R90" s="2661" t="n">
        <v>-0.003190268134537502</v>
      </c>
      <c r="S90" s="2661" t="n">
        <v>0.043003</v>
      </c>
      <c r="T90" s="413" t="n">
        <v>-0.3943445806106551</v>
      </c>
      <c r="U90" s="736" t="n"/>
      <c r="V90" s="2661" t="n">
        <v>0.026428</v>
      </c>
      <c r="W90" s="2661" t="n">
        <v>0.0290558410413707</v>
      </c>
      <c r="X90" s="2661" t="n">
        <v>0.0108844197884672</v>
      </c>
      <c r="Y90" s="2661" t="n">
        <v>-0.002627841041370701</v>
      </c>
      <c r="Z90" s="2595" t="n">
        <v>0.0155435802115328</v>
      </c>
      <c r="AA90" s="2661" t="n">
        <v>0.027975</v>
      </c>
      <c r="AB90" s="413" t="n">
        <v>-0.0552993744414656</v>
      </c>
      <c r="AC90" s="736" t="n"/>
      <c r="AD90" s="2661" t="n">
        <v>0.031197</v>
      </c>
      <c r="AE90" s="2661" t="n">
        <v>0.0309756984828911</v>
      </c>
      <c r="AF90" s="2661" t="n">
        <v>0.0119928084361279</v>
      </c>
      <c r="AG90" s="2661" t="n">
        <v>0.0002213015171088975</v>
      </c>
      <c r="AH90" s="2595" t="n">
        <v>0.0192041915638721</v>
      </c>
      <c r="AI90" s="2661" t="n">
        <v>0.023225</v>
      </c>
      <c r="AJ90" s="413" t="n">
        <v>0.3432508073196987</v>
      </c>
      <c r="AK90" s="736" t="n"/>
      <c r="AL90" s="2661" t="n">
        <v>0.03107</v>
      </c>
      <c r="AM90" s="2661" t="n">
        <v>0.0311590898345692</v>
      </c>
      <c r="AN90" s="2661" t="n">
        <v>0.0147153676463028</v>
      </c>
      <c r="AO90" s="2661" t="n">
        <v>0.0366328538236145</v>
      </c>
      <c r="AP90" s="2661" t="n">
        <v>-8.9089834569199e-05</v>
      </c>
      <c r="AQ90" s="2595" t="n">
        <v>0.0163546323536972</v>
      </c>
      <c r="AR90" s="2661" t="n">
        <v>0.040528</v>
      </c>
      <c r="AS90" s="413" t="n">
        <v>-0.2333695223055665</v>
      </c>
      <c r="AT90" s="2796" t="n"/>
      <c r="AU90" s="2595" t="n">
        <v>-0.022451</v>
      </c>
      <c r="AV90" s="2661" t="n">
        <v>0.0291505107085682</v>
      </c>
      <c r="AW90" s="2661" t="n">
        <v>0.0335553102144823</v>
      </c>
      <c r="AX90" s="2661" t="n">
        <v>-0.0516015107085682</v>
      </c>
      <c r="AY90" s="2661" t="n">
        <v>-0.0560063102144823</v>
      </c>
      <c r="AZ90" s="2661" t="n">
        <v>0.032066</v>
      </c>
      <c r="BA90" s="413" t="n">
        <v>-1.700149691261773</v>
      </c>
      <c r="BB90" s="736" t="n"/>
      <c r="BC90" s="2595" t="n">
        <v>-0.02503</v>
      </c>
      <c r="BD90" s="2661" t="n">
        <v>0.0289706698261448</v>
      </c>
      <c r="BE90" s="2661" t="n">
        <v>0.0356282098611355</v>
      </c>
      <c r="BF90" s="2661" t="n">
        <v>-0.0540006698261448</v>
      </c>
      <c r="BG90" s="2661" t="n">
        <v>-0.0606582098611355</v>
      </c>
      <c r="BH90" s="2661" t="n">
        <v>0.009134</v>
      </c>
      <c r="BI90" s="413" t="n">
        <v>-3.740310926209766</v>
      </c>
      <c r="BJ90" s="2796" t="n"/>
      <c r="BK90" s="2595" t="n"/>
      <c r="BL90" s="2661" t="n"/>
      <c r="BM90" s="2661" t="n"/>
      <c r="BN90" s="2661" t="n"/>
      <c r="BO90" s="2661" t="n"/>
      <c r="BP90" s="2661" t="n"/>
      <c r="BQ90" s="2661" t="n"/>
      <c r="BR90" s="413" t="n"/>
      <c r="BS90" s="736" t="n"/>
      <c r="BT90" s="2595" t="n"/>
      <c r="BU90" s="2661" t="n"/>
      <c r="BV90" s="2661" t="n"/>
      <c r="BW90" s="2661" t="n"/>
      <c r="BX90" s="2661" t="n"/>
      <c r="BY90" s="2661" t="n"/>
      <c r="BZ90" s="413" t="n"/>
      <c r="CA90" s="738" t="n"/>
      <c r="CB90" s="2595" t="n"/>
      <c r="CC90" s="2661" t="n"/>
      <c r="CD90" s="2661" t="n"/>
      <c r="CE90" s="2661" t="n"/>
      <c r="CF90" s="2661" t="n"/>
      <c r="CG90" s="2661" t="n"/>
      <c r="CH90" s="413" t="n"/>
      <c r="CI90" s="738" t="n"/>
      <c r="CJ90" s="2595" t="n"/>
      <c r="CK90" s="2661" t="n"/>
      <c r="CL90" s="2661" t="n"/>
      <c r="CM90" s="2661" t="n"/>
      <c r="CN90" s="2661" t="n"/>
      <c r="CO90" s="2661" t="n"/>
      <c r="CP90" s="413" t="n"/>
      <c r="CQ90" s="736" t="n"/>
      <c r="CR90" s="2661" t="n">
        <v>0.104395</v>
      </c>
      <c r="CS90" s="2661" t="n">
        <v>0.2388480256452341</v>
      </c>
      <c r="CT90" s="2592" t="n">
        <v>0.1909941640380968</v>
      </c>
      <c r="CU90" s="2661" t="n">
        <v>-0.1344530256452341</v>
      </c>
      <c r="CV90" s="2661" t="n">
        <v>-0.08659916403809678</v>
      </c>
      <c r="CW90" s="2661" t="n">
        <v>0.217593</v>
      </c>
      <c r="CX90" s="739">
        <f>+CR90/CW90-1</f>
        <v/>
      </c>
      <c r="CY90" s="740" t="n"/>
      <c r="CZ90" s="2797" t="n">
        <v>0.363368439389454</v>
      </c>
      <c r="DA90" s="2661" t="n">
        <v>0.179346385517257</v>
      </c>
      <c r="DB90" s="2661" t="n">
        <v>0.374976419230449</v>
      </c>
      <c r="DC90" s="2661" t="n"/>
      <c r="DD90" s="2661" t="n">
        <v>0.331406</v>
      </c>
      <c r="DE90" s="413">
        <f>(CZ90-DD90)/DD90</f>
        <v/>
      </c>
      <c r="DF90" s="413">
        <f>(DA90-DD90)/DD90</f>
        <v/>
      </c>
      <c r="DG90" s="413">
        <f>(DB90-DD90)/DD90</f>
        <v/>
      </c>
      <c r="DH90" s="413">
        <f>(DC90-DD90)/DD90</f>
        <v/>
      </c>
      <c r="DI90" s="2489" t="n"/>
      <c r="DJ90" s="2388" t="n"/>
      <c r="DL90" s="2388" t="n"/>
      <c r="DM90" s="2571">
        <f>(CS90-CZ90)*10^6</f>
        <v/>
      </c>
      <c r="DN90" s="2571">
        <f>(CT90-DC90)*10^6</f>
        <v/>
      </c>
      <c r="DO90" s="2571">
        <f>(CW90-DD90)*10^6</f>
        <v/>
      </c>
    </row>
    <row customFormat="1" customHeight="1" ht="15" outlineLevel="1" r="91" s="416">
      <c r="A91" s="734" t="n"/>
      <c r="B91" s="735" t="inlineStr">
        <is>
          <t xml:space="preserve">    Sortant voix INTERNATIONAL</t>
        </is>
      </c>
      <c r="C91" s="651" t="inlineStr">
        <is>
          <t>CA84</t>
        </is>
      </c>
      <c r="D91" s="2661" t="n">
        <v>1.07568</v>
      </c>
      <c r="E91" s="2661" t="n">
        <v>1.25718117547599</v>
      </c>
      <c r="F91" s="2661" t="n">
        <v>-0.1815011754759901</v>
      </c>
      <c r="G91" s="2661" t="n">
        <v>1.401239</v>
      </c>
      <c r="H91" s="413" t="n">
        <v>-0.232336525032489</v>
      </c>
      <c r="I91" s="736" t="n"/>
      <c r="J91" s="2661" t="n">
        <v>1.501554</v>
      </c>
      <c r="K91" s="2661" t="n">
        <v>1.11037218571147</v>
      </c>
      <c r="L91" s="2661" t="n">
        <v>0.3911818142885302</v>
      </c>
      <c r="M91" s="2661" t="n">
        <v>1.685151</v>
      </c>
      <c r="N91" s="413" t="n">
        <v>-0.1089498804558168</v>
      </c>
      <c r="O91" s="2796" t="n"/>
      <c r="P91" s="2661" t="n">
        <v>1.077939</v>
      </c>
      <c r="Q91" s="2661" t="n">
        <v>1.16458239273457</v>
      </c>
      <c r="R91" s="2661" t="n">
        <v>-0.08664339273457</v>
      </c>
      <c r="S91" s="2661" t="n">
        <v>1.409207</v>
      </c>
      <c r="T91" s="413" t="n">
        <v>-0.235074052286144</v>
      </c>
      <c r="U91" s="736" t="n"/>
      <c r="V91" s="2661" t="n">
        <v>1.365527</v>
      </c>
      <c r="W91" s="2661" t="n">
        <v>1.1223703855869</v>
      </c>
      <c r="X91" s="2661" t="n">
        <v>0.613512329511789</v>
      </c>
      <c r="Y91" s="2661" t="n">
        <v>0.2431566144130999</v>
      </c>
      <c r="Z91" s="2595" t="n">
        <v>0.7520146704882109</v>
      </c>
      <c r="AA91" s="2661" t="n">
        <v>1.62443</v>
      </c>
      <c r="AB91" s="413" t="n">
        <v>-0.1593808289676995</v>
      </c>
      <c r="AC91" s="736" t="n"/>
      <c r="AD91" s="2661" t="n">
        <v>0.974704</v>
      </c>
      <c r="AE91" s="2661" t="n">
        <v>1.02342937845415</v>
      </c>
      <c r="AF91" s="2661" t="n">
        <v>0.561187216906211</v>
      </c>
      <c r="AG91" s="2661" t="n">
        <v>-0.04872537845414993</v>
      </c>
      <c r="AH91" s="2595" t="n">
        <v>0.413516783093789</v>
      </c>
      <c r="AI91" s="2661" t="n">
        <v>1.081674</v>
      </c>
      <c r="AJ91" s="413" t="n">
        <v>-0.09889301212749868</v>
      </c>
      <c r="AK91" s="736" t="n"/>
      <c r="AL91" s="2661" t="n">
        <v>0.969993</v>
      </c>
      <c r="AM91" s="2661" t="n">
        <v>1.02911870396161</v>
      </c>
      <c r="AN91" s="2661" t="n">
        <v>0.5662868176751911</v>
      </c>
      <c r="AO91" s="2661" t="n">
        <v>1.25238080755697</v>
      </c>
      <c r="AP91" s="2661" t="n">
        <v>-0.0591257039616101</v>
      </c>
      <c r="AQ91" s="2595" t="n">
        <v>0.4037061823248089</v>
      </c>
      <c r="AR91" s="2661" t="n">
        <v>1.304417</v>
      </c>
      <c r="AS91" s="413" t="n">
        <v>-0.2563781367461478</v>
      </c>
      <c r="AT91" s="2796" t="n"/>
      <c r="AU91" s="2595" t="n">
        <v>0.8426979999999999</v>
      </c>
      <c r="AV91" s="2661" t="n">
        <v>1.07428852596665</v>
      </c>
      <c r="AW91" s="2661" t="n">
        <v>1.30732911154005</v>
      </c>
      <c r="AX91" s="2661" t="n">
        <v>-0.2315905259666502</v>
      </c>
      <c r="AY91" s="2661" t="n">
        <v>-0.4646311115400501</v>
      </c>
      <c r="AZ91" s="2661" t="n">
        <v>1.447512</v>
      </c>
      <c r="BA91" s="413" t="n">
        <v>-0.4178300421689077</v>
      </c>
      <c r="BB91" s="736" t="n"/>
      <c r="BC91" s="2595" t="n">
        <v>1.372817</v>
      </c>
      <c r="BD91" s="2661" t="n">
        <v>1.2235056720183</v>
      </c>
      <c r="BE91" s="2661" t="n">
        <v>1.48888787512192</v>
      </c>
      <c r="BF91" s="2661" t="n">
        <v>0.1493113279817</v>
      </c>
      <c r="BG91" s="2661" t="n">
        <v>-0.1160708751219199</v>
      </c>
      <c r="BH91" s="2661" t="n">
        <v>1.495898</v>
      </c>
      <c r="BI91" s="413" t="n">
        <v>-0.08227900565412882</v>
      </c>
      <c r="BJ91" s="2796" t="n"/>
      <c r="BK91" s="2595" t="n"/>
      <c r="BL91" s="2661" t="n"/>
      <c r="BM91" s="2661" t="n"/>
      <c r="BN91" s="2661" t="n"/>
      <c r="BO91" s="2661" t="n"/>
      <c r="BP91" s="2661" t="n"/>
      <c r="BQ91" s="2661" t="n"/>
      <c r="BR91" s="413" t="n"/>
      <c r="BS91" s="736" t="n"/>
      <c r="BT91" s="2595" t="n"/>
      <c r="BU91" s="2661" t="n"/>
      <c r="BV91" s="2661" t="n"/>
      <c r="BW91" s="2661" t="n"/>
      <c r="BX91" s="2661" t="n"/>
      <c r="BY91" s="2661" t="n"/>
      <c r="BZ91" s="413" t="n"/>
      <c r="CA91" s="738" t="n"/>
      <c r="CB91" s="2595" t="n"/>
      <c r="CC91" s="2661" t="n"/>
      <c r="CD91" s="2661" t="n"/>
      <c r="CE91" s="2661" t="n"/>
      <c r="CF91" s="2661" t="n"/>
      <c r="CG91" s="2661" t="n"/>
      <c r="CH91" s="413" t="n"/>
      <c r="CI91" s="738" t="n"/>
      <c r="CJ91" s="2595" t="n"/>
      <c r="CK91" s="2661" t="n"/>
      <c r="CL91" s="2661" t="n"/>
      <c r="CM91" s="2661" t="n"/>
      <c r="CN91" s="2661" t="n"/>
      <c r="CO91" s="2661" t="n"/>
      <c r="CP91" s="413" t="n"/>
      <c r="CQ91" s="736" t="n"/>
      <c r="CR91" s="2661" t="n">
        <v>9.180911999999999</v>
      </c>
      <c r="CS91" s="2661" t="n">
        <v>9.00484841990964</v>
      </c>
      <c r="CT91" s="2592" t="n">
        <v>8.555113919097019</v>
      </c>
      <c r="CU91" s="2661" t="n">
        <v>0.1760635800903589</v>
      </c>
      <c r="CV91" s="2661" t="n">
        <v>0.6257980809029799</v>
      </c>
      <c r="CW91" s="2661" t="n">
        <v>9.95363</v>
      </c>
      <c r="CX91" s="739">
        <f>+CR91/CW91-1</f>
        <v/>
      </c>
      <c r="CY91" s="740" t="n"/>
      <c r="CZ91" s="2797" t="n">
        <v>13.7194949122338</v>
      </c>
      <c r="DA91" s="2661" t="n">
        <v>9.313493388355699</v>
      </c>
      <c r="DB91" s="2661" t="n">
        <v>15.7809749679173</v>
      </c>
      <c r="DC91" s="2661" t="n"/>
      <c r="DD91" s="2661" t="n">
        <v>18.486794</v>
      </c>
      <c r="DE91" s="413">
        <f>(CZ91-DD91)/DD91</f>
        <v/>
      </c>
      <c r="DF91" s="413">
        <f>(DA91-DD91)/DD91</f>
        <v/>
      </c>
      <c r="DG91" s="413">
        <f>(DB91-DD91)/DD91</f>
        <v/>
      </c>
      <c r="DH91" s="413">
        <f>(DC91-DD91)/DD91</f>
        <v/>
      </c>
      <c r="DI91" s="2489" t="n"/>
      <c r="DJ91" s="2388" t="n"/>
      <c r="DL91" s="2388" t="n"/>
      <c r="DM91" s="2571">
        <f>(CS91-CZ91)*10^6</f>
        <v/>
      </c>
      <c r="DN91" s="2571">
        <f>(CT91-DC91)*10^6</f>
        <v/>
      </c>
      <c r="DO91" s="2571">
        <f>(CW91-DD91)*10^6</f>
        <v/>
      </c>
    </row>
    <row customFormat="1" customHeight="1" ht="15" outlineLevel="1" r="92" s="416">
      <c r="A92" s="734" t="n"/>
      <c r="B92" s="735" t="inlineStr">
        <is>
          <t xml:space="preserve">    Sortant voix roaming</t>
        </is>
      </c>
      <c r="C92" s="651" t="inlineStr">
        <is>
          <t>CA85</t>
        </is>
      </c>
      <c r="D92" s="2661" t="n">
        <v>1.821352</v>
      </c>
      <c r="E92" s="2661" t="n">
        <v>1.21827900813378</v>
      </c>
      <c r="F92" s="2661" t="n">
        <v>0.6030729918662201</v>
      </c>
      <c r="G92" s="2661" t="n">
        <v>-0.236035</v>
      </c>
      <c r="H92" s="413" t="n">
        <v>-8.716448831741056</v>
      </c>
      <c r="I92" s="736" t="n"/>
      <c r="J92" s="2661" t="n">
        <v>2.178046</v>
      </c>
      <c r="K92" s="2661" t="n">
        <v>1.10216985490218</v>
      </c>
      <c r="L92" s="2661" t="n">
        <v>1.07587614509782</v>
      </c>
      <c r="M92" s="2661" t="n">
        <v>2.908919</v>
      </c>
      <c r="N92" s="413" t="n">
        <v>-0.2512524411989471</v>
      </c>
      <c r="O92" s="2796" t="n"/>
      <c r="P92" s="2822" t="n">
        <v>8.986183999999881</v>
      </c>
      <c r="Q92" s="2661" t="n">
        <v>1.22223995629249</v>
      </c>
      <c r="R92" s="2661" t="n">
        <v>7.763944043707391</v>
      </c>
      <c r="S92" s="2661" t="n">
        <v>3.44154</v>
      </c>
      <c r="T92" s="413" t="n">
        <v>1.611093870767122</v>
      </c>
      <c r="U92" s="736" t="n"/>
      <c r="V92" s="2822" t="n">
        <v>2.742113</v>
      </c>
      <c r="W92" s="2661" t="n">
        <v>1.1848891643985</v>
      </c>
      <c r="X92" s="2799" t="n">
        <v>8.763678611682391</v>
      </c>
      <c r="Y92" s="2661" t="n">
        <v>1.5572238356015</v>
      </c>
      <c r="Z92" s="2595" t="n">
        <v>-6.021565611682391</v>
      </c>
      <c r="AA92" s="2661" t="n">
        <v>0.7015899999998803</v>
      </c>
      <c r="AB92" s="413" t="n">
        <v>2.908426573925609</v>
      </c>
      <c r="AC92" s="736" t="n"/>
      <c r="AD92" s="2822" t="n">
        <v>4.27452000000048</v>
      </c>
      <c r="AE92" s="2661" t="n">
        <v>1.22702610198426</v>
      </c>
      <c r="AF92" s="2661" t="n">
        <v>9.103854541526109</v>
      </c>
      <c r="AG92" s="2661" t="n">
        <v>3.04749389801622</v>
      </c>
      <c r="AH92" s="2595" t="n">
        <v>-4.829334541525629</v>
      </c>
      <c r="AI92" s="2661" t="n">
        <v>-0.3674860000001199</v>
      </c>
      <c r="AJ92" s="413" t="n">
        <v>-12.63179005458463</v>
      </c>
      <c r="AK92" s="736" t="n"/>
      <c r="AL92" s="2822" t="n">
        <v>4.585189</v>
      </c>
      <c r="AM92" s="2661" t="n">
        <v>1.19031949655157</v>
      </c>
      <c r="AN92" s="2661" t="n">
        <v>8.862497917415039</v>
      </c>
      <c r="AO92" s="2661" t="n">
        <v>4.14905388427688</v>
      </c>
      <c r="AP92" s="2661" t="n">
        <v>3.39486950344843</v>
      </c>
      <c r="AQ92" s="2595" t="n">
        <v>-4.27730891741504</v>
      </c>
      <c r="AR92" s="2661" t="n">
        <v>1.917794</v>
      </c>
      <c r="AS92" s="413" t="n">
        <v>1.390866276565679</v>
      </c>
      <c r="AT92" s="2796" t="n"/>
      <c r="AU92" s="2618" t="n">
        <v>-1.542411</v>
      </c>
      <c r="AV92" s="2661" t="n">
        <v>1.23313256372893</v>
      </c>
      <c r="AW92" s="2661" t="n">
        <v>4.298217195824741</v>
      </c>
      <c r="AX92" s="2661" t="n">
        <v>-2.77554356372893</v>
      </c>
      <c r="AY92" s="2661" t="n">
        <v>-5.84062819582474</v>
      </c>
      <c r="AZ92" s="2661" t="n">
        <v>1.206978</v>
      </c>
      <c r="BA92" s="413" t="n">
        <v>-2.277911444947629</v>
      </c>
      <c r="BB92" s="736" t="n"/>
      <c r="BC92" s="2618" t="n">
        <v>6.699644</v>
      </c>
      <c r="BD92" s="2661" t="n">
        <v>1.23676343287441</v>
      </c>
      <c r="BE92" s="2661" t="n">
        <v>4.31079368734666</v>
      </c>
      <c r="BF92" s="2661" t="n">
        <v>5.46288056712559</v>
      </c>
      <c r="BG92" s="2661" t="n">
        <v>2.38885031265334</v>
      </c>
      <c r="BH92" s="2661" t="n">
        <v>1.949706</v>
      </c>
      <c r="BI92" s="413" t="n">
        <v>2.436232949993486</v>
      </c>
      <c r="BJ92" s="2796" t="n"/>
      <c r="BK92" s="2618" t="n"/>
      <c r="BL92" s="2661" t="n"/>
      <c r="BM92" s="2661" t="n"/>
      <c r="BN92" s="2661" t="n"/>
      <c r="BO92" s="2661" t="n"/>
      <c r="BP92" s="2661" t="n"/>
      <c r="BQ92" s="2661" t="n"/>
      <c r="BR92" s="413" t="n"/>
      <c r="BS92" s="736" t="n"/>
      <c r="BT92" s="2618" t="n"/>
      <c r="BU92" s="2661" t="n"/>
      <c r="BV92" s="2661" t="n"/>
      <c r="BW92" s="2661" t="n"/>
      <c r="BX92" s="2661" t="n"/>
      <c r="BY92" s="2661" t="n"/>
      <c r="BZ92" s="413" t="n"/>
      <c r="CA92" s="738" t="n"/>
      <c r="CB92" s="2618" t="n"/>
      <c r="CC92" s="2661" t="n"/>
      <c r="CD92" s="2661" t="n"/>
      <c r="CE92" s="2661" t="n"/>
      <c r="CF92" s="2661" t="n"/>
      <c r="CG92" s="2661" t="n"/>
      <c r="CH92" s="413" t="n"/>
      <c r="CI92" s="738" t="n"/>
      <c r="CJ92" s="2618" t="n"/>
      <c r="CK92" s="2661" t="n"/>
      <c r="CL92" s="2661" t="n"/>
      <c r="CM92" s="2661" t="n"/>
      <c r="CN92" s="2661" t="n"/>
      <c r="CO92" s="2661" t="n"/>
      <c r="CP92" s="413" t="n"/>
      <c r="CQ92" s="736" t="n"/>
      <c r="CR92" s="2661" t="n">
        <v>29.74463700000036</v>
      </c>
      <c r="CS92" s="2661" t="n">
        <v>9.61481957886612</v>
      </c>
      <c r="CT92" s="2592" t="n">
        <v>28.44948608010198</v>
      </c>
      <c r="CU92" s="2661" t="n">
        <v>20.12981742113424</v>
      </c>
      <c r="CV92" s="2661" t="n">
        <v>1.295150919898376</v>
      </c>
      <c r="CW92" s="2661" t="n">
        <v>9.573299999999758</v>
      </c>
      <c r="CX92" s="739">
        <f>+CR92/CW92-1</f>
        <v/>
      </c>
      <c r="CY92" s="740" t="n"/>
      <c r="CZ92" s="2797" t="n">
        <v>14.5226498966425</v>
      </c>
      <c r="DA92" s="2661" t="n">
        <v>95.47530734216129</v>
      </c>
      <c r="DB92" s="2661" t="n">
        <v>49.8658561930138</v>
      </c>
      <c r="DC92" s="2661" t="n"/>
      <c r="DD92" s="2661" t="n">
        <v>17.06727637288117</v>
      </c>
      <c r="DE92" s="413">
        <f>(CZ92-DD92)/DD92</f>
        <v/>
      </c>
      <c r="DF92" s="413">
        <f>(DA92-DD92)/DD92</f>
        <v/>
      </c>
      <c r="DG92" s="413">
        <f>(DB92-DD92)/DD92</f>
        <v/>
      </c>
      <c r="DH92" s="413">
        <f>(DC92-DD92)/DD92</f>
        <v/>
      </c>
      <c r="DI92" s="2489" t="n"/>
      <c r="DJ92" s="2388" t="n"/>
      <c r="DL92" s="2388" t="n"/>
      <c r="DM92" s="2571">
        <f>(CS92-CZ92)*10^6</f>
        <v/>
      </c>
      <c r="DN92" s="2571">
        <f>(CT92-DC92)*10^6</f>
        <v/>
      </c>
      <c r="DO92" s="2571">
        <f>(CW92-DD92)*10^6</f>
        <v/>
      </c>
    </row>
    <row customFormat="1" customHeight="1" ht="15" outlineLevel="1" r="93" s="733">
      <c r="A93" s="719" t="n"/>
      <c r="B93" s="720" t="inlineStr">
        <is>
          <t>Total VOIX Sortant</t>
        </is>
      </c>
      <c r="C93" s="651" t="inlineStr">
        <is>
          <t>CA86</t>
        </is>
      </c>
      <c r="D93" s="2790" t="n">
        <v>11.318772</v>
      </c>
      <c r="E93" s="2790" t="n">
        <v>10.0877399327455</v>
      </c>
      <c r="F93" s="2790" t="n">
        <v>1.2310320672545</v>
      </c>
      <c r="G93" s="2790" t="n">
        <v>11.449134</v>
      </c>
      <c r="H93" s="723" t="n">
        <v>-0.01138618868466401</v>
      </c>
      <c r="I93" s="724" t="n"/>
      <c r="J93" s="2790" t="n">
        <v>12.909584</v>
      </c>
      <c r="K93" s="2790" t="n">
        <v>8.79249902497595</v>
      </c>
      <c r="L93" s="2790" t="n">
        <v>4.117084975024051</v>
      </c>
      <c r="M93" s="2790" t="n">
        <v>12.166205</v>
      </c>
      <c r="N93" s="723" t="n">
        <v>0.06110196236213361</v>
      </c>
      <c r="O93" s="2791" t="n"/>
      <c r="P93" s="2790" t="n">
        <v>15.5710419999999</v>
      </c>
      <c r="Q93" s="2790" t="n">
        <v>9.288023718754459</v>
      </c>
      <c r="R93" s="2790" t="n">
        <v>6.283018281245441</v>
      </c>
      <c r="S93" s="2790" t="n">
        <v>14.021206</v>
      </c>
      <c r="T93" s="723" t="n">
        <v>0.1105351422694951</v>
      </c>
      <c r="U93" s="724" t="n"/>
      <c r="V93" s="2790" t="n">
        <v>10.904119</v>
      </c>
      <c r="W93" s="2790" t="n">
        <v>9.164414073209389</v>
      </c>
      <c r="X93" s="2790" t="n">
        <v>13.2658972467143</v>
      </c>
      <c r="Y93" s="2790" t="n">
        <v>1.73970492679061</v>
      </c>
      <c r="Z93" s="2789" t="n">
        <v>-2.3617782467143</v>
      </c>
      <c r="AA93" s="2790" t="n">
        <v>11.99172899999988</v>
      </c>
      <c r="AB93" s="723" t="n">
        <v>-0.0906966793529016</v>
      </c>
      <c r="AC93" s="724" t="n"/>
      <c r="AD93" s="2790" t="n">
        <v>10.2612530000002</v>
      </c>
      <c r="AE93" s="2790" t="n">
        <v>9.549573748150131</v>
      </c>
      <c r="AF93" s="2790" t="n">
        <v>13.8178704371217</v>
      </c>
      <c r="AG93" s="2790" t="n">
        <v>0.7116792518500699</v>
      </c>
      <c r="AH93" s="2789" t="n">
        <v>-3.556617437121499</v>
      </c>
      <c r="AI93" s="2790" t="n">
        <v>7.81570099999988</v>
      </c>
      <c r="AJ93" s="723" t="n">
        <v>0.3129024511045597</v>
      </c>
      <c r="AK93" s="724" t="n"/>
      <c r="AL93" s="2790" t="n">
        <v>10.5433439999998</v>
      </c>
      <c r="AM93" s="2790" t="n">
        <v>9.559132848595411</v>
      </c>
      <c r="AN93" s="2790" t="n">
        <v>13.6193508527042</v>
      </c>
      <c r="AO93" s="2790" t="n">
        <v>11.9353650291035</v>
      </c>
      <c r="AP93" s="2790" t="n">
        <v>0.9842111514043896</v>
      </c>
      <c r="AQ93" s="2789" t="n">
        <v>-3.076006852704397</v>
      </c>
      <c r="AR93" s="2790" t="n">
        <v>11.70411</v>
      </c>
      <c r="AS93" s="723" t="n">
        <v>-0.09917593050648021</v>
      </c>
      <c r="AT93" s="2791" t="n"/>
      <c r="AU93" s="2789" t="n">
        <v>7.28808400000048</v>
      </c>
      <c r="AV93" s="2790" t="n">
        <v>9.21328774473378</v>
      </c>
      <c r="AW93" s="2790" t="n">
        <v>11.7454565241805</v>
      </c>
      <c r="AX93" s="2790" t="n">
        <v>-1.9252037447333</v>
      </c>
      <c r="AY93" s="2790" t="n">
        <v>-4.457372524180021</v>
      </c>
      <c r="AZ93" s="2790" t="n">
        <v>10.020875</v>
      </c>
      <c r="BA93" s="723" t="n">
        <v>-0.2727098182543459</v>
      </c>
      <c r="BB93" s="724" t="n"/>
      <c r="BC93" s="2789" t="n">
        <v>15.946373</v>
      </c>
      <c r="BD93" s="2790" t="n">
        <v>9.23828723530751</v>
      </c>
      <c r="BE93" s="2790" t="n">
        <v>11.8433123470483</v>
      </c>
      <c r="BF93" s="2790" t="n">
        <v>6.708085764692491</v>
      </c>
      <c r="BG93" s="2790" t="n">
        <v>4.103060652951701</v>
      </c>
      <c r="BH93" s="2790" t="n">
        <v>11.725225</v>
      </c>
      <c r="BI93" s="723" t="n">
        <v>0.3600057141760609</v>
      </c>
      <c r="BJ93" s="2791" t="n"/>
      <c r="BK93" s="2789" t="n"/>
      <c r="BL93" s="2790" t="n"/>
      <c r="BM93" s="2790" t="n"/>
      <c r="BN93" s="2790" t="n"/>
      <c r="BO93" s="2790" t="n"/>
      <c r="BP93" s="2790" t="n"/>
      <c r="BQ93" s="2790" t="n"/>
      <c r="BR93" s="723" t="n"/>
      <c r="BS93" s="724" t="n"/>
      <c r="BT93" s="2789" t="n"/>
      <c r="BU93" s="2790" t="n"/>
      <c r="BV93" s="2790" t="n"/>
      <c r="BW93" s="2790" t="n"/>
      <c r="BX93" s="2790" t="n"/>
      <c r="BY93" s="2790" t="n"/>
      <c r="BZ93" s="723" t="n"/>
      <c r="CA93" s="727" t="n"/>
      <c r="CB93" s="2789" t="n"/>
      <c r="CC93" s="2790" t="n"/>
      <c r="CD93" s="2790" t="n"/>
      <c r="CE93" s="2790" t="n"/>
      <c r="CF93" s="2790" t="n"/>
      <c r="CG93" s="2790" t="n"/>
      <c r="CH93" s="723" t="n"/>
      <c r="CI93" s="727" t="n"/>
      <c r="CJ93" s="2789" t="n"/>
      <c r="CK93" s="2790" t="n"/>
      <c r="CL93" s="2790" t="n"/>
      <c r="CM93" s="2790" t="n"/>
      <c r="CN93" s="2790" t="n"/>
      <c r="CO93" s="2790" t="n"/>
      <c r="CP93" s="723" t="n"/>
      <c r="CQ93" s="724" t="n"/>
      <c r="CR93" s="2790" t="n">
        <v>94.7425710000004</v>
      </c>
      <c r="CS93" s="2790" t="n">
        <v>74.89295832647213</v>
      </c>
      <c r="CT93" s="2793" t="n">
        <v>84.64559155328411</v>
      </c>
      <c r="CU93" s="2790" t="n">
        <v>19.84961267352827</v>
      </c>
      <c r="CV93" s="2790" t="n">
        <v>10.09697944671629</v>
      </c>
      <c r="CW93" s="2790" t="n">
        <v>79.16895999999976</v>
      </c>
      <c r="CX93" s="729">
        <f>+CR93/CW93-1</f>
        <v/>
      </c>
      <c r="CY93" s="730" t="n"/>
      <c r="CZ93" s="2794" t="n">
        <v>113.948907543001</v>
      </c>
      <c r="DA93" s="2790" t="n">
        <v>165.178194718551</v>
      </c>
      <c r="DB93" s="2790" t="n">
        <v>145.511448325102</v>
      </c>
      <c r="DC93" s="2790" t="n"/>
      <c r="DD93" s="2790" t="n">
        <v>132.6261373728812</v>
      </c>
      <c r="DE93" s="723">
        <f>(CZ93-DD93)/DD93</f>
        <v/>
      </c>
      <c r="DF93" s="723">
        <f>(DA93-DD93)/DD93</f>
        <v/>
      </c>
      <c r="DG93" s="723">
        <f>(DB93-DD93)/DD93</f>
        <v/>
      </c>
      <c r="DH93" s="723">
        <f>(DC93-DD93)/DD93</f>
        <v/>
      </c>
      <c r="DI93" s="2489" t="n"/>
      <c r="DJ93" s="2388" t="n"/>
      <c r="DL93" s="2388" t="n"/>
      <c r="DM93" s="2571">
        <f>(CS93-CZ93)*10^6</f>
        <v/>
      </c>
      <c r="DN93" s="2571">
        <f>(CT93-DC93)*10^6</f>
        <v/>
      </c>
      <c r="DO93" s="2571">
        <f>(CW93-DD93)*10^6</f>
        <v/>
      </c>
    </row>
    <row customFormat="1" customHeight="1" ht="15" outlineLevel="1" r="94" s="787">
      <c r="A94" s="784" t="n"/>
      <c r="B94" s="2814" t="n"/>
      <c r="C94" s="651" t="inlineStr">
        <is>
          <t>CA87</t>
        </is>
      </c>
      <c r="D94" s="2592" t="n"/>
      <c r="E94" s="2592" t="n"/>
      <c r="F94" s="2592" t="n"/>
      <c r="G94" s="2592" t="n"/>
      <c r="H94" s="409" t="n"/>
      <c r="I94" s="410" t="n"/>
      <c r="J94" s="2592" t="n"/>
      <c r="K94" s="2592" t="n"/>
      <c r="L94" s="2592" t="n"/>
      <c r="M94" s="2592" t="n"/>
      <c r="N94" s="409" t="n"/>
      <c r="O94" s="2586" t="n"/>
      <c r="P94" s="2592" t="n"/>
      <c r="Q94" s="2592" t="n"/>
      <c r="R94" s="2592" t="n"/>
      <c r="S94" s="2592" t="n"/>
      <c r="T94" s="409" t="n"/>
      <c r="U94" s="410" t="n"/>
      <c r="V94" s="2592" t="n"/>
      <c r="W94" s="2592" t="n"/>
      <c r="X94" s="2592" t="n"/>
      <c r="Y94" s="2592" t="n"/>
      <c r="Z94" s="2591" t="n"/>
      <c r="AA94" s="2592" t="n"/>
      <c r="AB94" s="409" t="n"/>
      <c r="AC94" s="410" t="n"/>
      <c r="AD94" s="2592" t="n"/>
      <c r="AE94" s="2592" t="n"/>
      <c r="AF94" s="2592" t="n"/>
      <c r="AG94" s="2592" t="n"/>
      <c r="AH94" s="2591" t="n"/>
      <c r="AI94" s="2592" t="n"/>
      <c r="AJ94" s="409" t="n"/>
      <c r="AK94" s="410" t="n"/>
      <c r="AL94" s="2592" t="n"/>
      <c r="AM94" s="2592" t="n"/>
      <c r="AN94" s="2592" t="n"/>
      <c r="AO94" s="2592" t="n"/>
      <c r="AP94" s="2592" t="n"/>
      <c r="AQ94" s="2591" t="n"/>
      <c r="AR94" s="2592" t="n"/>
      <c r="AS94" s="409" t="n"/>
      <c r="AT94" s="2586" t="n"/>
      <c r="AU94" s="2591" t="n"/>
      <c r="AV94" s="2592" t="n"/>
      <c r="AW94" s="2592" t="n"/>
      <c r="AX94" s="2592" t="n"/>
      <c r="AY94" s="2592" t="n"/>
      <c r="AZ94" s="2592" t="n"/>
      <c r="BA94" s="409" t="n"/>
      <c r="BB94" s="410" t="n"/>
      <c r="BC94" s="2591" t="n"/>
      <c r="BD94" s="2592" t="n"/>
      <c r="BE94" s="2592" t="n"/>
      <c r="BF94" s="2592" t="n"/>
      <c r="BG94" s="2592" t="n"/>
      <c r="BH94" s="2592" t="n"/>
      <c r="BI94" s="409" t="n"/>
      <c r="BJ94" s="2586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410" t="n"/>
      <c r="BT94" s="2591" t="n"/>
      <c r="BU94" s="2592" t="n"/>
      <c r="BV94" s="2592" t="n"/>
      <c r="BW94" s="2592" t="n"/>
      <c r="BX94" s="2592" t="n"/>
      <c r="BY94" s="2592" t="n"/>
      <c r="BZ94" s="409" t="n"/>
      <c r="CA94" s="397" t="n"/>
      <c r="CB94" s="2591" t="n"/>
      <c r="CC94" s="2592" t="n"/>
      <c r="CD94" s="2592" t="n"/>
      <c r="CE94" s="2592" t="n"/>
      <c r="CF94" s="2592" t="n"/>
      <c r="CG94" s="2592" t="n"/>
      <c r="CH94" s="409" t="n"/>
      <c r="CI94" s="397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2" t="n"/>
      <c r="CS94" s="2592" t="n"/>
      <c r="CT94" s="2592" t="n"/>
      <c r="CU94" s="2592">
        <f>+CR94-CS94</f>
        <v/>
      </c>
      <c r="CV94" s="2592">
        <f>+CR94-CT94</f>
        <v/>
      </c>
      <c r="CW94" s="2592" t="n"/>
      <c r="CX94" s="761" t="n"/>
      <c r="CY94" s="32" t="n"/>
      <c r="CZ94" s="2815" t="n"/>
      <c r="DA94" s="2592" t="n"/>
      <c r="DB94" s="2592" t="n"/>
      <c r="DC94" s="2592" t="n"/>
      <c r="DD94" s="2592" t="n"/>
      <c r="DE94" s="409" t="n"/>
      <c r="DF94" s="409" t="n"/>
      <c r="DG94" s="409" t="n"/>
      <c r="DH94" s="409" t="n"/>
      <c r="DI94" s="2489" t="n"/>
      <c r="DJ94" s="2388" t="n"/>
      <c r="DL94" s="2388" t="n"/>
      <c r="DM94" s="2571">
        <f>(CS94-CZ94)*10^6</f>
        <v/>
      </c>
      <c r="DN94" s="2571">
        <f>(CT94-DC94)*10^6</f>
        <v/>
      </c>
      <c r="DO94" s="2571">
        <f>(CW94-DD94)*10^6</f>
        <v/>
      </c>
    </row>
    <row customFormat="1" customHeight="1" ht="15" outlineLevel="1" r="95" s="787">
      <c r="A95" s="784" t="n"/>
      <c r="B95" s="735" t="inlineStr">
        <is>
          <t xml:space="preserve">    Sortant sms on net</t>
        </is>
      </c>
      <c r="C95" s="651" t="inlineStr">
        <is>
          <t>CA88</t>
        </is>
      </c>
      <c r="D95" s="2592" t="n">
        <v>22.126457</v>
      </c>
      <c r="E95" s="2661" t="n">
        <v>20.7703096899314</v>
      </c>
      <c r="F95" s="2592" t="n">
        <v>1.3561473100686</v>
      </c>
      <c r="G95" s="2661" t="n">
        <v>18.338001</v>
      </c>
      <c r="H95" s="409" t="n">
        <v>0.2065904566152004</v>
      </c>
      <c r="I95" s="410" t="n"/>
      <c r="J95" s="2592" t="n">
        <v>24.674096</v>
      </c>
      <c r="K95" s="2661" t="n">
        <v>20.804074582609</v>
      </c>
      <c r="L95" s="2592" t="n">
        <v>3.870021417390998</v>
      </c>
      <c r="M95" s="2661" t="n">
        <v>-1.168141</v>
      </c>
      <c r="N95" s="409" t="n">
        <v>-22.12253229704291</v>
      </c>
      <c r="O95" s="2586" t="n"/>
      <c r="P95" s="2592" t="n">
        <v>5.678668</v>
      </c>
      <c r="Q95" s="2661" t="n">
        <v>20.8378394752866</v>
      </c>
      <c r="R95" s="2592" t="n">
        <v>-15.1591714752866</v>
      </c>
      <c r="S95" s="2661" t="n">
        <v>13.354556</v>
      </c>
      <c r="T95" s="409" t="n">
        <v>-0.5747767278822299</v>
      </c>
      <c r="U95" s="410" t="n"/>
      <c r="V95" s="2615" t="n">
        <v>31.749443</v>
      </c>
      <c r="W95" s="2661" t="n">
        <v>20.8744181090207</v>
      </c>
      <c r="X95" s="2661" t="n">
        <v>5.72266144015384</v>
      </c>
      <c r="Y95" s="2592" t="n">
        <v>10.8750248909793</v>
      </c>
      <c r="Z95" s="2591" t="n">
        <v>26.02678155984616</v>
      </c>
      <c r="AA95" s="2661" t="n">
        <v>15.256004</v>
      </c>
      <c r="AB95" s="409" t="n">
        <v>1.081111344753187</v>
      </c>
      <c r="AC95" s="410" t="n"/>
      <c r="AD95" s="2615" t="n">
        <v>20.96309</v>
      </c>
      <c r="AE95" s="2661" t="n">
        <v>20.9194379659242</v>
      </c>
      <c r="AF95" s="2661" t="n">
        <v>5.75302792170956</v>
      </c>
      <c r="AG95" s="2592" t="n">
        <v>0.04365203407580154</v>
      </c>
      <c r="AH95" s="2591" t="n">
        <v>15.21006207829044</v>
      </c>
      <c r="AI95" s="2661" t="n">
        <v>9.063024</v>
      </c>
      <c r="AJ95" s="409" t="n">
        <v>1.313034810456201</v>
      </c>
      <c r="AK95" s="410" t="n"/>
      <c r="AL95" s="2615" t="n">
        <v>17.942657</v>
      </c>
      <c r="AM95" s="2661" t="n">
        <v>20.9700853049407</v>
      </c>
      <c r="AN95" s="2661" t="n">
        <v>5.787190213459739</v>
      </c>
      <c r="AO95" s="2661" t="n">
        <v>21.0260387109275</v>
      </c>
      <c r="AP95" s="2592" t="n">
        <v>-3.027428304940699</v>
      </c>
      <c r="AQ95" s="2591" t="n">
        <v>12.15546678654026</v>
      </c>
      <c r="AR95" s="2661" t="n">
        <v>2.138726</v>
      </c>
      <c r="AS95" s="409" t="n">
        <v>7.389413604173699</v>
      </c>
      <c r="AT95" s="2586" t="n"/>
      <c r="AU95" s="2604" t="n">
        <v>31.96305</v>
      </c>
      <c r="AV95" s="2661" t="n">
        <v>21.0235463850136</v>
      </c>
      <c r="AW95" s="2661" t="n">
        <v>21.0793057268679</v>
      </c>
      <c r="AX95" s="2592" t="n">
        <v>10.9395036149864</v>
      </c>
      <c r="AY95" s="2592" t="n">
        <v>10.8837442731321</v>
      </c>
      <c r="AZ95" s="2661" t="n">
        <v>20.57764</v>
      </c>
      <c r="BA95" s="409" t="n">
        <v>0.5532903676028931</v>
      </c>
      <c r="BB95" s="410" t="n"/>
      <c r="BC95" s="2604" t="n">
        <v>-3.59987</v>
      </c>
      <c r="BD95" s="2661" t="n">
        <v>21.0854486882559</v>
      </c>
      <c r="BE95" s="2661" t="n">
        <v>21.1409833242726</v>
      </c>
      <c r="BF95" s="2592" t="n">
        <v>-24.6853186882559</v>
      </c>
      <c r="BG95" s="2592" t="n">
        <v>-24.7408533242726</v>
      </c>
      <c r="BH95" s="2661" t="n">
        <v>11.208973</v>
      </c>
      <c r="BI95" s="409" t="n">
        <v>-1.32115966378008</v>
      </c>
      <c r="BJ95" s="2586" t="n"/>
      <c r="BK95" s="2604" t="n"/>
      <c r="BL95" s="2661" t="n"/>
      <c r="BM95" s="2661" t="n"/>
      <c r="BN95" s="2661" t="n"/>
      <c r="BO95" s="2592" t="n"/>
      <c r="BP95" s="2592" t="n"/>
      <c r="BQ95" s="2661" t="n"/>
      <c r="BR95" s="409" t="n"/>
      <c r="BS95" s="410" t="n"/>
      <c r="BT95" s="2604" t="n"/>
      <c r="BU95" s="2661" t="n"/>
      <c r="BV95" s="2661" t="n"/>
      <c r="BW95" s="2592" t="n"/>
      <c r="BX95" s="2592" t="n"/>
      <c r="BY95" s="2661" t="n"/>
      <c r="BZ95" s="409" t="n"/>
      <c r="CA95" s="397" t="n"/>
      <c r="CB95" s="2604" t="n"/>
      <c r="CC95" s="2661" t="n"/>
      <c r="CD95" s="2661" t="n"/>
      <c r="CE95" s="2592" t="n"/>
      <c r="CF95" s="2592" t="n"/>
      <c r="CG95" s="2661" t="n"/>
      <c r="CH95" s="409" t="n"/>
      <c r="CI95" s="397" t="n"/>
      <c r="CJ95" s="2604" t="n"/>
      <c r="CK95" s="2661" t="n"/>
      <c r="CL95" s="2661" t="n"/>
      <c r="CM95" s="2592" t="n"/>
      <c r="CN95" s="2592" t="n"/>
      <c r="CO95" s="2661" t="n"/>
      <c r="CP95" s="409" t="n"/>
      <c r="CQ95" s="410" t="n"/>
      <c r="CR95" s="2597" t="n">
        <v>151.497591</v>
      </c>
      <c r="CS95" s="2592" t="n">
        <v>167.2851602009821</v>
      </c>
      <c r="CT95" s="2592" t="n">
        <v>147.2970984377954</v>
      </c>
      <c r="CU95" s="2592" t="n">
        <v>-15.78756920098209</v>
      </c>
      <c r="CV95" s="2592" t="n">
        <v>4.200492562204602</v>
      </c>
      <c r="CW95" s="2592" t="n">
        <v>77.55981</v>
      </c>
      <c r="CX95" s="761">
        <f>+CR95/CW95-1</f>
        <v/>
      </c>
      <c r="CY95" s="32" t="n"/>
      <c r="CZ95" s="2797" t="n">
        <v>252.327576477066</v>
      </c>
      <c r="DA95" s="2661" t="n">
        <v>105.362950967072</v>
      </c>
      <c r="DB95" s="2661" t="n">
        <v>253.700093320693</v>
      </c>
      <c r="DC95" s="2661" t="n"/>
      <c r="DD95" s="2661" t="n">
        <v>161.5329376271191</v>
      </c>
      <c r="DE95" s="409">
        <f>(CZ95-DD95)/DD95</f>
        <v/>
      </c>
      <c r="DF95" s="409">
        <f>(DA95-DD95)/DD95</f>
        <v/>
      </c>
      <c r="DG95" s="409">
        <f>(DB95-DD95)/DD95</f>
        <v/>
      </c>
      <c r="DH95" s="409">
        <f>(DC95-DD95)/DD95</f>
        <v/>
      </c>
      <c r="DI95" s="2489" t="n"/>
      <c r="DJ95" s="2388" t="n"/>
      <c r="DL95" s="2388" t="n"/>
      <c r="DM95" s="2571">
        <f>(CS95-CZ95)*10^6</f>
        <v/>
      </c>
      <c r="DN95" s="2571">
        <f>(CT95-DC95)*10^6</f>
        <v/>
      </c>
      <c r="DO95" s="2571">
        <f>(CW95-DD95)*10^6</f>
        <v/>
      </c>
    </row>
    <row customFormat="1" customHeight="1" ht="15" outlineLevel="1" r="96" s="787">
      <c r="A96" s="784" t="n"/>
      <c r="B96" s="735" t="inlineStr">
        <is>
          <t xml:space="preserve">    Sortant sms MTN</t>
        </is>
      </c>
      <c r="C96" s="651" t="inlineStr">
        <is>
          <t>CA89</t>
        </is>
      </c>
      <c r="D96" s="2592" t="n">
        <v>0</v>
      </c>
      <c r="E96" s="2661" t="n">
        <v>0</v>
      </c>
      <c r="F96" s="2592" t="n">
        <v>0</v>
      </c>
      <c r="G96" s="2661" t="n">
        <v>0</v>
      </c>
      <c r="H96" s="409" t="n"/>
      <c r="I96" s="410" t="n"/>
      <c r="J96" s="2592" t="n">
        <v>0</v>
      </c>
      <c r="K96" s="2661" t="n">
        <v>0</v>
      </c>
      <c r="L96" s="2592" t="n">
        <v>0</v>
      </c>
      <c r="M96" s="2661" t="n">
        <v>0</v>
      </c>
      <c r="N96" s="409" t="n"/>
      <c r="O96" s="2586" t="n"/>
      <c r="P96" s="2592" t="n">
        <v>0</v>
      </c>
      <c r="Q96" s="2661" t="n">
        <v>0</v>
      </c>
      <c r="R96" s="2592" t="n">
        <v>0</v>
      </c>
      <c r="S96" s="2661" t="n">
        <v>0</v>
      </c>
      <c r="T96" s="409" t="n"/>
      <c r="U96" s="410" t="n"/>
      <c r="V96" s="2592" t="n">
        <v>0</v>
      </c>
      <c r="W96" s="2661" t="n">
        <v>0</v>
      </c>
      <c r="X96" s="2661" t="n">
        <v>0</v>
      </c>
      <c r="Y96" s="2592" t="n">
        <v>0</v>
      </c>
      <c r="Z96" s="2591" t="n">
        <v>0</v>
      </c>
      <c r="AA96" s="2661" t="n">
        <v>0</v>
      </c>
      <c r="AB96" s="409" t="n"/>
      <c r="AC96" s="410" t="n"/>
      <c r="AD96" s="2592" t="n">
        <v>0</v>
      </c>
      <c r="AE96" s="2661" t="n">
        <v>0</v>
      </c>
      <c r="AF96" s="2661" t="n">
        <v>0</v>
      </c>
      <c r="AG96" s="2592" t="n">
        <v>0</v>
      </c>
      <c r="AH96" s="2591" t="n">
        <v>0</v>
      </c>
      <c r="AI96" s="2661" t="n">
        <v>0</v>
      </c>
      <c r="AJ96" s="409" t="n"/>
      <c r="AK96" s="410" t="n"/>
      <c r="AL96" s="2592" t="n">
        <v>0</v>
      </c>
      <c r="AM96" s="2661" t="n">
        <v>0</v>
      </c>
      <c r="AN96" s="2661" t="n">
        <v>0</v>
      </c>
      <c r="AO96" s="2661" t="n">
        <v>0</v>
      </c>
      <c r="AP96" s="2592" t="n">
        <v>0</v>
      </c>
      <c r="AQ96" s="2591" t="n">
        <v>0</v>
      </c>
      <c r="AR96" s="2661" t="n">
        <v>0</v>
      </c>
      <c r="AS96" s="409" t="n"/>
      <c r="AT96" s="2586" t="n"/>
      <c r="AU96" s="2591" t="n">
        <v>0</v>
      </c>
      <c r="AV96" s="2661" t="n">
        <v>0</v>
      </c>
      <c r="AW96" s="2661" t="n">
        <v>0</v>
      </c>
      <c r="AX96" s="2592" t="n">
        <v>0</v>
      </c>
      <c r="AY96" s="2592" t="n">
        <v>0</v>
      </c>
      <c r="AZ96" s="2661" t="n">
        <v>0</v>
      </c>
      <c r="BA96" s="409" t="n"/>
      <c r="BB96" s="410" t="n"/>
      <c r="BC96" s="2591" t="n">
        <v>0</v>
      </c>
      <c r="BD96" s="2661" t="n">
        <v>0</v>
      </c>
      <c r="BE96" s="2661" t="n">
        <v>0</v>
      </c>
      <c r="BF96" s="2592" t="n">
        <v>0</v>
      </c>
      <c r="BG96" s="2592" t="n">
        <v>0</v>
      </c>
      <c r="BH96" s="2661" t="n">
        <v>0</v>
      </c>
      <c r="BI96" s="409" t="n"/>
      <c r="BJ96" s="2586" t="n"/>
      <c r="BK96" s="2591" t="n"/>
      <c r="BL96" s="2661" t="n"/>
      <c r="BM96" s="2661" t="n"/>
      <c r="BN96" s="2661" t="n"/>
      <c r="BO96" s="2592" t="n"/>
      <c r="BP96" s="2592" t="n"/>
      <c r="BQ96" s="2661" t="n"/>
      <c r="BR96" s="409" t="n"/>
      <c r="BS96" s="410" t="n"/>
      <c r="BT96" s="2591" t="n"/>
      <c r="BU96" s="2661" t="n"/>
      <c r="BV96" s="2661" t="n"/>
      <c r="BW96" s="2592" t="n"/>
      <c r="BX96" s="2592" t="n"/>
      <c r="BY96" s="2661" t="n"/>
      <c r="BZ96" s="409" t="n"/>
      <c r="CA96" s="397" t="n"/>
      <c r="CB96" s="2591" t="n"/>
      <c r="CC96" s="2661" t="n"/>
      <c r="CD96" s="2661" t="n"/>
      <c r="CE96" s="2592" t="n"/>
      <c r="CF96" s="2592" t="n"/>
      <c r="CG96" s="2661" t="n"/>
      <c r="CH96" s="409" t="n"/>
      <c r="CI96" s="397" t="n"/>
      <c r="CJ96" s="2591" t="n"/>
      <c r="CK96" s="2661" t="n"/>
      <c r="CL96" s="2661" t="n"/>
      <c r="CM96" s="2592" t="n"/>
      <c r="CN96" s="2592" t="n"/>
      <c r="CO96" s="2661" t="n"/>
      <c r="CP96" s="409" t="n"/>
      <c r="CQ96" s="410" t="n"/>
      <c r="CR96" s="2592" t="n">
        <v>0</v>
      </c>
      <c r="CS96" s="2592" t="n">
        <v>0</v>
      </c>
      <c r="CT96" s="2592" t="n">
        <v>0</v>
      </c>
      <c r="CU96" s="2592" t="n">
        <v>0</v>
      </c>
      <c r="CV96" s="2592" t="n">
        <v>0</v>
      </c>
      <c r="CW96" s="2592" t="n">
        <v>0</v>
      </c>
      <c r="CX96" s="761">
        <f>+CR96/CW96-1</f>
        <v/>
      </c>
      <c r="CY96" s="32" t="n"/>
      <c r="CZ96" s="2797" t="n">
        <v>0</v>
      </c>
      <c r="DA96" s="2661" t="n">
        <v>0</v>
      </c>
      <c r="DB96" s="2661" t="n">
        <v>0</v>
      </c>
      <c r="DC96" s="2661" t="n"/>
      <c r="DD96" s="2661" t="n">
        <v>0</v>
      </c>
      <c r="DE96" s="409">
        <f>(CZ96-DD96)/DD96</f>
        <v/>
      </c>
      <c r="DF96" s="409">
        <f>(DA96-DD96)/DD96</f>
        <v/>
      </c>
      <c r="DG96" s="409">
        <f>(DB96-DD96)/DD96</f>
        <v/>
      </c>
      <c r="DH96" s="409">
        <f>(DC96-DD96)/DD96</f>
        <v/>
      </c>
      <c r="DI96" s="2489" t="n"/>
      <c r="DJ96" s="2388" t="n"/>
      <c r="DL96" s="2388" t="n"/>
      <c r="DM96" s="2571">
        <f>(CS96-CZ96)*10^6</f>
        <v/>
      </c>
      <c r="DN96" s="2571">
        <f>(CT96-DC96)*10^6</f>
        <v/>
      </c>
      <c r="DO96" s="2571">
        <f>(CW96-DD96)*10^6</f>
        <v/>
      </c>
    </row>
    <row customFormat="1" customHeight="1" ht="15" outlineLevel="1" r="97" s="787">
      <c r="A97" s="784" t="n"/>
      <c r="B97" s="735" t="inlineStr">
        <is>
          <t xml:space="preserve">    Sortant sms GLO</t>
        </is>
      </c>
      <c r="C97" s="651" t="inlineStr">
        <is>
          <t>CA90</t>
        </is>
      </c>
      <c r="D97" s="2592" t="n">
        <v>0</v>
      </c>
      <c r="E97" s="2661" t="n">
        <v>0</v>
      </c>
      <c r="F97" s="2592" t="n">
        <v>0</v>
      </c>
      <c r="G97" s="2661" t="n">
        <v>0</v>
      </c>
      <c r="H97" s="409" t="n"/>
      <c r="I97" s="410" t="n"/>
      <c r="J97" s="2592" t="n">
        <v>0</v>
      </c>
      <c r="K97" s="2661" t="n">
        <v>0</v>
      </c>
      <c r="L97" s="2592" t="n">
        <v>0</v>
      </c>
      <c r="M97" s="2661" t="n">
        <v>0</v>
      </c>
      <c r="N97" s="409" t="n"/>
      <c r="O97" s="2586" t="n"/>
      <c r="P97" s="2592" t="n">
        <v>0</v>
      </c>
      <c r="Q97" s="2661" t="n">
        <v>0</v>
      </c>
      <c r="R97" s="2592" t="n">
        <v>0</v>
      </c>
      <c r="S97" s="2661" t="n">
        <v>0</v>
      </c>
      <c r="T97" s="409" t="n"/>
      <c r="U97" s="410" t="n"/>
      <c r="V97" s="2592" t="n">
        <v>0</v>
      </c>
      <c r="W97" s="2661" t="n">
        <v>0</v>
      </c>
      <c r="X97" s="2661" t="n">
        <v>0</v>
      </c>
      <c r="Y97" s="2592" t="n">
        <v>0</v>
      </c>
      <c r="Z97" s="2591" t="n">
        <v>0</v>
      </c>
      <c r="AA97" s="2661" t="n">
        <v>0</v>
      </c>
      <c r="AB97" s="409" t="n"/>
      <c r="AC97" s="410" t="n"/>
      <c r="AD97" s="2592" t="n">
        <v>0</v>
      </c>
      <c r="AE97" s="2661" t="n">
        <v>0</v>
      </c>
      <c r="AF97" s="2661" t="n">
        <v>0</v>
      </c>
      <c r="AG97" s="2592" t="n">
        <v>0</v>
      </c>
      <c r="AH97" s="2591" t="n">
        <v>0</v>
      </c>
      <c r="AI97" s="2661" t="n">
        <v>0</v>
      </c>
      <c r="AJ97" s="409" t="n"/>
      <c r="AK97" s="410" t="n"/>
      <c r="AL97" s="2592" t="n">
        <v>0</v>
      </c>
      <c r="AM97" s="2661" t="n">
        <v>0</v>
      </c>
      <c r="AN97" s="2661" t="n">
        <v>0</v>
      </c>
      <c r="AO97" s="2661" t="n">
        <v>0</v>
      </c>
      <c r="AP97" s="2592" t="n">
        <v>0</v>
      </c>
      <c r="AQ97" s="2591" t="n">
        <v>0</v>
      </c>
      <c r="AR97" s="2661" t="n">
        <v>0</v>
      </c>
      <c r="AS97" s="409" t="n"/>
      <c r="AT97" s="2586" t="n"/>
      <c r="AU97" s="2591" t="n">
        <v>0</v>
      </c>
      <c r="AV97" s="2661" t="n">
        <v>0</v>
      </c>
      <c r="AW97" s="2661" t="n">
        <v>0</v>
      </c>
      <c r="AX97" s="2592" t="n">
        <v>0</v>
      </c>
      <c r="AY97" s="2592" t="n">
        <v>0</v>
      </c>
      <c r="AZ97" s="2661" t="n">
        <v>0</v>
      </c>
      <c r="BA97" s="409" t="n"/>
      <c r="BB97" s="410" t="n"/>
      <c r="BC97" s="2591" t="n">
        <v>0</v>
      </c>
      <c r="BD97" s="2661" t="n"/>
      <c r="BE97" s="2661" t="n"/>
      <c r="BF97" s="2592" t="n">
        <v>0</v>
      </c>
      <c r="BG97" s="2592" t="n">
        <v>0</v>
      </c>
      <c r="BH97" s="2661" t="n">
        <v>0</v>
      </c>
      <c r="BI97" s="409" t="n"/>
      <c r="BJ97" s="2586" t="n"/>
      <c r="BK97" s="2591" t="n"/>
      <c r="BL97" s="2661" t="n"/>
      <c r="BM97" s="2661" t="n"/>
      <c r="BN97" s="2661" t="n"/>
      <c r="BO97" s="2592" t="n"/>
      <c r="BP97" s="2592" t="n"/>
      <c r="BQ97" s="2661" t="n"/>
      <c r="BR97" s="409" t="n"/>
      <c r="BS97" s="410" t="n"/>
      <c r="BT97" s="2591" t="n"/>
      <c r="BU97" s="2661" t="n"/>
      <c r="BV97" s="2661" t="n"/>
      <c r="BW97" s="2592" t="n"/>
      <c r="BX97" s="2592" t="n"/>
      <c r="BY97" s="2661" t="n"/>
      <c r="BZ97" s="409" t="n"/>
      <c r="CA97" s="397" t="n"/>
      <c r="CB97" s="2591" t="n"/>
      <c r="CC97" s="2661" t="n"/>
      <c r="CD97" s="2661" t="n"/>
      <c r="CE97" s="2592" t="n"/>
      <c r="CF97" s="2592" t="n"/>
      <c r="CG97" s="2661" t="n"/>
      <c r="CH97" s="409" t="n"/>
      <c r="CI97" s="397" t="n"/>
      <c r="CJ97" s="2591" t="n"/>
      <c r="CK97" s="2661" t="n"/>
      <c r="CL97" s="2661" t="n"/>
      <c r="CM97" s="2592" t="n"/>
      <c r="CN97" s="2592" t="n"/>
      <c r="CO97" s="2661" t="n"/>
      <c r="CP97" s="409" t="n"/>
      <c r="CQ97" s="410" t="n"/>
      <c r="CR97" s="2592" t="n">
        <v>0</v>
      </c>
      <c r="CS97" s="2592" t="n">
        <v>0</v>
      </c>
      <c r="CT97" s="2592" t="n">
        <v>0</v>
      </c>
      <c r="CU97" s="2592" t="n">
        <v>0</v>
      </c>
      <c r="CV97" s="2592" t="n">
        <v>0</v>
      </c>
      <c r="CW97" s="2592" t="n">
        <v>0</v>
      </c>
      <c r="CX97" s="761" t="n"/>
      <c r="CY97" s="32" t="n"/>
      <c r="CZ97" s="2797" t="n">
        <v>0</v>
      </c>
      <c r="DA97" s="2661" t="n">
        <v>0</v>
      </c>
      <c r="DB97" s="2661" t="n">
        <v>0</v>
      </c>
      <c r="DC97" s="2661" t="n"/>
      <c r="DD97" s="2661" t="n">
        <v>0</v>
      </c>
      <c r="DE97" s="409" t="n"/>
      <c r="DF97" s="409" t="n"/>
      <c r="DG97" s="409" t="n"/>
      <c r="DH97" s="409" t="n"/>
      <c r="DI97" s="2489" t="n"/>
      <c r="DJ97" s="2388" t="n"/>
      <c r="DL97" s="2388" t="n"/>
      <c r="DM97" s="2571">
        <f>(CS97-CZ97)*10^6</f>
        <v/>
      </c>
      <c r="DN97" s="2571">
        <f>(CT97-DC97)*10^6</f>
        <v/>
      </c>
      <c r="DO97" s="2571">
        <f>(CW97-DD97)*10^6</f>
        <v/>
      </c>
    </row>
    <row customFormat="1" customHeight="1" ht="15" outlineLevel="1" r="98" s="787">
      <c r="A98" s="784" t="n"/>
      <c r="B98" s="735" t="inlineStr">
        <is>
          <t xml:space="preserve">    Sortant sms BBCOM</t>
        </is>
      </c>
      <c r="C98" s="651" t="inlineStr">
        <is>
          <t>CA91</t>
        </is>
      </c>
      <c r="D98" s="2592" t="n">
        <v>0</v>
      </c>
      <c r="E98" s="2661" t="n">
        <v>0</v>
      </c>
      <c r="F98" s="2592" t="n">
        <v>0</v>
      </c>
      <c r="G98" s="2661" t="n">
        <v>0</v>
      </c>
      <c r="H98" s="409" t="n"/>
      <c r="I98" s="410" t="n"/>
      <c r="J98" s="2592" t="n">
        <v>0</v>
      </c>
      <c r="K98" s="2661" t="n">
        <v>0</v>
      </c>
      <c r="L98" s="2592" t="n">
        <v>0</v>
      </c>
      <c r="M98" s="2661" t="n">
        <v>0</v>
      </c>
      <c r="N98" s="409" t="n"/>
      <c r="O98" s="2586" t="n"/>
      <c r="P98" s="2592" t="n">
        <v>0</v>
      </c>
      <c r="Q98" s="2661" t="n">
        <v>0</v>
      </c>
      <c r="R98" s="2592" t="n">
        <v>0</v>
      </c>
      <c r="S98" s="2661" t="n">
        <v>0</v>
      </c>
      <c r="T98" s="409" t="n"/>
      <c r="U98" s="410" t="n"/>
      <c r="V98" s="2592" t="n">
        <v>0</v>
      </c>
      <c r="W98" s="2661" t="n">
        <v>0</v>
      </c>
      <c r="X98" s="2661" t="n">
        <v>0</v>
      </c>
      <c r="Y98" s="2592" t="n">
        <v>0</v>
      </c>
      <c r="Z98" s="2591" t="n">
        <v>0</v>
      </c>
      <c r="AA98" s="2661" t="n">
        <v>0</v>
      </c>
      <c r="AB98" s="409" t="n"/>
      <c r="AC98" s="410" t="n"/>
      <c r="AD98" s="2592" t="n">
        <v>0</v>
      </c>
      <c r="AE98" s="2661" t="n">
        <v>0</v>
      </c>
      <c r="AF98" s="2661" t="n">
        <v>0</v>
      </c>
      <c r="AG98" s="2592" t="n">
        <v>0</v>
      </c>
      <c r="AH98" s="2591" t="n">
        <v>0</v>
      </c>
      <c r="AI98" s="2661" t="n">
        <v>0</v>
      </c>
      <c r="AJ98" s="409" t="n"/>
      <c r="AK98" s="410" t="n"/>
      <c r="AL98" s="2592" t="n">
        <v>0</v>
      </c>
      <c r="AM98" s="2661" t="n">
        <v>0</v>
      </c>
      <c r="AN98" s="2661" t="n">
        <v>0</v>
      </c>
      <c r="AO98" s="2661" t="n">
        <v>0</v>
      </c>
      <c r="AP98" s="2592" t="n">
        <v>0</v>
      </c>
      <c r="AQ98" s="2591" t="n">
        <v>0</v>
      </c>
      <c r="AR98" s="2661" t="n">
        <v>0</v>
      </c>
      <c r="AS98" s="409" t="n"/>
      <c r="AT98" s="2586" t="n"/>
      <c r="AU98" s="2591" t="n">
        <v>0</v>
      </c>
      <c r="AV98" s="2661" t="n">
        <v>0</v>
      </c>
      <c r="AW98" s="2661" t="n">
        <v>0</v>
      </c>
      <c r="AX98" s="2592" t="n">
        <v>0</v>
      </c>
      <c r="AY98" s="2592" t="n">
        <v>0</v>
      </c>
      <c r="AZ98" s="2661" t="n">
        <v>0</v>
      </c>
      <c r="BA98" s="409" t="n"/>
      <c r="BB98" s="410" t="n"/>
      <c r="BC98" s="2591" t="n">
        <v>0</v>
      </c>
      <c r="BD98" s="2661" t="n"/>
      <c r="BE98" s="2661" t="n"/>
      <c r="BF98" s="2592" t="n">
        <v>0</v>
      </c>
      <c r="BG98" s="2592" t="n">
        <v>0</v>
      </c>
      <c r="BH98" s="2661" t="n">
        <v>0</v>
      </c>
      <c r="BI98" s="409" t="n"/>
      <c r="BJ98" s="2586" t="n"/>
      <c r="BK98" s="2591" t="n"/>
      <c r="BL98" s="2661" t="n"/>
      <c r="BM98" s="2661" t="n"/>
      <c r="BN98" s="2661" t="n"/>
      <c r="BO98" s="2592" t="n"/>
      <c r="BP98" s="2592" t="n"/>
      <c r="BQ98" s="2661" t="n"/>
      <c r="BR98" s="409" t="n"/>
      <c r="BS98" s="410" t="n"/>
      <c r="BT98" s="2591" t="n"/>
      <c r="BU98" s="2661" t="n"/>
      <c r="BV98" s="2661" t="n"/>
      <c r="BW98" s="2592" t="n"/>
      <c r="BX98" s="2592" t="n"/>
      <c r="BY98" s="2661" t="n"/>
      <c r="BZ98" s="409" t="n"/>
      <c r="CA98" s="397" t="n"/>
      <c r="CB98" s="2591" t="n"/>
      <c r="CC98" s="2661" t="n"/>
      <c r="CD98" s="2661" t="n"/>
      <c r="CE98" s="2592" t="n"/>
      <c r="CF98" s="2592" t="n"/>
      <c r="CG98" s="2661" t="n"/>
      <c r="CH98" s="409" t="n"/>
      <c r="CI98" s="397" t="n"/>
      <c r="CJ98" s="2591" t="n"/>
      <c r="CK98" s="2661" t="n"/>
      <c r="CL98" s="2661" t="n"/>
      <c r="CM98" s="2592" t="n"/>
      <c r="CN98" s="2592" t="n"/>
      <c r="CO98" s="2661" t="n"/>
      <c r="CP98" s="409" t="n"/>
      <c r="CQ98" s="410" t="n"/>
      <c r="CR98" s="2592" t="n">
        <v>0</v>
      </c>
      <c r="CS98" s="2592" t="n">
        <v>0</v>
      </c>
      <c r="CT98" s="2592" t="n">
        <v>0</v>
      </c>
      <c r="CU98" s="2592" t="n">
        <v>0</v>
      </c>
      <c r="CV98" s="2592" t="n">
        <v>0</v>
      </c>
      <c r="CW98" s="2592" t="n">
        <v>0</v>
      </c>
      <c r="CX98" s="761">
        <f>+CR98/CW98-1</f>
        <v/>
      </c>
      <c r="CY98" s="32" t="n"/>
      <c r="CZ98" s="2797" t="n">
        <v>0</v>
      </c>
      <c r="DA98" s="2661" t="n">
        <v>0</v>
      </c>
      <c r="DB98" s="2661" t="n">
        <v>0</v>
      </c>
      <c r="DC98" s="2661" t="n"/>
      <c r="DD98" s="2661" t="n">
        <v>0</v>
      </c>
      <c r="DE98" s="409">
        <f>(CZ98-DD98)/DD98</f>
        <v/>
      </c>
      <c r="DF98" s="409">
        <f>(DA98-DD98)/DD98</f>
        <v/>
      </c>
      <c r="DG98" s="409">
        <f>(DB98-DD98)/DD98</f>
        <v/>
      </c>
      <c r="DH98" s="409">
        <f>(DC98-DD98)/DD98</f>
        <v/>
      </c>
      <c r="DI98" s="2489" t="n"/>
      <c r="DJ98" s="2388" t="n"/>
      <c r="DL98" s="2388" t="n"/>
      <c r="DM98" s="2571">
        <f>(CS98-CZ98)*10^6</f>
        <v/>
      </c>
      <c r="DN98" s="2571">
        <f>(CT98-DC98)*10^6</f>
        <v/>
      </c>
      <c r="DO98" s="2571">
        <f>(CW98-DD98)*10^6</f>
        <v/>
      </c>
    </row>
    <row customFormat="1" customHeight="1" ht="15" outlineLevel="1" r="99" s="787">
      <c r="A99" s="784" t="n"/>
      <c r="B99" s="735" t="inlineStr">
        <is>
          <t xml:space="preserve">    Sortant sms LIBERCOM</t>
        </is>
      </c>
      <c r="C99" s="651" t="inlineStr">
        <is>
          <t>CA92</t>
        </is>
      </c>
      <c r="D99" s="2592" t="n">
        <v>0</v>
      </c>
      <c r="E99" s="2661" t="n">
        <v>0</v>
      </c>
      <c r="F99" s="2592" t="n">
        <v>0</v>
      </c>
      <c r="G99" s="2661" t="n">
        <v>0</v>
      </c>
      <c r="H99" s="409" t="n"/>
      <c r="I99" s="410" t="n"/>
      <c r="J99" s="2592" t="n">
        <v>0</v>
      </c>
      <c r="K99" s="2661" t="n">
        <v>0</v>
      </c>
      <c r="L99" s="2592" t="n">
        <v>0</v>
      </c>
      <c r="M99" s="2661" t="n">
        <v>0</v>
      </c>
      <c r="N99" s="409" t="n"/>
      <c r="O99" s="2586" t="n"/>
      <c r="P99" s="2592" t="n">
        <v>0</v>
      </c>
      <c r="Q99" s="2661" t="n">
        <v>0</v>
      </c>
      <c r="R99" s="2592" t="n">
        <v>0</v>
      </c>
      <c r="S99" s="2661" t="n">
        <v>0</v>
      </c>
      <c r="T99" s="409" t="n"/>
      <c r="U99" s="410" t="n"/>
      <c r="V99" s="2592" t="n">
        <v>0</v>
      </c>
      <c r="W99" s="2661" t="n">
        <v>0</v>
      </c>
      <c r="X99" s="2661" t="n">
        <v>0</v>
      </c>
      <c r="Y99" s="2592" t="n">
        <v>0</v>
      </c>
      <c r="Z99" s="2591" t="n">
        <v>0</v>
      </c>
      <c r="AA99" s="2661" t="n">
        <v>0</v>
      </c>
      <c r="AB99" s="409" t="n"/>
      <c r="AC99" s="410" t="n"/>
      <c r="AD99" s="2592" t="n">
        <v>0</v>
      </c>
      <c r="AE99" s="2661" t="n">
        <v>0</v>
      </c>
      <c r="AF99" s="2661" t="n">
        <v>0</v>
      </c>
      <c r="AG99" s="2592" t="n">
        <v>0</v>
      </c>
      <c r="AH99" s="2591" t="n">
        <v>0</v>
      </c>
      <c r="AI99" s="2661" t="n">
        <v>0</v>
      </c>
      <c r="AJ99" s="409" t="n"/>
      <c r="AK99" s="410" t="n"/>
      <c r="AL99" s="2592" t="n">
        <v>0</v>
      </c>
      <c r="AM99" s="2661" t="n">
        <v>0</v>
      </c>
      <c r="AN99" s="2661" t="n">
        <v>0</v>
      </c>
      <c r="AO99" s="2661" t="n">
        <v>0</v>
      </c>
      <c r="AP99" s="2592" t="n">
        <v>0</v>
      </c>
      <c r="AQ99" s="2591" t="n">
        <v>0</v>
      </c>
      <c r="AR99" s="2661" t="n">
        <v>0</v>
      </c>
      <c r="AS99" s="409" t="n"/>
      <c r="AT99" s="2586" t="n"/>
      <c r="AU99" s="2591" t="n">
        <v>0</v>
      </c>
      <c r="AV99" s="2661" t="n">
        <v>0</v>
      </c>
      <c r="AW99" s="2661" t="n">
        <v>0</v>
      </c>
      <c r="AX99" s="2592" t="n">
        <v>0</v>
      </c>
      <c r="AY99" s="2592" t="n">
        <v>0</v>
      </c>
      <c r="AZ99" s="2661" t="n">
        <v>0</v>
      </c>
      <c r="BA99" s="409" t="n"/>
      <c r="BB99" s="410" t="n"/>
      <c r="BC99" s="2591" t="n">
        <v>0</v>
      </c>
      <c r="BD99" s="2661" t="n"/>
      <c r="BE99" s="2661" t="n"/>
      <c r="BF99" s="2592" t="n">
        <v>0</v>
      </c>
      <c r="BG99" s="2592" t="n">
        <v>0</v>
      </c>
      <c r="BH99" s="2661" t="n">
        <v>0</v>
      </c>
      <c r="BI99" s="409" t="n"/>
      <c r="BJ99" s="2586" t="n"/>
      <c r="BK99" s="2591" t="n"/>
      <c r="BL99" s="2661" t="n"/>
      <c r="BM99" s="2661" t="n"/>
      <c r="BN99" s="2661" t="n"/>
      <c r="BO99" s="2592" t="n"/>
      <c r="BP99" s="2592" t="n"/>
      <c r="BQ99" s="2661" t="n"/>
      <c r="BR99" s="409" t="n"/>
      <c r="BS99" s="410" t="n"/>
      <c r="BT99" s="2591" t="n"/>
      <c r="BU99" s="2661" t="n"/>
      <c r="BV99" s="2661" t="n"/>
      <c r="BW99" s="2592" t="n"/>
      <c r="BX99" s="2592" t="n"/>
      <c r="BY99" s="2661" t="n"/>
      <c r="BZ99" s="409" t="n"/>
      <c r="CA99" s="397" t="n"/>
      <c r="CB99" s="2591" t="n"/>
      <c r="CC99" s="2661" t="n"/>
      <c r="CD99" s="2661" t="n"/>
      <c r="CE99" s="2592" t="n"/>
      <c r="CF99" s="2592" t="n"/>
      <c r="CG99" s="2661" t="n"/>
      <c r="CH99" s="409" t="n"/>
      <c r="CI99" s="397" t="n"/>
      <c r="CJ99" s="2591" t="n"/>
      <c r="CK99" s="2661" t="n"/>
      <c r="CL99" s="2661" t="n"/>
      <c r="CM99" s="2592" t="n"/>
      <c r="CN99" s="2592" t="n"/>
      <c r="CO99" s="2661" t="n"/>
      <c r="CP99" s="409" t="n"/>
      <c r="CQ99" s="410" t="n"/>
      <c r="CR99" s="2592" t="n">
        <v>0</v>
      </c>
      <c r="CS99" s="2592" t="n">
        <v>0</v>
      </c>
      <c r="CT99" s="2592" t="n">
        <v>0</v>
      </c>
      <c r="CU99" s="2592" t="n">
        <v>0</v>
      </c>
      <c r="CV99" s="2592" t="n">
        <v>0</v>
      </c>
      <c r="CW99" s="2592" t="n">
        <v>0</v>
      </c>
      <c r="CX99" s="761" t="n"/>
      <c r="CY99" s="32" t="n"/>
      <c r="CZ99" s="2797" t="n">
        <v>0</v>
      </c>
      <c r="DA99" s="2661" t="n">
        <v>0</v>
      </c>
      <c r="DB99" s="2661" t="n">
        <v>0</v>
      </c>
      <c r="DC99" s="2661" t="n"/>
      <c r="DD99" s="2661" t="n">
        <v>0</v>
      </c>
      <c r="DE99" s="409" t="n"/>
      <c r="DF99" s="409" t="n"/>
      <c r="DG99" s="409" t="n"/>
      <c r="DH99" s="409" t="n"/>
      <c r="DI99" s="2489" t="n"/>
      <c r="DJ99" s="2388" t="n"/>
      <c r="DL99" s="2388" t="n"/>
      <c r="DM99" s="2571">
        <f>(CS99-CZ99)*10^6</f>
        <v/>
      </c>
      <c r="DN99" s="2571">
        <f>(CT99-DC99)*10^6</f>
        <v/>
      </c>
      <c r="DO99" s="2571">
        <f>(CW99-DD99)*10^6</f>
        <v/>
      </c>
    </row>
    <row customFormat="1" customHeight="1" ht="15" outlineLevel="1" r="100" s="787">
      <c r="A100" s="784" t="n"/>
      <c r="B100" s="735" t="inlineStr">
        <is>
          <t xml:space="preserve">    Sortant sms INTERNATIONAL</t>
        </is>
      </c>
      <c r="C100" s="651" t="inlineStr">
        <is>
          <t>CA93</t>
        </is>
      </c>
      <c r="D100" s="2592" t="n">
        <v>0</v>
      </c>
      <c r="E100" s="2661" t="n">
        <v>0</v>
      </c>
      <c r="F100" s="2592" t="n">
        <v>0</v>
      </c>
      <c r="G100" s="2661" t="n">
        <v>0</v>
      </c>
      <c r="H100" s="409" t="n"/>
      <c r="I100" s="410" t="n"/>
      <c r="J100" s="2592" t="n">
        <v>0</v>
      </c>
      <c r="K100" s="2661" t="n">
        <v>0</v>
      </c>
      <c r="L100" s="2592" t="n">
        <v>0</v>
      </c>
      <c r="M100" s="2661" t="n">
        <v>0</v>
      </c>
      <c r="N100" s="409" t="n"/>
      <c r="O100" s="2586" t="n"/>
      <c r="P100" s="2592" t="n">
        <v>0</v>
      </c>
      <c r="Q100" s="2661" t="n">
        <v>0</v>
      </c>
      <c r="R100" s="2592" t="n">
        <v>0</v>
      </c>
      <c r="S100" s="2661" t="n">
        <v>0</v>
      </c>
      <c r="T100" s="409" t="n"/>
      <c r="U100" s="410" t="n"/>
      <c r="V100" s="2592" t="n">
        <v>0</v>
      </c>
      <c r="W100" s="2661" t="n">
        <v>0</v>
      </c>
      <c r="X100" s="2661" t="n">
        <v>0</v>
      </c>
      <c r="Y100" s="2592" t="n">
        <v>0</v>
      </c>
      <c r="Z100" s="2591" t="n">
        <v>0</v>
      </c>
      <c r="AA100" s="2661" t="n">
        <v>0</v>
      </c>
      <c r="AB100" s="409" t="n"/>
      <c r="AC100" s="410" t="n"/>
      <c r="AD100" s="2592" t="n">
        <v>0</v>
      </c>
      <c r="AE100" s="2661" t="n">
        <v>0</v>
      </c>
      <c r="AF100" s="2661" t="n">
        <v>0</v>
      </c>
      <c r="AG100" s="2592" t="n">
        <v>0</v>
      </c>
      <c r="AH100" s="2591" t="n">
        <v>0</v>
      </c>
      <c r="AI100" s="2661" t="n">
        <v>0</v>
      </c>
      <c r="AJ100" s="409" t="n"/>
      <c r="AK100" s="410" t="n"/>
      <c r="AL100" s="2592" t="n">
        <v>0</v>
      </c>
      <c r="AM100" s="2661" t="n">
        <v>0</v>
      </c>
      <c r="AN100" s="2661" t="n">
        <v>0</v>
      </c>
      <c r="AO100" s="2661" t="n">
        <v>0</v>
      </c>
      <c r="AP100" s="2592" t="n">
        <v>0</v>
      </c>
      <c r="AQ100" s="2591" t="n">
        <v>0</v>
      </c>
      <c r="AR100" s="2661" t="n">
        <v>0</v>
      </c>
      <c r="AS100" s="409" t="n"/>
      <c r="AT100" s="2586" t="n"/>
      <c r="AU100" s="2591" t="n">
        <v>0</v>
      </c>
      <c r="AV100" s="2661" t="n">
        <v>0</v>
      </c>
      <c r="AW100" s="2661" t="n">
        <v>0</v>
      </c>
      <c r="AX100" s="2592" t="n">
        <v>0</v>
      </c>
      <c r="AY100" s="2592" t="n">
        <v>0</v>
      </c>
      <c r="AZ100" s="2661" t="n">
        <v>0</v>
      </c>
      <c r="BA100" s="409" t="n"/>
      <c r="BB100" s="410" t="n"/>
      <c r="BC100" s="2591" t="n">
        <v>0</v>
      </c>
      <c r="BD100" s="2661" t="n">
        <v>0</v>
      </c>
      <c r="BE100" s="2661" t="n">
        <v>0</v>
      </c>
      <c r="BF100" s="2592" t="n">
        <v>0</v>
      </c>
      <c r="BG100" s="2592" t="n">
        <v>0</v>
      </c>
      <c r="BH100" s="2661" t="n">
        <v>0</v>
      </c>
      <c r="BI100" s="409" t="n"/>
      <c r="BJ100" s="2586" t="n"/>
      <c r="BK100" s="2591" t="n"/>
      <c r="BL100" s="2661" t="n"/>
      <c r="BM100" s="2661" t="n"/>
      <c r="BN100" s="2661" t="n"/>
      <c r="BO100" s="2592" t="n"/>
      <c r="BP100" s="2592" t="n"/>
      <c r="BQ100" s="2661" t="n"/>
      <c r="BR100" s="409" t="n"/>
      <c r="BS100" s="410" t="n"/>
      <c r="BT100" s="2591" t="n"/>
      <c r="BU100" s="2661" t="n"/>
      <c r="BV100" s="2661" t="n"/>
      <c r="BW100" s="2592" t="n"/>
      <c r="BX100" s="2592" t="n"/>
      <c r="BY100" s="2661" t="n"/>
      <c r="BZ100" s="409" t="n"/>
      <c r="CA100" s="397" t="n"/>
      <c r="CB100" s="2591" t="n"/>
      <c r="CC100" s="2661" t="n"/>
      <c r="CD100" s="2661" t="n"/>
      <c r="CE100" s="2592" t="n"/>
      <c r="CF100" s="2592" t="n"/>
      <c r="CG100" s="2661" t="n"/>
      <c r="CH100" s="409" t="n"/>
      <c r="CI100" s="397" t="n"/>
      <c r="CJ100" s="2591" t="n"/>
      <c r="CK100" s="2661" t="n"/>
      <c r="CL100" s="2661" t="n"/>
      <c r="CM100" s="2592" t="n"/>
      <c r="CN100" s="2592" t="n"/>
      <c r="CO100" s="2661" t="n"/>
      <c r="CP100" s="409" t="n"/>
      <c r="CQ100" s="410" t="n"/>
      <c r="CR100" s="2592" t="n">
        <v>0</v>
      </c>
      <c r="CS100" s="2592" t="n">
        <v>0</v>
      </c>
      <c r="CT100" s="2592" t="n">
        <v>0</v>
      </c>
      <c r="CU100" s="2592" t="n">
        <v>0</v>
      </c>
      <c r="CV100" s="2592" t="n">
        <v>0</v>
      </c>
      <c r="CW100" s="2592" t="n">
        <v>0</v>
      </c>
      <c r="CX100" s="761">
        <f>+CR100/CW100-1</f>
        <v/>
      </c>
      <c r="CY100" s="32" t="n"/>
      <c r="CZ100" s="2797" t="n">
        <v>0</v>
      </c>
      <c r="DA100" s="2661" t="n">
        <v>0</v>
      </c>
      <c r="DB100" s="2661" t="n">
        <v>0</v>
      </c>
      <c r="DC100" s="2661" t="n"/>
      <c r="DD100" s="2661" t="n">
        <v>0</v>
      </c>
      <c r="DE100" s="409">
        <f>(CZ100-DD100)/DD100</f>
        <v/>
      </c>
      <c r="DF100" s="409">
        <f>(DA100-DD100)/DD100</f>
        <v/>
      </c>
      <c r="DG100" s="409">
        <f>(DB100-DD100)/DD100</f>
        <v/>
      </c>
      <c r="DH100" s="409">
        <f>(DC100-DD100)/DD100</f>
        <v/>
      </c>
      <c r="DI100" s="2489" t="n"/>
      <c r="DJ100" s="2388" t="n"/>
      <c r="DL100" s="2388" t="n"/>
      <c r="DM100" s="2571">
        <f>(CS100-CZ100)*10^6</f>
        <v/>
      </c>
      <c r="DN100" s="2571">
        <f>(CT100-DC100)*10^6</f>
        <v/>
      </c>
      <c r="DO100" s="2571">
        <f>(CW100-DD100)*10^6</f>
        <v/>
      </c>
    </row>
    <row customFormat="1" customHeight="1" ht="15" outlineLevel="1" r="101" s="763">
      <c r="A101" s="756" t="n"/>
      <c r="B101" s="720" t="inlineStr">
        <is>
          <t>Total SMS Sortant</t>
        </is>
      </c>
      <c r="C101" s="651" t="inlineStr">
        <is>
          <t>CA94</t>
        </is>
      </c>
      <c r="D101" s="2793" t="n">
        <v>22.126457</v>
      </c>
      <c r="E101" s="2793" t="n">
        <v>20.7703096899314</v>
      </c>
      <c r="F101" s="2793" t="n">
        <v>1.3561473100686</v>
      </c>
      <c r="G101" s="2793" t="n">
        <v>18.338001</v>
      </c>
      <c r="H101" s="758" t="n">
        <v>0.2065904566152004</v>
      </c>
      <c r="I101" s="759" t="n"/>
      <c r="J101" s="2793" t="n">
        <v>24.674096</v>
      </c>
      <c r="K101" s="2793" t="n">
        <v>20.804074582609</v>
      </c>
      <c r="L101" s="2793" t="n">
        <v>3.870021417390998</v>
      </c>
      <c r="M101" s="2793" t="n">
        <v>-1.168141</v>
      </c>
      <c r="N101" s="758" t="n">
        <v>-22.12253229704291</v>
      </c>
      <c r="O101" s="2780" t="n"/>
      <c r="P101" s="2793" t="n">
        <v>5.678668</v>
      </c>
      <c r="Q101" s="2793" t="n">
        <v>20.8378394752866</v>
      </c>
      <c r="R101" s="2793" t="n">
        <v>-15.1591714752866</v>
      </c>
      <c r="S101" s="2793" t="n">
        <v>13.354556</v>
      </c>
      <c r="T101" s="758" t="n">
        <v>-0.5747767278822299</v>
      </c>
      <c r="U101" s="759" t="n"/>
      <c r="V101" s="2793" t="n">
        <v>31.749443</v>
      </c>
      <c r="W101" s="2793" t="n">
        <v>20.8744181090207</v>
      </c>
      <c r="X101" s="2793" t="n">
        <v>5.72266144015384</v>
      </c>
      <c r="Y101" s="2793" t="n">
        <v>10.8750248909793</v>
      </c>
      <c r="Z101" s="2805" t="n">
        <v>26.02678155984616</v>
      </c>
      <c r="AA101" s="2793" t="n">
        <v>15.256004</v>
      </c>
      <c r="AB101" s="758" t="n">
        <v>1.081111344753187</v>
      </c>
      <c r="AC101" s="759" t="n"/>
      <c r="AD101" s="2793" t="n">
        <v>20.96309</v>
      </c>
      <c r="AE101" s="2793" t="n">
        <v>20.9194379659242</v>
      </c>
      <c r="AF101" s="2793" t="n">
        <v>5.75302792170956</v>
      </c>
      <c r="AG101" s="2793" t="n">
        <v>0.04365203407580154</v>
      </c>
      <c r="AH101" s="2805" t="n">
        <v>15.21006207829044</v>
      </c>
      <c r="AI101" s="2793" t="n">
        <v>9.063024</v>
      </c>
      <c r="AJ101" s="758" t="n">
        <v>1.313034810456201</v>
      </c>
      <c r="AK101" s="759" t="n"/>
      <c r="AL101" s="2793" t="n">
        <v>17.942657</v>
      </c>
      <c r="AM101" s="2793" t="n">
        <v>20.9700853049407</v>
      </c>
      <c r="AN101" s="2793" t="n">
        <v>5.787190213459739</v>
      </c>
      <c r="AO101" s="2793" t="n">
        <v>21.0260387109275</v>
      </c>
      <c r="AP101" s="2793" t="n">
        <v>-3.027428304940699</v>
      </c>
      <c r="AQ101" s="2805" t="n">
        <v>12.15546678654026</v>
      </c>
      <c r="AR101" s="2793" t="n">
        <v>2.138726</v>
      </c>
      <c r="AS101" s="758" t="n">
        <v>7.389413604173699</v>
      </c>
      <c r="AT101" s="2780" t="n"/>
      <c r="AU101" s="2805" t="n">
        <v>31.96305</v>
      </c>
      <c r="AV101" s="2793" t="n">
        <v>21.0235463850136</v>
      </c>
      <c r="AW101" s="2793" t="n">
        <v>21.0793057268679</v>
      </c>
      <c r="AX101" s="2793" t="n">
        <v>10.9395036149864</v>
      </c>
      <c r="AY101" s="2793" t="n">
        <v>10.8837442731321</v>
      </c>
      <c r="AZ101" s="2793" t="n">
        <v>20.57764</v>
      </c>
      <c r="BA101" s="758" t="n">
        <v>0.5532903676028931</v>
      </c>
      <c r="BB101" s="759" t="n"/>
      <c r="BC101" s="2805" t="n">
        <v>-3.59987</v>
      </c>
      <c r="BD101" s="2793" t="n">
        <v>21.0854486882559</v>
      </c>
      <c r="BE101" s="2793" t="n">
        <v>21.1409833242726</v>
      </c>
      <c r="BF101" s="2793" t="n">
        <v>-24.6853186882559</v>
      </c>
      <c r="BG101" s="2793" t="n">
        <v>-24.7408533242726</v>
      </c>
      <c r="BH101" s="2793" t="n">
        <v>11.208973</v>
      </c>
      <c r="BI101" s="758" t="n">
        <v>-1.32115966378008</v>
      </c>
      <c r="BJ101" s="2780" t="n"/>
      <c r="BK101" s="2805" t="n"/>
      <c r="BL101" s="2793" t="n"/>
      <c r="BM101" s="2793" t="n"/>
      <c r="BN101" s="2793" t="n"/>
      <c r="BO101" s="2793" t="n"/>
      <c r="BP101" s="2793" t="n"/>
      <c r="BQ101" s="2793" t="n"/>
      <c r="BR101" s="758" t="n"/>
      <c r="BS101" s="759" t="n"/>
      <c r="BT101" s="2805" t="n"/>
      <c r="BU101" s="2793" t="n"/>
      <c r="BV101" s="2793" t="n"/>
      <c r="BW101" s="2793" t="n"/>
      <c r="BX101" s="2793" t="n"/>
      <c r="BY101" s="2793" t="n"/>
      <c r="BZ101" s="758" t="n"/>
      <c r="CA101" s="703" t="n"/>
      <c r="CB101" s="2805" t="n"/>
      <c r="CC101" s="2793" t="n"/>
      <c r="CD101" s="2793" t="n"/>
      <c r="CE101" s="2793" t="n"/>
      <c r="CF101" s="2793" t="n"/>
      <c r="CG101" s="2793" t="n"/>
      <c r="CH101" s="758" t="n"/>
      <c r="CI101" s="703" t="n"/>
      <c r="CJ101" s="2805" t="n"/>
      <c r="CK101" s="2793" t="n"/>
      <c r="CL101" s="2793" t="n"/>
      <c r="CM101" s="2793" t="n"/>
      <c r="CN101" s="2793" t="n"/>
      <c r="CO101" s="2793" t="n"/>
      <c r="CP101" s="758" t="n"/>
      <c r="CQ101" s="759" t="n"/>
      <c r="CR101" s="2793" t="n">
        <v>151.497591</v>
      </c>
      <c r="CS101" s="2793" t="n">
        <v>167.2851602009821</v>
      </c>
      <c r="CT101" s="2793" t="n">
        <v>147.2970984377954</v>
      </c>
      <c r="CU101" s="2793" t="n">
        <v>-15.78756920098209</v>
      </c>
      <c r="CV101" s="2793" t="n">
        <v>4.200492562204602</v>
      </c>
      <c r="CW101" s="2793" t="n">
        <v>77.55981</v>
      </c>
      <c r="CX101" s="788">
        <f>+CR101/CW101-1</f>
        <v/>
      </c>
      <c r="CY101" s="93" t="n"/>
      <c r="CZ101" s="2806" t="n">
        <v>252.327576477066</v>
      </c>
      <c r="DA101" s="2793" t="n">
        <v>105.362950967072</v>
      </c>
      <c r="DB101" s="2793" t="n">
        <v>253.700093320693</v>
      </c>
      <c r="DC101" s="2793" t="n"/>
      <c r="DD101" s="2793" t="n">
        <v>161.5329376271191</v>
      </c>
      <c r="DE101" s="758">
        <f>(CZ101-DD101)/DD101</f>
        <v/>
      </c>
      <c r="DF101" s="758">
        <f>(DA101-DD101)/DD101</f>
        <v/>
      </c>
      <c r="DG101" s="758">
        <f>(DB101-DD101)/DD101</f>
        <v/>
      </c>
      <c r="DH101" s="758">
        <f>(DC101-DD101)/DD101</f>
        <v/>
      </c>
      <c r="DI101" s="2489" t="n"/>
      <c r="DJ101" s="2388" t="n"/>
      <c r="DL101" s="2388" t="n"/>
      <c r="DM101" s="2571">
        <f>(CS101-CZ101)*10^6</f>
        <v/>
      </c>
      <c r="DN101" s="2571">
        <f>(CT101-DC101)*10^6</f>
        <v/>
      </c>
      <c r="DO101" s="2571">
        <f>(CW101-DD101)*10^6</f>
        <v/>
      </c>
    </row>
    <row customFormat="1" customHeight="1" ht="15" outlineLevel="1" r="102" s="787">
      <c r="A102" s="784" t="n"/>
      <c r="B102" s="2814" t="n"/>
      <c r="C102" s="651" t="inlineStr">
        <is>
          <t>CA95</t>
        </is>
      </c>
      <c r="D102" s="2592" t="n"/>
      <c r="E102" s="2592" t="n"/>
      <c r="F102" s="2592" t="n"/>
      <c r="G102" s="2592" t="n"/>
      <c r="H102" s="409" t="n"/>
      <c r="I102" s="410" t="n"/>
      <c r="J102" s="2592" t="n"/>
      <c r="K102" s="2592" t="n"/>
      <c r="L102" s="2592" t="n"/>
      <c r="M102" s="2592" t="n"/>
      <c r="N102" s="409" t="n"/>
      <c r="O102" s="2586" t="n"/>
      <c r="P102" s="2592" t="n"/>
      <c r="Q102" s="2592" t="n"/>
      <c r="R102" s="2592" t="n"/>
      <c r="S102" s="2592" t="n"/>
      <c r="T102" s="409" t="n"/>
      <c r="U102" s="410" t="n"/>
      <c r="V102" s="2592" t="n"/>
      <c r="W102" s="2592" t="n"/>
      <c r="X102" s="2592" t="n"/>
      <c r="Y102" s="2592" t="n"/>
      <c r="Z102" s="2591" t="n"/>
      <c r="AA102" s="2592" t="n"/>
      <c r="AB102" s="409" t="n"/>
      <c r="AC102" s="410" t="n"/>
      <c r="AD102" s="2592" t="n"/>
      <c r="AE102" s="2592" t="n"/>
      <c r="AF102" s="2592" t="n"/>
      <c r="AG102" s="2592" t="n"/>
      <c r="AH102" s="2591" t="n"/>
      <c r="AI102" s="2592" t="n"/>
      <c r="AJ102" s="409" t="n"/>
      <c r="AK102" s="410" t="n"/>
      <c r="AL102" s="2592" t="n"/>
      <c r="AM102" s="2592" t="n"/>
      <c r="AN102" s="2592" t="n"/>
      <c r="AO102" s="2592" t="n"/>
      <c r="AP102" s="2592" t="n"/>
      <c r="AQ102" s="2591" t="n"/>
      <c r="AR102" s="2592" t="n"/>
      <c r="AS102" s="409" t="n"/>
      <c r="AT102" s="2586" t="n"/>
      <c r="AU102" s="2591" t="n"/>
      <c r="AV102" s="2592" t="n"/>
      <c r="AW102" s="2592" t="n"/>
      <c r="AX102" s="2592" t="n"/>
      <c r="AY102" s="2592" t="n"/>
      <c r="AZ102" s="2592" t="n"/>
      <c r="BA102" s="409" t="n"/>
      <c r="BB102" s="410" t="n"/>
      <c r="BC102" s="2591" t="n"/>
      <c r="BD102" s="2592" t="n"/>
      <c r="BE102" s="2592" t="n"/>
      <c r="BF102" s="2592" t="n"/>
      <c r="BG102" s="2592" t="n"/>
      <c r="BH102" s="2592" t="n"/>
      <c r="BI102" s="409" t="n"/>
      <c r="BJ102" s="2586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410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397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397" t="n"/>
      <c r="CJ102" s="2591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2" t="n"/>
      <c r="CS102" s="2592" t="n"/>
      <c r="CT102" s="2592" t="n"/>
      <c r="CU102" s="2592">
        <f>+CR102-CS102</f>
        <v/>
      </c>
      <c r="CV102" s="2592">
        <f>+CR102-CT102</f>
        <v/>
      </c>
      <c r="CW102" s="2592" t="n"/>
      <c r="CX102" s="761" t="n"/>
      <c r="CY102" s="32" t="n"/>
      <c r="CZ102" s="2815" t="n"/>
      <c r="DA102" s="2592" t="n"/>
      <c r="DB102" s="2592" t="n"/>
      <c r="DC102" s="2592" t="n"/>
      <c r="DD102" s="2592" t="n"/>
      <c r="DE102" s="409" t="n"/>
      <c r="DF102" s="409" t="n"/>
      <c r="DG102" s="409" t="n"/>
      <c r="DH102" s="409" t="n"/>
      <c r="DI102" s="2489" t="n"/>
      <c r="DJ102" s="2388" t="n"/>
      <c r="DL102" s="2388" t="n"/>
      <c r="DM102" s="2571">
        <f>(CS102-CZ102)*10^6</f>
        <v/>
      </c>
      <c r="DN102" s="2571">
        <f>(CT102-DC102)*10^6</f>
        <v/>
      </c>
      <c r="DO102" s="2571">
        <f>(CW102-DD102)*10^6</f>
        <v/>
      </c>
    </row>
    <row customFormat="1" customHeight="1" ht="15" outlineLevel="1" r="103" s="753">
      <c r="A103" s="789" t="n"/>
      <c r="B103" s="745" t="inlineStr">
        <is>
          <t xml:space="preserve">    Revenu Internet 3G</t>
        </is>
      </c>
      <c r="C103" s="651" t="inlineStr">
        <is>
          <t>CA96</t>
        </is>
      </c>
      <c r="D103" s="2649" t="n">
        <v>43.765311</v>
      </c>
      <c r="E103" s="2649" t="n">
        <v>30.9403437370315</v>
      </c>
      <c r="F103" s="2649" t="n">
        <v>12.8249672629685</v>
      </c>
      <c r="G103" s="2823" t="n">
        <v>9.392303999999999</v>
      </c>
      <c r="H103" s="790" t="n">
        <v>3.659699153690085</v>
      </c>
      <c r="I103" s="791" t="n"/>
      <c r="J103" s="2649" t="n">
        <v>34.79274</v>
      </c>
      <c r="K103" s="2649" t="n">
        <v>28.2167915403161</v>
      </c>
      <c r="L103" s="2649" t="n">
        <v>6.575948459683904</v>
      </c>
      <c r="M103" s="2823" t="n">
        <v>26.431332</v>
      </c>
      <c r="N103" s="790" t="n">
        <v>0.3163445565285927</v>
      </c>
      <c r="O103" s="2586" t="n"/>
      <c r="P103" s="2649" t="n">
        <v>38.581361</v>
      </c>
      <c r="Q103" s="2649" t="n">
        <v>31.6699862199887</v>
      </c>
      <c r="R103" s="2649" t="n">
        <v>6.9113747800113</v>
      </c>
      <c r="S103" s="2823" t="n">
        <v>30.024749</v>
      </c>
      <c r="T103" s="790" t="n">
        <v>0.2849852966297903</v>
      </c>
      <c r="U103" s="791" t="n"/>
      <c r="V103" s="2615" t="n">
        <v>52.712526</v>
      </c>
      <c r="W103" s="2649" t="n">
        <v>31.1314203626837</v>
      </c>
      <c r="X103" s="2615" t="n">
        <v>35.8560609677627</v>
      </c>
      <c r="Y103" s="2649" t="n">
        <v>21.5811056373163</v>
      </c>
      <c r="Z103" s="2596" t="n">
        <v>16.8564650322373</v>
      </c>
      <c r="AA103" s="2823" t="n">
        <v>30.822782</v>
      </c>
      <c r="AB103" s="790" t="n">
        <v>0.7101806709076421</v>
      </c>
      <c r="AC103" s="791" t="n"/>
      <c r="AD103" s="2615" t="n">
        <v>22.31498</v>
      </c>
      <c r="AE103" s="2649" t="n">
        <v>33.320637887703</v>
      </c>
      <c r="AF103" s="2649" t="n">
        <v>31.4010629391289</v>
      </c>
      <c r="AG103" s="2649" t="n">
        <v>-11.005657887703</v>
      </c>
      <c r="AH103" s="2596" t="n">
        <v>-9.0860829391289</v>
      </c>
      <c r="AI103" s="2823" t="n">
        <v>58.5952280000002</v>
      </c>
      <c r="AJ103" s="790" t="n">
        <v>-0.619167280994283</v>
      </c>
      <c r="AK103" s="791" t="n"/>
      <c r="AL103" s="2615" t="n">
        <v>26.844902</v>
      </c>
      <c r="AM103" s="2649" t="n">
        <v>32.5274318639837</v>
      </c>
      <c r="AN103" s="2649" t="n">
        <v>30.7447172479661</v>
      </c>
      <c r="AO103" s="2649" t="n">
        <v>35.8560609677627</v>
      </c>
      <c r="AP103" s="2649" t="n">
        <v>-5.682529863983699</v>
      </c>
      <c r="AQ103" s="2596" t="n">
        <v>-3.899815247966103</v>
      </c>
      <c r="AR103" s="2823" t="n">
        <v>31.950957</v>
      </c>
      <c r="AS103" s="790" t="n">
        <v>-0.1598091412410588</v>
      </c>
      <c r="AT103" s="2586" t="n"/>
      <c r="AU103" s="2604" t="n">
        <v>40.457879</v>
      </c>
      <c r="AV103" s="2649" t="n">
        <v>33.8124723221442</v>
      </c>
      <c r="AW103" s="2649" t="n">
        <v>37.5319622891687</v>
      </c>
      <c r="AX103" s="2649" t="n">
        <v>6.645406677855803</v>
      </c>
      <c r="AY103" s="2649" t="n">
        <v>2.925916710831295</v>
      </c>
      <c r="AZ103" s="2823" t="n">
        <v>32.318738</v>
      </c>
      <c r="BA103" s="790" t="n">
        <v>0.2518396912651724</v>
      </c>
      <c r="BB103" s="791" t="n"/>
      <c r="BC103" s="2614" t="n">
        <v>81.417609</v>
      </c>
      <c r="BD103" s="2649" t="n">
        <v>34.8527982869977</v>
      </c>
      <c r="BE103" s="2649" t="n">
        <v>38.9176808314625</v>
      </c>
      <c r="BF103" s="2649" t="n">
        <v>46.5648107130023</v>
      </c>
      <c r="BG103" s="2649" t="n">
        <v>42.4999281685375</v>
      </c>
      <c r="BH103" s="2823" t="n">
        <v>55.65490399999999</v>
      </c>
      <c r="BI103" s="790" t="n">
        <v>0.4629008972866075</v>
      </c>
      <c r="BJ103" s="2586" t="n"/>
      <c r="BK103" s="2614" t="n"/>
      <c r="BL103" s="2649" t="n"/>
      <c r="BM103" s="2649" t="n"/>
      <c r="BN103" s="2649" t="n"/>
      <c r="BO103" s="2649" t="n"/>
      <c r="BP103" s="2649" t="n"/>
      <c r="BQ103" s="2823" t="n"/>
      <c r="BR103" s="790" t="n"/>
      <c r="BS103" s="791" t="n"/>
      <c r="BT103" s="2614" t="n"/>
      <c r="BU103" s="2649" t="n"/>
      <c r="BV103" s="2649" t="n"/>
      <c r="BW103" s="2649" t="n"/>
      <c r="BX103" s="2649" t="n"/>
      <c r="BY103" s="2823" t="n"/>
      <c r="BZ103" s="790" t="n"/>
      <c r="CA103" s="397" t="n"/>
      <c r="CB103" s="2614" t="n"/>
      <c r="CC103" s="2649" t="n"/>
      <c r="CD103" s="2649" t="n"/>
      <c r="CE103" s="2649" t="n"/>
      <c r="CF103" s="2649" t="n"/>
      <c r="CG103" s="2823" t="n"/>
      <c r="CH103" s="790" t="n"/>
      <c r="CI103" s="397" t="n"/>
      <c r="CJ103" s="2614" t="n"/>
      <c r="CK103" s="2649" t="n"/>
      <c r="CL103" s="2649" t="n"/>
      <c r="CM103" s="2649" t="n"/>
      <c r="CN103" s="2649" t="n"/>
      <c r="CO103" s="2823" t="n"/>
      <c r="CP103" s="790" t="n"/>
      <c r="CQ103" s="791" t="n"/>
      <c r="CR103" s="2824" t="n">
        <v>340.887308</v>
      </c>
      <c r="CS103" s="2649" t="n">
        <v>256.4718822208486</v>
      </c>
      <c r="CT103" s="2649" t="n">
        <v>265.5549412569314</v>
      </c>
      <c r="CU103" s="2649" t="n">
        <v>84.41542577915135</v>
      </c>
      <c r="CV103" s="2649" t="n">
        <v>75.33236674306852</v>
      </c>
      <c r="CW103" s="2649" t="n">
        <v>219.5360900000002</v>
      </c>
      <c r="CX103" s="792">
        <f>+CR103/CW103-1</f>
        <v/>
      </c>
      <c r="CY103" s="32" t="n"/>
      <c r="CZ103" s="2816" t="n">
        <v>395.747568142998</v>
      </c>
      <c r="DA103" s="2649" t="n">
        <v>411.73284225963</v>
      </c>
      <c r="DB103" s="2649" t="n">
        <v>460.80482953514</v>
      </c>
      <c r="DC103" s="2649" t="n"/>
      <c r="DD103" s="2823" t="n">
        <v>411.9961209999997</v>
      </c>
      <c r="DE103" s="790">
        <f>(CZ103-DD103)/DD103</f>
        <v/>
      </c>
      <c r="DF103" s="790">
        <f>(DA103-DD103)/DD103</f>
        <v/>
      </c>
      <c r="DG103" s="790">
        <f>(DB103-DD103)/DD103</f>
        <v/>
      </c>
      <c r="DH103" s="790">
        <f>(DC103-DD103)/DD103</f>
        <v/>
      </c>
      <c r="DI103" s="2489" t="n"/>
      <c r="DJ103" s="2803" t="n"/>
      <c r="DL103" s="2803" t="n"/>
      <c r="DM103" s="2571">
        <f>(CS103-CZ103)*10^6</f>
        <v/>
      </c>
      <c r="DN103" s="2571">
        <f>(CT103-DC103)*10^6</f>
        <v/>
      </c>
      <c r="DO103" s="2571">
        <f>(CW103-DD103)*10^6</f>
        <v/>
      </c>
    </row>
    <row customFormat="1" customHeight="1" ht="15" outlineLevel="1" r="104" s="787">
      <c r="A104" s="784" t="n"/>
      <c r="B104" s="735" t="inlineStr">
        <is>
          <t xml:space="preserve">    Transport and Automotive (Traking)</t>
        </is>
      </c>
      <c r="C104" s="651" t="inlineStr">
        <is>
          <t>CA97</t>
        </is>
      </c>
      <c r="D104" s="2592" t="n">
        <v>0</v>
      </c>
      <c r="E104" s="2661" t="n">
        <v>0</v>
      </c>
      <c r="F104" s="2592" t="n">
        <v>0</v>
      </c>
      <c r="G104" s="2661" t="n">
        <v>0</v>
      </c>
      <c r="H104" s="409" t="n"/>
      <c r="I104" s="410" t="n"/>
      <c r="J104" s="2592" t="n">
        <v>0</v>
      </c>
      <c r="K104" s="2661" t="n">
        <v>0</v>
      </c>
      <c r="L104" s="2592" t="n">
        <v>0</v>
      </c>
      <c r="M104" s="2661" t="n">
        <v>0</v>
      </c>
      <c r="N104" s="409" t="n"/>
      <c r="O104" s="2586" t="n"/>
      <c r="P104" s="2592" t="n">
        <v>0</v>
      </c>
      <c r="Q104" s="2661" t="n">
        <v>0</v>
      </c>
      <c r="R104" s="2592" t="n">
        <v>0</v>
      </c>
      <c r="S104" s="2661" t="n">
        <v>0</v>
      </c>
      <c r="T104" s="409" t="n"/>
      <c r="U104" s="410" t="n"/>
      <c r="V104" s="2592" t="n">
        <v>0</v>
      </c>
      <c r="W104" s="2661" t="n">
        <v>0</v>
      </c>
      <c r="X104" s="2661" t="n">
        <v>0</v>
      </c>
      <c r="Y104" s="2592" t="n">
        <v>0</v>
      </c>
      <c r="Z104" s="2591" t="n">
        <v>0</v>
      </c>
      <c r="AA104" s="2661" t="n">
        <v>0</v>
      </c>
      <c r="AB104" s="409" t="n"/>
      <c r="AC104" s="410" t="n"/>
      <c r="AD104" s="2592" t="n">
        <v>0</v>
      </c>
      <c r="AE104" s="2661" t="n">
        <v>0</v>
      </c>
      <c r="AF104" s="2661" t="n">
        <v>0</v>
      </c>
      <c r="AG104" s="2592" t="n">
        <v>0</v>
      </c>
      <c r="AH104" s="2591" t="n">
        <v>0</v>
      </c>
      <c r="AI104" s="2661" t="n">
        <v>0</v>
      </c>
      <c r="AJ104" s="409" t="n"/>
      <c r="AK104" s="410" t="n"/>
      <c r="AL104" s="2592" t="n">
        <v>0</v>
      </c>
      <c r="AM104" s="2661" t="n">
        <v>0</v>
      </c>
      <c r="AN104" s="2661" t="n">
        <v>0</v>
      </c>
      <c r="AO104" s="2661" t="n">
        <v>0</v>
      </c>
      <c r="AP104" s="2592" t="n">
        <v>0</v>
      </c>
      <c r="AQ104" s="2591" t="n">
        <v>0</v>
      </c>
      <c r="AR104" s="2661" t="n">
        <v>0</v>
      </c>
      <c r="AS104" s="409" t="n"/>
      <c r="AT104" s="2586" t="n"/>
      <c r="AU104" s="2591" t="n">
        <v>0</v>
      </c>
      <c r="AV104" s="2661" t="n">
        <v>0</v>
      </c>
      <c r="AW104" s="2661" t="n">
        <v>0</v>
      </c>
      <c r="AX104" s="2592" t="n">
        <v>0</v>
      </c>
      <c r="AY104" s="2592" t="n">
        <v>0</v>
      </c>
      <c r="AZ104" s="2661" t="n">
        <v>0</v>
      </c>
      <c r="BA104" s="409" t="n"/>
      <c r="BB104" s="410" t="n"/>
      <c r="BC104" s="2591" t="n">
        <v>0</v>
      </c>
      <c r="BD104" s="2661" t="n"/>
      <c r="BE104" s="2661" t="n"/>
      <c r="BF104" s="2592" t="n">
        <v>0</v>
      </c>
      <c r="BG104" s="2592" t="n">
        <v>0</v>
      </c>
      <c r="BH104" s="2661" t="n">
        <v>0</v>
      </c>
      <c r="BI104" s="409" t="n"/>
      <c r="BJ104" s="2586" t="n"/>
      <c r="BK104" s="2591" t="n"/>
      <c r="BL104" s="2661" t="n"/>
      <c r="BM104" s="2661" t="n"/>
      <c r="BN104" s="2661" t="n"/>
      <c r="BO104" s="2592" t="n"/>
      <c r="BP104" s="2592" t="n"/>
      <c r="BQ104" s="2661" t="n"/>
      <c r="BR104" s="409" t="n"/>
      <c r="BS104" s="410" t="n"/>
      <c r="BT104" s="2591" t="n"/>
      <c r="BU104" s="2661" t="n"/>
      <c r="BV104" s="2661" t="n"/>
      <c r="BW104" s="2592" t="n"/>
      <c r="BX104" s="2592" t="n"/>
      <c r="BY104" s="2661" t="n"/>
      <c r="BZ104" s="409" t="n"/>
      <c r="CA104" s="397" t="n"/>
      <c r="CB104" s="2591" t="n"/>
      <c r="CC104" s="2661" t="n"/>
      <c r="CD104" s="2661" t="n"/>
      <c r="CE104" s="2592" t="n"/>
      <c r="CF104" s="2592" t="n"/>
      <c r="CG104" s="2661" t="n"/>
      <c r="CH104" s="409" t="n"/>
      <c r="CI104" s="397" t="n"/>
      <c r="CJ104" s="2591" t="n"/>
      <c r="CK104" s="2661" t="n"/>
      <c r="CL104" s="2661" t="n"/>
      <c r="CM104" s="2592" t="n"/>
      <c r="CN104" s="2592" t="n"/>
      <c r="CO104" s="2661" t="n"/>
      <c r="CP104" s="409" t="n"/>
      <c r="CQ104" s="410" t="n"/>
      <c r="CR104" s="2592" t="n">
        <v>0</v>
      </c>
      <c r="CS104" s="2592" t="n">
        <v>0</v>
      </c>
      <c r="CT104" s="2592" t="n">
        <v>0</v>
      </c>
      <c r="CU104" s="2592" t="n">
        <v>0</v>
      </c>
      <c r="CV104" s="2592" t="n">
        <v>0</v>
      </c>
      <c r="CW104" s="2592" t="n">
        <v>0</v>
      </c>
      <c r="CX104" s="761" t="n"/>
      <c r="CY104" s="32" t="n"/>
      <c r="CZ104" s="2797" t="n">
        <v>0</v>
      </c>
      <c r="DA104" s="2661" t="n">
        <v>0</v>
      </c>
      <c r="DB104" s="2661" t="n">
        <v>0</v>
      </c>
      <c r="DC104" s="2661" t="n"/>
      <c r="DD104" s="2661" t="n">
        <v>0</v>
      </c>
      <c r="DE104" s="409" t="n"/>
      <c r="DF104" s="409" t="n"/>
      <c r="DG104" s="409" t="n"/>
      <c r="DH104" s="409" t="n"/>
      <c r="DI104" s="2489" t="n"/>
      <c r="DJ104" s="2388" t="n"/>
      <c r="DL104" s="2388" t="n"/>
      <c r="DM104" s="2571">
        <f>(CS104-CZ104)*10^6</f>
        <v/>
      </c>
      <c r="DN104" s="2571">
        <f>(CT104-DC104)*10^6</f>
        <v/>
      </c>
      <c r="DO104" s="2571">
        <f>(CW104-DD104)*10^6</f>
        <v/>
      </c>
    </row>
    <row customFormat="1" customHeight="1" ht="15" outlineLevel="1" r="105" s="787">
      <c r="A105" s="784" t="n"/>
      <c r="B105" s="735" t="inlineStr">
        <is>
          <t xml:space="preserve">    Banking</t>
        </is>
      </c>
      <c r="C105" s="651" t="inlineStr">
        <is>
          <t>CA98</t>
        </is>
      </c>
      <c r="D105" s="2592" t="n">
        <v>1.662363</v>
      </c>
      <c r="E105" s="2661" t="n">
        <v>0.7756110000000001</v>
      </c>
      <c r="F105" s="2592" t="n">
        <v>0.886752</v>
      </c>
      <c r="G105" s="2661" t="n">
        <v>0.809793</v>
      </c>
      <c r="H105" s="409" t="n">
        <v>1.052824610733854</v>
      </c>
      <c r="I105" s="410" t="n"/>
      <c r="J105" s="2592" t="n">
        <v>0.810283</v>
      </c>
      <c r="K105" s="2661" t="n">
        <v>0.700551870967742</v>
      </c>
      <c r="L105" s="2592" t="n">
        <v>0.109731129032258</v>
      </c>
      <c r="M105" s="2661" t="n">
        <v>0.755332</v>
      </c>
      <c r="N105" s="409" t="n">
        <v>0.07275079038091858</v>
      </c>
      <c r="O105" s="2586" t="n"/>
      <c r="P105" s="2592" t="n">
        <v>0.869754</v>
      </c>
      <c r="Q105" s="2661" t="n">
        <v>0.7756110000000001</v>
      </c>
      <c r="R105" s="2592" t="n">
        <v>0.09414299999999998</v>
      </c>
      <c r="S105" s="2661" t="n">
        <v>0.780703</v>
      </c>
      <c r="T105" s="409" t="n">
        <v>0.1140651438511189</v>
      </c>
      <c r="U105" s="410" t="n"/>
      <c r="V105" s="2592" t="n">
        <v>0.752026</v>
      </c>
      <c r="W105" s="2661" t="n">
        <v>0.750591290322581</v>
      </c>
      <c r="X105" s="2661" t="n">
        <v>0.841697419354839</v>
      </c>
      <c r="Y105" s="2592" t="n">
        <v>0.001434709677418988</v>
      </c>
      <c r="Z105" s="2591" t="n">
        <v>-0.08967141935483902</v>
      </c>
      <c r="AA105" s="2661" t="n">
        <v>0.786315</v>
      </c>
      <c r="AB105" s="409" t="n">
        <v>-0.04360720576359345</v>
      </c>
      <c r="AC105" s="410" t="n"/>
      <c r="AD105" s="2592" t="n">
        <v>0.803496</v>
      </c>
      <c r="AE105" s="2661" t="n">
        <v>0.7756110000000001</v>
      </c>
      <c r="AF105" s="2661" t="n">
        <v>0.869754</v>
      </c>
      <c r="AG105" s="2592" t="n">
        <v>0.02788499999999994</v>
      </c>
      <c r="AH105" s="2591" t="n">
        <v>-0.06625800000000004</v>
      </c>
      <c r="AI105" s="2661" t="n">
        <v>0.770723</v>
      </c>
      <c r="AJ105" s="409" t="n">
        <v>0.04252241077533681</v>
      </c>
      <c r="AK105" s="410" t="n"/>
      <c r="AL105" s="2592" t="n">
        <v>0.8357680000000001</v>
      </c>
      <c r="AM105" s="2661" t="n">
        <v>0.750591290322581</v>
      </c>
      <c r="AN105" s="2661" t="n">
        <v>0.8416974193548392</v>
      </c>
      <c r="AO105" s="2661" t="n">
        <v>0.777576774193548</v>
      </c>
      <c r="AP105" s="2592" t="n">
        <v>0.08517670967741908</v>
      </c>
      <c r="AQ105" s="2591" t="n">
        <v>-0.005929419354839149</v>
      </c>
      <c r="AR105" s="2661" t="n">
        <v>0.790046</v>
      </c>
      <c r="AS105" s="409" t="n">
        <v>0.0578725795713162</v>
      </c>
      <c r="AT105" s="2586" t="n"/>
      <c r="AU105" s="2591" t="n">
        <v>0.8697020000000001</v>
      </c>
      <c r="AV105" s="2661" t="n">
        <v>0.7756109999999999</v>
      </c>
      <c r="AW105" s="2661" t="n">
        <v>0.803496</v>
      </c>
      <c r="AX105" s="2592" t="n">
        <v>0.09409100000000015</v>
      </c>
      <c r="AY105" s="2592" t="n">
        <v>0.0662060000000001</v>
      </c>
      <c r="AZ105" s="2661" t="n">
        <v>0.7756110000000001</v>
      </c>
      <c r="BA105" s="409" t="n">
        <v>0.1213121010403411</v>
      </c>
      <c r="BB105" s="410" t="n"/>
      <c r="BC105" s="2591" t="n">
        <v>0.757765</v>
      </c>
      <c r="BD105" s="2661" t="n">
        <v>0.7756110000000001</v>
      </c>
      <c r="BE105" s="2661" t="n">
        <v>0.803496</v>
      </c>
      <c r="BF105" s="2592" t="n">
        <v>-0.01784600000000003</v>
      </c>
      <c r="BG105" s="2592" t="n">
        <v>-0.04573099999999997</v>
      </c>
      <c r="BH105" s="2661" t="n">
        <v>0.805415</v>
      </c>
      <c r="BI105" s="409" t="n">
        <v>-0.05916204689507887</v>
      </c>
      <c r="BJ105" s="2586" t="n"/>
      <c r="BK105" s="2591" t="n"/>
      <c r="BL105" s="2661" t="n"/>
      <c r="BM105" s="2661" t="n"/>
      <c r="BN105" s="2661" t="n"/>
      <c r="BO105" s="2592" t="n"/>
      <c r="BP105" s="2592" t="n"/>
      <c r="BQ105" s="2661" t="n"/>
      <c r="BR105" s="409" t="n"/>
      <c r="BS105" s="410" t="n"/>
      <c r="BT105" s="2591" t="n"/>
      <c r="BU105" s="2661" t="n"/>
      <c r="BV105" s="2661" t="n"/>
      <c r="BW105" s="2592" t="n"/>
      <c r="BX105" s="2592" t="n"/>
      <c r="BY105" s="2661" t="n"/>
      <c r="BZ105" s="409" t="n"/>
      <c r="CA105" s="397" t="n"/>
      <c r="CB105" s="2591" t="n"/>
      <c r="CC105" s="2661" t="n"/>
      <c r="CD105" s="2661" t="n"/>
      <c r="CE105" s="2592" t="n"/>
      <c r="CF105" s="2592" t="n"/>
      <c r="CG105" s="2661" t="n"/>
      <c r="CH105" s="409" t="n"/>
      <c r="CI105" s="397" t="n"/>
      <c r="CJ105" s="2591" t="n"/>
      <c r="CK105" s="2661" t="n"/>
      <c r="CL105" s="2661" t="n"/>
      <c r="CM105" s="2592" t="n"/>
      <c r="CN105" s="2592" t="n"/>
      <c r="CO105" s="2661" t="n"/>
      <c r="CP105" s="409" t="n"/>
      <c r="CQ105" s="410" t="n"/>
      <c r="CR105" s="2592" t="n">
        <v>7.361157</v>
      </c>
      <c r="CS105" s="2592" t="n">
        <v>6.079789451612903</v>
      </c>
      <c r="CT105" s="2592" t="n">
        <v>6.478994774193548</v>
      </c>
      <c r="CU105" s="2592" t="n">
        <v>1.281367548387097</v>
      </c>
      <c r="CV105" s="2592" t="n">
        <v>0.8821622258064528</v>
      </c>
      <c r="CW105" s="2592" t="n">
        <v>5.468523000000001</v>
      </c>
      <c r="CX105" s="761" t="n"/>
      <c r="CY105" s="32" t="n"/>
      <c r="CZ105" s="2797" t="n">
        <v>9.132194032258059</v>
      </c>
      <c r="DA105" s="2661" t="n">
        <v>11.0579596774194</v>
      </c>
      <c r="DB105" s="2661" t="n">
        <v>10.4446363225806</v>
      </c>
      <c r="DC105" s="2661" t="n"/>
      <c r="DD105" s="2661" t="n">
        <v>9.392531000000002</v>
      </c>
      <c r="DE105" s="409" t="n"/>
      <c r="DF105" s="409" t="n"/>
      <c r="DG105" s="409" t="n"/>
      <c r="DH105" s="409">
        <f>(DC105-DD105)/DD105</f>
        <v/>
      </c>
      <c r="DI105" s="2489" t="n"/>
      <c r="DJ105" s="2388" t="n"/>
      <c r="DL105" s="2388" t="n"/>
      <c r="DM105" s="2571">
        <f>(CS105-CZ105)*10^6</f>
        <v/>
      </c>
      <c r="DN105" s="2571">
        <f>(CT105-DC105)*10^6</f>
        <v/>
      </c>
      <c r="DO105" s="2571">
        <f>(CW105-DD105)*10^6</f>
        <v/>
      </c>
    </row>
    <row customFormat="1" customHeight="1" ht="15" outlineLevel="1" r="106" s="787">
      <c r="A106" s="784" t="n"/>
      <c r="B106" s="735" t="inlineStr">
        <is>
          <t xml:space="preserve">   TPE</t>
        </is>
      </c>
      <c r="C106" s="651" t="inlineStr">
        <is>
          <t>CA99</t>
        </is>
      </c>
      <c r="D106" s="2592" t="n">
        <v>0</v>
      </c>
      <c r="E106" s="2661" t="n">
        <v>0</v>
      </c>
      <c r="F106" s="2592" t="n">
        <v>0</v>
      </c>
      <c r="G106" s="2661" t="n">
        <v>0</v>
      </c>
      <c r="H106" s="409" t="n"/>
      <c r="I106" s="410" t="n"/>
      <c r="J106" s="2592" t="n">
        <v>0</v>
      </c>
      <c r="K106" s="2661" t="n">
        <v>0</v>
      </c>
      <c r="L106" s="2592" t="n">
        <v>0</v>
      </c>
      <c r="M106" s="2661" t="n">
        <v>0</v>
      </c>
      <c r="N106" s="409" t="n"/>
      <c r="O106" s="2586" t="n"/>
      <c r="P106" s="2592" t="n">
        <v>0</v>
      </c>
      <c r="Q106" s="2661" t="n">
        <v>0</v>
      </c>
      <c r="R106" s="2592" t="n">
        <v>0</v>
      </c>
      <c r="S106" s="2661" t="n">
        <v>0</v>
      </c>
      <c r="T106" s="409" t="n"/>
      <c r="U106" s="410" t="n"/>
      <c r="V106" s="2592" t="n">
        <v>0</v>
      </c>
      <c r="W106" s="2661" t="n">
        <v>0</v>
      </c>
      <c r="X106" s="2661" t="n">
        <v>0</v>
      </c>
      <c r="Y106" s="2592" t="n">
        <v>0</v>
      </c>
      <c r="Z106" s="2591" t="n">
        <v>0</v>
      </c>
      <c r="AA106" s="2661" t="n">
        <v>0</v>
      </c>
      <c r="AB106" s="409" t="n"/>
      <c r="AC106" s="410" t="n"/>
      <c r="AD106" s="2592" t="n">
        <v>0</v>
      </c>
      <c r="AE106" s="2661" t="n">
        <v>0</v>
      </c>
      <c r="AF106" s="2661" t="n">
        <v>0</v>
      </c>
      <c r="AG106" s="2592" t="n">
        <v>0</v>
      </c>
      <c r="AH106" s="2591" t="n">
        <v>0</v>
      </c>
      <c r="AI106" s="2661" t="n">
        <v>0</v>
      </c>
      <c r="AJ106" s="409" t="n"/>
      <c r="AK106" s="410" t="n"/>
      <c r="AL106" s="2592" t="n">
        <v>0</v>
      </c>
      <c r="AM106" s="2661" t="n">
        <v>0</v>
      </c>
      <c r="AN106" s="2661" t="n">
        <v>0</v>
      </c>
      <c r="AO106" s="2661" t="n">
        <v>0</v>
      </c>
      <c r="AP106" s="2592" t="n">
        <v>0</v>
      </c>
      <c r="AQ106" s="2591" t="n">
        <v>0</v>
      </c>
      <c r="AR106" s="2661" t="n">
        <v>0</v>
      </c>
      <c r="AS106" s="409" t="n"/>
      <c r="AT106" s="2586" t="n"/>
      <c r="AU106" s="2591" t="n">
        <v>0</v>
      </c>
      <c r="AV106" s="2661" t="n">
        <v>0</v>
      </c>
      <c r="AW106" s="2661" t="n">
        <v>0</v>
      </c>
      <c r="AX106" s="2592" t="n">
        <v>0</v>
      </c>
      <c r="AY106" s="2592" t="n">
        <v>0</v>
      </c>
      <c r="AZ106" s="2661" t="n">
        <v>0</v>
      </c>
      <c r="BA106" s="409" t="n"/>
      <c r="BB106" s="410" t="n"/>
      <c r="BC106" s="2591" t="n">
        <v>0</v>
      </c>
      <c r="BD106" s="2661" t="n"/>
      <c r="BE106" s="2661" t="n"/>
      <c r="BF106" s="2592" t="n">
        <v>0</v>
      </c>
      <c r="BG106" s="2592" t="n">
        <v>0</v>
      </c>
      <c r="BH106" s="2661" t="n">
        <v>0</v>
      </c>
      <c r="BI106" s="409" t="n"/>
      <c r="BJ106" s="2586" t="n"/>
      <c r="BK106" s="2591" t="n"/>
      <c r="BL106" s="2661" t="n"/>
      <c r="BM106" s="2661" t="n"/>
      <c r="BN106" s="2661" t="n"/>
      <c r="BO106" s="2592" t="n"/>
      <c r="BP106" s="2592" t="n"/>
      <c r="BQ106" s="2661" t="n"/>
      <c r="BR106" s="409" t="n"/>
      <c r="BS106" s="410" t="n"/>
      <c r="BT106" s="2591" t="n"/>
      <c r="BU106" s="2661" t="n"/>
      <c r="BV106" s="2661" t="n"/>
      <c r="BW106" s="2592" t="n"/>
      <c r="BX106" s="2592" t="n"/>
      <c r="BY106" s="2661" t="n"/>
      <c r="BZ106" s="409" t="n"/>
      <c r="CA106" s="397" t="n"/>
      <c r="CB106" s="2591" t="n"/>
      <c r="CC106" s="2661" t="n"/>
      <c r="CD106" s="2661" t="n"/>
      <c r="CE106" s="2592" t="n"/>
      <c r="CF106" s="2592" t="n"/>
      <c r="CG106" s="2661" t="n"/>
      <c r="CH106" s="409" t="n"/>
      <c r="CI106" s="397" t="n"/>
      <c r="CJ106" s="2591" t="n"/>
      <c r="CK106" s="2661" t="n"/>
      <c r="CL106" s="2661" t="n"/>
      <c r="CM106" s="2592" t="n"/>
      <c r="CN106" s="2592" t="n"/>
      <c r="CO106" s="2661" t="n"/>
      <c r="CP106" s="409" t="n"/>
      <c r="CQ106" s="410" t="n"/>
      <c r="CR106" s="2592" t="n">
        <v>0</v>
      </c>
      <c r="CS106" s="2592" t="n">
        <v>0</v>
      </c>
      <c r="CT106" s="2592" t="n">
        <v>0</v>
      </c>
      <c r="CU106" s="2592" t="n">
        <v>0</v>
      </c>
      <c r="CV106" s="2592" t="n">
        <v>0</v>
      </c>
      <c r="CW106" s="2592" t="n">
        <v>0</v>
      </c>
      <c r="CX106" s="761" t="n"/>
      <c r="CY106" s="32" t="n"/>
      <c r="CZ106" s="2797" t="n">
        <v>0</v>
      </c>
      <c r="DA106" s="2661" t="n">
        <v>0</v>
      </c>
      <c r="DB106" s="2661" t="n">
        <v>0</v>
      </c>
      <c r="DC106" s="2661" t="n"/>
      <c r="DD106" s="2661" t="n">
        <v>0</v>
      </c>
      <c r="DE106" s="409" t="n"/>
      <c r="DF106" s="409" t="n"/>
      <c r="DG106" s="409" t="n"/>
      <c r="DH106" s="409" t="n"/>
      <c r="DI106" s="2489" t="n"/>
      <c r="DJ106" s="2388" t="n"/>
      <c r="DL106" s="2388" t="n"/>
      <c r="DM106" s="2571">
        <f>(CS106-CZ106)*10^6</f>
        <v/>
      </c>
      <c r="DN106" s="2571">
        <f>(CT106-DC106)*10^6</f>
        <v/>
      </c>
      <c r="DO106" s="2571">
        <f>(CW106-DD106)*10^6</f>
        <v/>
      </c>
    </row>
    <row customFormat="1" customHeight="1" ht="15" outlineLevel="1" r="107" s="763">
      <c r="A107" s="756" t="n"/>
      <c r="B107" s="720" t="inlineStr">
        <is>
          <t>Total Data</t>
        </is>
      </c>
      <c r="C107" s="651" t="inlineStr">
        <is>
          <t>CA100</t>
        </is>
      </c>
      <c r="D107" s="2793" t="n">
        <v>1.662363</v>
      </c>
      <c r="E107" s="2793" t="n">
        <v>0.7756110000000001</v>
      </c>
      <c r="F107" s="2793" t="n">
        <v>0.886752</v>
      </c>
      <c r="G107" s="2793" t="n">
        <v>0.809793</v>
      </c>
      <c r="H107" s="758" t="n">
        <v>1.052824610733854</v>
      </c>
      <c r="I107" s="759" t="n"/>
      <c r="J107" s="2793" t="n">
        <v>0.810283</v>
      </c>
      <c r="K107" s="2793" t="n">
        <v>0.700551870967742</v>
      </c>
      <c r="L107" s="2793" t="n">
        <v>0.109731129032258</v>
      </c>
      <c r="M107" s="2793" t="n">
        <v>0.755332</v>
      </c>
      <c r="N107" s="758" t="n">
        <v>0.07275079038091858</v>
      </c>
      <c r="O107" s="2780" t="n"/>
      <c r="P107" s="2793" t="n">
        <v>0.869754</v>
      </c>
      <c r="Q107" s="2793" t="n">
        <v>0.7756110000000001</v>
      </c>
      <c r="R107" s="2793" t="n">
        <v>0.09414299999999998</v>
      </c>
      <c r="S107" s="2793" t="n">
        <v>0.780703</v>
      </c>
      <c r="T107" s="758" t="n">
        <v>0.1140651438511189</v>
      </c>
      <c r="U107" s="759" t="n"/>
      <c r="V107" s="2793" t="n">
        <v>0.752026</v>
      </c>
      <c r="W107" s="2793" t="n">
        <v>0.750591290322581</v>
      </c>
      <c r="X107" s="2793" t="n">
        <v>0.841697419354839</v>
      </c>
      <c r="Y107" s="2793" t="n">
        <v>0.001434709677418988</v>
      </c>
      <c r="Z107" s="2805" t="n">
        <v>-0.08967141935483902</v>
      </c>
      <c r="AA107" s="2793" t="n">
        <v>0.786315</v>
      </c>
      <c r="AB107" s="758" t="n">
        <v>-0.04360720576359345</v>
      </c>
      <c r="AC107" s="759" t="n"/>
      <c r="AD107" s="2793" t="n">
        <v>0.803496</v>
      </c>
      <c r="AE107" s="2793" t="n">
        <v>0.7756110000000001</v>
      </c>
      <c r="AF107" s="2793" t="n">
        <v>0.869754</v>
      </c>
      <c r="AG107" s="2793" t="n">
        <v>0.02788499999999994</v>
      </c>
      <c r="AH107" s="2805" t="n">
        <v>-0.06625800000000004</v>
      </c>
      <c r="AI107" s="2793" t="n">
        <v>0.770723</v>
      </c>
      <c r="AJ107" s="758" t="n">
        <v>0.04252241077533681</v>
      </c>
      <c r="AK107" s="759" t="n"/>
      <c r="AL107" s="2793" t="n">
        <v>0.8357680000000001</v>
      </c>
      <c r="AM107" s="2793" t="n">
        <v>0.750591290322581</v>
      </c>
      <c r="AN107" s="2793" t="n">
        <v>0.8416974193548392</v>
      </c>
      <c r="AO107" s="2793" t="n">
        <v>0.777576774193548</v>
      </c>
      <c r="AP107" s="2793" t="n">
        <v>0.08517670967741908</v>
      </c>
      <c r="AQ107" s="2805" t="n">
        <v>-0.005929419354839149</v>
      </c>
      <c r="AR107" s="2793" t="n">
        <v>0.790046</v>
      </c>
      <c r="AS107" s="758" t="n">
        <v>0.0578725795713162</v>
      </c>
      <c r="AT107" s="2780" t="n"/>
      <c r="AU107" s="2805" t="n">
        <v>0.8697020000000001</v>
      </c>
      <c r="AV107" s="2793" t="n">
        <v>0.7756109999999999</v>
      </c>
      <c r="AW107" s="2793" t="n">
        <v>0.803496</v>
      </c>
      <c r="AX107" s="2793" t="n">
        <v>0.09409100000000015</v>
      </c>
      <c r="AY107" s="2793" t="n">
        <v>0.0662060000000001</v>
      </c>
      <c r="AZ107" s="2793" t="n">
        <v>0.7756110000000001</v>
      </c>
      <c r="BA107" s="758" t="n">
        <v>0.1213121010403411</v>
      </c>
      <c r="BB107" s="759" t="n"/>
      <c r="BC107" s="2805" t="n">
        <v>0.757765</v>
      </c>
      <c r="BD107" s="2793" t="n">
        <v>0.7756110000000001</v>
      </c>
      <c r="BE107" s="2793" t="n">
        <v>0.803496</v>
      </c>
      <c r="BF107" s="2793" t="n">
        <v>-0.01784600000000003</v>
      </c>
      <c r="BG107" s="2793" t="n">
        <v>-0.04573099999999997</v>
      </c>
      <c r="BH107" s="2793" t="n">
        <v>0.805415</v>
      </c>
      <c r="BI107" s="758" t="n">
        <v>-0.05916204689507887</v>
      </c>
      <c r="BJ107" s="2780" t="n"/>
      <c r="BK107" s="2805" t="n"/>
      <c r="BL107" s="2793" t="n"/>
      <c r="BM107" s="2793" t="n"/>
      <c r="BN107" s="2793" t="n"/>
      <c r="BO107" s="2793" t="n"/>
      <c r="BP107" s="2793" t="n"/>
      <c r="BQ107" s="2793" t="n"/>
      <c r="BR107" s="758" t="n"/>
      <c r="BS107" s="759" t="n"/>
      <c r="BT107" s="2805" t="n"/>
      <c r="BU107" s="2793" t="n"/>
      <c r="BV107" s="2793" t="n"/>
      <c r="BW107" s="2793" t="n"/>
      <c r="BX107" s="2793" t="n"/>
      <c r="BY107" s="2793" t="n"/>
      <c r="BZ107" s="758" t="n"/>
      <c r="CA107" s="703" t="n"/>
      <c r="CB107" s="2805" t="n"/>
      <c r="CC107" s="2793" t="n"/>
      <c r="CD107" s="2793" t="n"/>
      <c r="CE107" s="2793" t="n"/>
      <c r="CF107" s="2793" t="n"/>
      <c r="CG107" s="2793" t="n"/>
      <c r="CH107" s="758" t="n"/>
      <c r="CI107" s="703" t="n"/>
      <c r="CJ107" s="2805" t="n"/>
      <c r="CK107" s="2793" t="n"/>
      <c r="CL107" s="2793" t="n"/>
      <c r="CM107" s="2793" t="n"/>
      <c r="CN107" s="2793" t="n"/>
      <c r="CO107" s="2793" t="n"/>
      <c r="CP107" s="758" t="n"/>
      <c r="CQ107" s="759" t="n"/>
      <c r="CR107" s="2793" t="n">
        <v>7.361157</v>
      </c>
      <c r="CS107" s="2793" t="n">
        <v>6.079789451612903</v>
      </c>
      <c r="CT107" s="2793" t="n">
        <v>6.478994774193548</v>
      </c>
      <c r="CU107" s="2793" t="n">
        <v>1.281367548387097</v>
      </c>
      <c r="CV107" s="2793" t="n">
        <v>0.8821622258064528</v>
      </c>
      <c r="CW107" s="2793" t="n">
        <v>5.468523000000001</v>
      </c>
      <c r="CX107" s="788" t="n"/>
      <c r="CY107" s="93" t="n"/>
      <c r="CZ107" s="2806" t="n">
        <v>9.132194032258059</v>
      </c>
      <c r="DA107" s="2793" t="n">
        <v>11.0579596774194</v>
      </c>
      <c r="DB107" s="2793" t="n">
        <v>10.4446363225806</v>
      </c>
      <c r="DC107" s="2793" t="n"/>
      <c r="DD107" s="2793" t="n">
        <v>9.392531000000002</v>
      </c>
      <c r="DE107" s="758" t="n"/>
      <c r="DF107" s="758" t="n"/>
      <c r="DG107" s="758" t="n"/>
      <c r="DH107" s="758">
        <f>(DC107-DD107)/DD107</f>
        <v/>
      </c>
      <c r="DI107" s="2489" t="n"/>
      <c r="DJ107" s="2388" t="n"/>
      <c r="DL107" s="2388" t="n"/>
      <c r="DM107" s="2571">
        <f>(CS107-CZ107)*10^6</f>
        <v/>
      </c>
      <c r="DN107" s="2571">
        <f>(CT107-DC107)*10^6</f>
        <v/>
      </c>
      <c r="DO107" s="2571">
        <f>(CW107-DD107)*10^6</f>
        <v/>
      </c>
    </row>
    <row customFormat="1" customHeight="1" ht="15" outlineLevel="1" r="108" s="802">
      <c r="A108" s="794" t="n"/>
      <c r="B108" s="807" t="n"/>
      <c r="C108" s="651" t="inlineStr">
        <is>
          <t>CA101</t>
        </is>
      </c>
      <c r="D108" s="2818" t="n"/>
      <c r="E108" s="2818" t="n"/>
      <c r="F108" s="2818" t="n"/>
      <c r="G108" s="2818" t="n"/>
      <c r="H108" s="409" t="n"/>
      <c r="I108" s="410" t="n"/>
      <c r="J108" s="2818" t="n"/>
      <c r="K108" s="2818" t="n"/>
      <c r="L108" s="2818" t="n"/>
      <c r="M108" s="2818" t="n"/>
      <c r="N108" s="409" t="n"/>
      <c r="O108" s="2586" t="n"/>
      <c r="P108" s="2818" t="n"/>
      <c r="Q108" s="2818" t="n"/>
      <c r="R108" s="2818" t="n"/>
      <c r="S108" s="2818" t="n"/>
      <c r="T108" s="409" t="n"/>
      <c r="U108" s="410" t="n"/>
      <c r="V108" s="2818" t="n"/>
      <c r="W108" s="2818" t="n"/>
      <c r="X108" s="2818" t="n"/>
      <c r="Y108" s="2818" t="n"/>
      <c r="Z108" s="2591" t="n"/>
      <c r="AA108" s="2818" t="n"/>
      <c r="AB108" s="409" t="n"/>
      <c r="AC108" s="410" t="n"/>
      <c r="AD108" s="2818" t="n"/>
      <c r="AE108" s="2818" t="n"/>
      <c r="AF108" s="2818" t="n"/>
      <c r="AG108" s="2818" t="n"/>
      <c r="AH108" s="2591" t="n"/>
      <c r="AI108" s="2818" t="n"/>
      <c r="AJ108" s="409" t="n"/>
      <c r="AK108" s="410" t="n"/>
      <c r="AL108" s="2818" t="n"/>
      <c r="AM108" s="2818" t="n"/>
      <c r="AN108" s="2818" t="n"/>
      <c r="AO108" s="2818" t="n"/>
      <c r="AP108" s="2818" t="n"/>
      <c r="AQ108" s="2591" t="n"/>
      <c r="AR108" s="2818" t="n"/>
      <c r="AS108" s="409" t="n"/>
      <c r="AT108" s="2586" t="n"/>
      <c r="AU108" s="2819" t="n"/>
      <c r="AV108" s="2818" t="n"/>
      <c r="AW108" s="2818" t="n"/>
      <c r="AX108" s="2818" t="n"/>
      <c r="AY108" s="2818" t="n"/>
      <c r="AZ108" s="2818" t="n"/>
      <c r="BA108" s="409" t="n"/>
      <c r="BB108" s="410" t="n"/>
      <c r="BC108" s="2819" t="n"/>
      <c r="BD108" s="2818" t="n"/>
      <c r="BE108" s="2818" t="n"/>
      <c r="BF108" s="2818" t="n"/>
      <c r="BG108" s="2818" t="n"/>
      <c r="BH108" s="2818" t="n"/>
      <c r="BI108" s="409" t="n"/>
      <c r="BJ108" s="2586" t="n"/>
      <c r="BK108" s="2819" t="n"/>
      <c r="BL108" s="2818" t="n"/>
      <c r="BM108" s="2818" t="n"/>
      <c r="BN108" s="2818" t="n"/>
      <c r="BO108" s="2818" t="n"/>
      <c r="BP108" s="2818" t="n"/>
      <c r="BQ108" s="2818" t="n"/>
      <c r="BR108" s="409" t="n"/>
      <c r="BS108" s="410" t="n"/>
      <c r="BT108" s="2819" t="n"/>
      <c r="BU108" s="2818" t="n"/>
      <c r="BV108" s="2818" t="n"/>
      <c r="BW108" s="2818" t="n"/>
      <c r="BX108" s="2818" t="n"/>
      <c r="BY108" s="2818" t="n"/>
      <c r="BZ108" s="409" t="n"/>
      <c r="CA108" s="397" t="n"/>
      <c r="CB108" s="2819" t="n"/>
      <c r="CC108" s="2818" t="n"/>
      <c r="CD108" s="2818" t="n"/>
      <c r="CE108" s="2818" t="n"/>
      <c r="CF108" s="2818" t="n"/>
      <c r="CG108" s="2818" t="n"/>
      <c r="CH108" s="409" t="n"/>
      <c r="CI108" s="397" t="n"/>
      <c r="CJ108" s="2819" t="n"/>
      <c r="CK108" s="2818" t="n"/>
      <c r="CL108" s="2818" t="n"/>
      <c r="CM108" s="2818" t="n"/>
      <c r="CN108" s="2818" t="n"/>
      <c r="CO108" s="2818" t="n"/>
      <c r="CP108" s="409" t="n"/>
      <c r="CQ108" s="410" t="n"/>
      <c r="CR108" s="2818" t="n"/>
      <c r="CS108" s="2818" t="n"/>
      <c r="CT108" s="2818" t="n"/>
      <c r="CU108" s="2818">
        <f>+CR108-CS108</f>
        <v/>
      </c>
      <c r="CV108" s="2818">
        <f>+CR108-CT108</f>
        <v/>
      </c>
      <c r="CW108" s="2818" t="n"/>
      <c r="CX108" s="798" t="n"/>
      <c r="CY108" s="799" t="n"/>
      <c r="CZ108" s="2820" t="n"/>
      <c r="DA108" s="2818" t="n"/>
      <c r="DB108" s="2818" t="n"/>
      <c r="DC108" s="2818" t="n"/>
      <c r="DD108" s="2818" t="n"/>
      <c r="DE108" s="801" t="n"/>
      <c r="DF108" s="801" t="n"/>
      <c r="DG108" s="801" t="n"/>
      <c r="DH108" s="801" t="n"/>
      <c r="DI108" s="2489" t="n"/>
      <c r="DJ108" s="2388" t="n"/>
      <c r="DL108" s="2388" t="n"/>
      <c r="DM108" s="2571">
        <f>(CS108-CZ108)*10^6</f>
        <v/>
      </c>
      <c r="DN108" s="2571">
        <f>(CT108-DC108)*10^6</f>
        <v/>
      </c>
      <c r="DO108" s="2571">
        <f>(CW108-DD108)*10^6</f>
        <v/>
      </c>
    </row>
    <row customFormat="1" customHeight="1" ht="15" outlineLevel="1" r="109" s="782">
      <c r="A109" s="2338" t="inlineStr">
        <is>
          <t>Business Prepaid</t>
        </is>
      </c>
      <c r="B109" s="2783" t="n"/>
      <c r="C109" s="651" t="inlineStr">
        <is>
          <t>CA102</t>
        </is>
      </c>
      <c r="D109" s="2787" t="n">
        <v>36.867669</v>
      </c>
      <c r="E109" s="2787" t="n">
        <v>42.8632462781639</v>
      </c>
      <c r="F109" s="2787" t="n">
        <v>-5.9955772781639</v>
      </c>
      <c r="G109" s="2787" t="n">
        <v>53.16682699999999</v>
      </c>
      <c r="H109" s="775" t="n">
        <v>-0.3065663106056714</v>
      </c>
      <c r="I109" s="776" t="n"/>
      <c r="J109" s="2787" t="n">
        <v>32.276104</v>
      </c>
      <c r="K109" s="2787" t="n">
        <v>39.9635421649285</v>
      </c>
      <c r="L109" s="2787" t="n">
        <v>-7.687438164928501</v>
      </c>
      <c r="M109" s="2787" t="n">
        <v>50.65893699999999</v>
      </c>
      <c r="N109" s="775" t="n">
        <v>-0.3628744322053185</v>
      </c>
      <c r="O109" s="2811" t="n"/>
      <c r="P109" s="2787" t="n">
        <v>40.791255</v>
      </c>
      <c r="Q109" s="2787" t="n">
        <v>45.0825834756257</v>
      </c>
      <c r="R109" s="2787" t="n">
        <v>-4.291328475625697</v>
      </c>
      <c r="S109" s="2787" t="n">
        <v>53.93005000000382</v>
      </c>
      <c r="T109" s="775" t="n">
        <v>-0.2436266052043877</v>
      </c>
      <c r="U109" s="776" t="n"/>
      <c r="V109" s="2787" t="n">
        <v>30.31557</v>
      </c>
      <c r="W109" s="2787" t="n">
        <v>47.5860675544034</v>
      </c>
      <c r="X109" s="2787" t="n">
        <v>40.2808259713652</v>
      </c>
      <c r="Y109" s="2787" t="n">
        <v>-17.2704975544034</v>
      </c>
      <c r="Z109" s="2812" t="n">
        <v>-9.965255971365202</v>
      </c>
      <c r="AA109" s="2787" t="n">
        <v>45.85048400000001</v>
      </c>
      <c r="AB109" s="775" t="n">
        <v>-0.3388167941695012</v>
      </c>
      <c r="AC109" s="776" t="n"/>
      <c r="AD109" s="2787" t="n">
        <v>35.4181243050847</v>
      </c>
      <c r="AE109" s="2787" t="n">
        <v>29.0195925894462</v>
      </c>
      <c r="AF109" s="2787" t="n">
        <v>39.480976148611</v>
      </c>
      <c r="AG109" s="2787" t="n">
        <v>6.398531715638502</v>
      </c>
      <c r="AH109" s="2812" t="n">
        <v>-4.062851843526296</v>
      </c>
      <c r="AI109" s="2787" t="n">
        <v>47.308756</v>
      </c>
      <c r="AJ109" s="775" t="n">
        <v>-0.2513410349431995</v>
      </c>
      <c r="AK109" s="776" t="n"/>
      <c r="AL109" s="2787" t="n">
        <v>29.040173</v>
      </c>
      <c r="AM109" s="2787" t="n">
        <v>41.2441932267712</v>
      </c>
      <c r="AN109" s="2787" t="n">
        <v>39.00589464988889</v>
      </c>
      <c r="AO109" s="2787" t="n">
        <v>35.3131070702196</v>
      </c>
      <c r="AP109" s="2787" t="n">
        <v>-12.2040202267712</v>
      </c>
      <c r="AQ109" s="2812" t="n">
        <v>-9.965721649888895</v>
      </c>
      <c r="AR109" s="2787" t="n">
        <v>36.954038</v>
      </c>
      <c r="AS109" s="775" t="n">
        <v>-0.2141542691491523</v>
      </c>
      <c r="AT109" s="2811" t="n"/>
      <c r="AU109" s="2812" t="n">
        <v>36.9379433983051</v>
      </c>
      <c r="AV109" s="2787" t="n">
        <v>39.396995641165</v>
      </c>
      <c r="AW109" s="2787" t="n">
        <v>34.1065170924713</v>
      </c>
      <c r="AX109" s="2787" t="n">
        <v>-2.459052242859897</v>
      </c>
      <c r="AY109" s="2787" t="n">
        <v>2.831426305833801</v>
      </c>
      <c r="AZ109" s="2787" t="n">
        <v>49.743453</v>
      </c>
      <c r="BA109" s="775" t="n">
        <v>-0.2574310553329481</v>
      </c>
      <c r="BB109" s="776" t="n"/>
      <c r="BC109" s="2812" t="n">
        <v>32.35730577966102</v>
      </c>
      <c r="BD109" s="2787" t="n">
        <v>37.423987616363</v>
      </c>
      <c r="BE109" s="2787" t="n">
        <v>32.6746443724582</v>
      </c>
      <c r="BF109" s="2787" t="n">
        <v>-5.066681836701981</v>
      </c>
      <c r="BG109" s="2787" t="n">
        <v>-0.3173385927971779</v>
      </c>
      <c r="BH109" s="2787" t="n">
        <v>39.805126</v>
      </c>
      <c r="BI109" s="775" t="n">
        <v>-0.1871070630536124</v>
      </c>
      <c r="BJ109" s="2811" t="n"/>
      <c r="BK109" s="2812" t="n"/>
      <c r="BL109" s="2787" t="n"/>
      <c r="BM109" s="2787" t="n"/>
      <c r="BN109" s="2787" t="n"/>
      <c r="BO109" s="2787" t="n"/>
      <c r="BP109" s="2787" t="n"/>
      <c r="BQ109" s="2787" t="n"/>
      <c r="BR109" s="775" t="n"/>
      <c r="BS109" s="776" t="n"/>
      <c r="BT109" s="2812" t="n"/>
      <c r="BU109" s="2787" t="n"/>
      <c r="BV109" s="2787" t="n"/>
      <c r="BW109" s="2787" t="n"/>
      <c r="BX109" s="2787" t="n"/>
      <c r="BY109" s="2787" t="n"/>
      <c r="BZ109" s="775" t="n"/>
      <c r="CA109" s="779" t="n"/>
      <c r="CB109" s="2812" t="n"/>
      <c r="CC109" s="2787" t="n"/>
      <c r="CD109" s="2787" t="n"/>
      <c r="CE109" s="2787" t="n"/>
      <c r="CF109" s="2787" t="n"/>
      <c r="CG109" s="2787" t="n"/>
      <c r="CH109" s="775" t="n"/>
      <c r="CI109" s="779" t="n"/>
      <c r="CJ109" s="2812" t="n"/>
      <c r="CK109" s="2787" t="n"/>
      <c r="CL109" s="2787" t="n"/>
      <c r="CM109" s="2787" t="n"/>
      <c r="CN109" s="2787" t="n"/>
      <c r="CO109" s="2787" t="n"/>
      <c r="CP109" s="775" t="n"/>
      <c r="CQ109" s="776" t="n"/>
      <c r="CR109" s="2787" t="n">
        <v>274.0041444830508</v>
      </c>
      <c r="CS109" s="2787" t="n">
        <v>322.5802085468669</v>
      </c>
      <c r="CT109" s="2787" t="n">
        <v>245.0883464677756</v>
      </c>
      <c r="CU109" s="2787" t="n">
        <v>-48.57606406381609</v>
      </c>
      <c r="CV109" s="2787" t="n">
        <v>28.91579801527524</v>
      </c>
      <c r="CW109" s="2787" t="n">
        <v>337.6125450000038</v>
      </c>
      <c r="CX109" s="780">
        <f>+CR109/CW109-1</f>
        <v/>
      </c>
      <c r="CY109" s="781" t="n"/>
      <c r="CZ109" s="2813" t="n">
        <v>469.58313146056</v>
      </c>
      <c r="DA109" s="2787" t="n">
        <v>443.976759625827</v>
      </c>
      <c r="DB109" s="2787" t="n">
        <v>406.399605820125</v>
      </c>
      <c r="DC109" s="2787" t="n"/>
      <c r="DD109" s="2787" t="n">
        <v>537.0364370000037</v>
      </c>
      <c r="DE109" s="775">
        <f>(CZ109-DD109)/DD109</f>
        <v/>
      </c>
      <c r="DF109" s="775">
        <f>(DA109-DD109)/DD109</f>
        <v/>
      </c>
      <c r="DG109" s="775">
        <f>(DB109-DD109)/DD109</f>
        <v/>
      </c>
      <c r="DH109" s="775">
        <f>(DC109-DD109)/DD109</f>
        <v/>
      </c>
      <c r="DI109" s="2489" t="n"/>
      <c r="DJ109" s="2388" t="n"/>
      <c r="DL109" s="2388" t="n"/>
      <c r="DM109" s="2571">
        <f>(CS109-CZ109)*10^6</f>
        <v/>
      </c>
      <c r="DN109" s="2571">
        <f>(CT109-DC109)*10^6</f>
        <v/>
      </c>
      <c r="DO109" s="2571">
        <f>(CW109-DD109)*10^6</f>
        <v/>
      </c>
    </row>
    <row customFormat="1" customHeight="1" ht="15" outlineLevel="1" r="110" s="416">
      <c r="A110" s="734" t="n"/>
      <c r="B110" s="735" t="inlineStr">
        <is>
          <t xml:space="preserve">    Sortant voix on net</t>
        </is>
      </c>
      <c r="C110" s="651" t="inlineStr">
        <is>
          <t>CA103</t>
        </is>
      </c>
      <c r="D110" s="2661" t="n">
        <v>8.29844655932191</v>
      </c>
      <c r="E110" s="2661" t="n">
        <v>15.4942121173005</v>
      </c>
      <c r="F110" s="2661" t="n">
        <v>-7.195765557978589</v>
      </c>
      <c r="G110" s="2661" t="n">
        <v>15.54572775423721</v>
      </c>
      <c r="H110" s="413" t="n">
        <v>-0.4661911818788896</v>
      </c>
      <c r="I110" s="736" t="n"/>
      <c r="J110" s="2661" t="n">
        <v>6.99878630508479</v>
      </c>
      <c r="K110" s="2661" t="n">
        <v>14.6548120294455</v>
      </c>
      <c r="L110" s="2661" t="n">
        <v>-7.65602572436071</v>
      </c>
      <c r="M110" s="2661" t="n">
        <v>14.63846901694904</v>
      </c>
      <c r="N110" s="413" t="n">
        <v>-0.5218908277237668</v>
      </c>
      <c r="O110" s="2796" t="n"/>
      <c r="P110" s="2661" t="n">
        <v>8.516021</v>
      </c>
      <c r="Q110" s="2661" t="n">
        <v>16.4261207748463</v>
      </c>
      <c r="R110" s="2661" t="n">
        <v>-7.9100997748463</v>
      </c>
      <c r="S110" s="2661" t="n">
        <v>15.280499</v>
      </c>
      <c r="T110" s="413" t="n">
        <v>-0.4426869829316438</v>
      </c>
      <c r="U110" s="736" t="n"/>
      <c r="V110" s="2661" t="n">
        <v>-49.3817423813559</v>
      </c>
      <c r="W110" s="2661" t="n">
        <v>14.9200509148038</v>
      </c>
      <c r="X110" s="2661" t="n">
        <v>7.73248640126194</v>
      </c>
      <c r="Y110" s="2661" t="n">
        <v>-64.3017932961597</v>
      </c>
      <c r="Z110" s="2595" t="n">
        <v>-57.11422878261784</v>
      </c>
      <c r="AA110" s="2661" t="n">
        <v>12.32431868644056</v>
      </c>
      <c r="AB110" s="413" t="n">
        <v>-5.006853736725147</v>
      </c>
      <c r="AC110" s="736" t="n"/>
      <c r="AD110" s="2661" t="n">
        <v>7.53113071186433</v>
      </c>
      <c r="AE110" s="2661" t="n">
        <v>15.5860251485991</v>
      </c>
      <c r="AF110" s="2661" t="n">
        <v>8.06077066198479</v>
      </c>
      <c r="AG110" s="2661" t="n">
        <v>-8.05489443673477</v>
      </c>
      <c r="AH110" s="2595" t="n">
        <v>-0.5296399501204601</v>
      </c>
      <c r="AI110" s="2661" t="n">
        <v>12.8632242457628</v>
      </c>
      <c r="AJ110" s="413" t="n">
        <v>-0.4145223182014326</v>
      </c>
      <c r="AK110" s="736" t="n"/>
      <c r="AL110" s="2661" t="n">
        <v>7.186125</v>
      </c>
      <c r="AM110" s="2661" t="n">
        <v>15.1288571076382</v>
      </c>
      <c r="AN110" s="2661" t="n">
        <v>7.80608052933359</v>
      </c>
      <c r="AO110" s="2661" t="n">
        <v>7.4010889706228</v>
      </c>
      <c r="AP110" s="2661" t="n">
        <v>-7.942732107638199</v>
      </c>
      <c r="AQ110" s="2595" t="n">
        <v>-0.6199555293335903</v>
      </c>
      <c r="AR110" s="2661" t="n">
        <v>11.815939</v>
      </c>
      <c r="AS110" s="413" t="n">
        <v>-0.3918278521918571</v>
      </c>
      <c r="AT110" s="2796" t="n"/>
      <c r="AU110" s="2595" t="n">
        <v>5.8958047372879</v>
      </c>
      <c r="AV110" s="2661" t="n">
        <v>14.0217331167071</v>
      </c>
      <c r="AW110" s="2661" t="n">
        <v>6.85818563064412</v>
      </c>
      <c r="AX110" s="2661" t="n">
        <v>-8.125928379419198</v>
      </c>
      <c r="AY110" s="2661" t="n">
        <v>-0.9623808933562197</v>
      </c>
      <c r="AZ110" s="2661" t="n">
        <v>13.09851200847447</v>
      </c>
      <c r="BA110" s="413" t="n">
        <v>-0.5498874426749059</v>
      </c>
      <c r="BB110" s="736" t="n"/>
      <c r="BC110" s="2595" t="n">
        <v>5.984617076271206</v>
      </c>
      <c r="BD110" s="2661" t="n">
        <v>13.0223052354679</v>
      </c>
      <c r="BE110" s="2661" t="n">
        <v>6.36797707869589</v>
      </c>
      <c r="BF110" s="2661" t="n">
        <v>-7.037688159196694</v>
      </c>
      <c r="BG110" s="2661" t="n">
        <v>-0.3833600024246833</v>
      </c>
      <c r="BH110" s="2661" t="n">
        <v>9.588756898305206</v>
      </c>
      <c r="BI110" s="413" t="n">
        <v>-0.3758714357093592</v>
      </c>
      <c r="BJ110" s="2796" t="n"/>
      <c r="BK110" s="2595" t="n"/>
      <c r="BL110" s="2661" t="n"/>
      <c r="BM110" s="2661" t="n"/>
      <c r="BN110" s="2661" t="n"/>
      <c r="BO110" s="2661" t="n"/>
      <c r="BP110" s="2661" t="n"/>
      <c r="BQ110" s="2661" t="n"/>
      <c r="BR110" s="413" t="n"/>
      <c r="BS110" s="736" t="n"/>
      <c r="BT110" s="2595" t="n"/>
      <c r="BU110" s="2661" t="n"/>
      <c r="BV110" s="2661" t="n"/>
      <c r="BW110" s="2661" t="n"/>
      <c r="BX110" s="2661" t="n"/>
      <c r="BY110" s="2661" t="n"/>
      <c r="BZ110" s="413" t="n"/>
      <c r="CA110" s="738" t="n"/>
      <c r="CB110" s="2595" t="n"/>
      <c r="CC110" s="2661" t="n"/>
      <c r="CD110" s="2661" t="n"/>
      <c r="CE110" s="2661" t="n"/>
      <c r="CF110" s="2661" t="n"/>
      <c r="CG110" s="2661" t="n"/>
      <c r="CH110" s="413" t="n"/>
      <c r="CI110" s="738" t="n"/>
      <c r="CJ110" s="2595" t="n"/>
      <c r="CK110" s="2661" t="n"/>
      <c r="CL110" s="2661" t="n"/>
      <c r="CM110" s="2661" t="n"/>
      <c r="CN110" s="2661" t="n"/>
      <c r="CO110" s="2661" t="n"/>
      <c r="CP110" s="413" t="n"/>
      <c r="CQ110" s="736" t="n"/>
      <c r="CR110" s="2661" t="n">
        <v>1.029189008474241</v>
      </c>
      <c r="CS110" s="2661" t="n">
        <v>119.2541164448084</v>
      </c>
      <c r="CT110" s="2592" t="n">
        <v>-3.77808320381795</v>
      </c>
      <c r="CU110" s="2661" t="n">
        <v>-118.2249274363342</v>
      </c>
      <c r="CV110" s="2661" t="n">
        <v>4.80727221229219</v>
      </c>
      <c r="CW110" s="2661" t="n">
        <v>95.56668971186407</v>
      </c>
      <c r="CX110" s="739">
        <f>+CR110/CW110-1</f>
        <v/>
      </c>
      <c r="CY110" s="740" t="n"/>
      <c r="CZ110" s="2797" t="n">
        <v>169.931109015717</v>
      </c>
      <c r="DA110" s="2661" t="n">
        <v>87.1302032571495</v>
      </c>
      <c r="DB110" s="2661" t="n">
        <v>27.356994233385</v>
      </c>
      <c r="DC110" s="2661" t="n"/>
      <c r="DD110" s="2661" t="n">
        <v>86.51971799152518</v>
      </c>
      <c r="DE110" s="413">
        <f>(CZ110-DD110)/DD110</f>
        <v/>
      </c>
      <c r="DF110" s="413">
        <f>(DA110-DD110)/DD110</f>
        <v/>
      </c>
      <c r="DG110" s="413">
        <f>(DB110-DD110)/DD110</f>
        <v/>
      </c>
      <c r="DH110" s="413">
        <f>(DC110-DD110)/DD110</f>
        <v/>
      </c>
      <c r="DI110" s="2489" t="n"/>
      <c r="DJ110" s="2388" t="n"/>
      <c r="DL110" s="2388" t="n"/>
      <c r="DM110" s="2571">
        <f>(CS110-CZ110)*10^6</f>
        <v/>
      </c>
      <c r="DN110" s="2571">
        <f>(CT110-DC110)*10^6</f>
        <v/>
      </c>
      <c r="DO110" s="2571">
        <f>(CW110-DD110)*10^6</f>
        <v/>
      </c>
    </row>
    <row customFormat="1" customHeight="1" ht="15" outlineLevel="1" r="111" s="416">
      <c r="A111" s="734" t="n"/>
      <c r="B111" s="735" t="inlineStr">
        <is>
          <t xml:space="preserve">    Sortant voix MTN</t>
        </is>
      </c>
      <c r="C111" s="651" t="inlineStr">
        <is>
          <t>CA104</t>
        </is>
      </c>
      <c r="D111" s="2661" t="n">
        <v>10.5489468305086</v>
      </c>
      <c r="E111" s="2661" t="n">
        <v>13.7775844006913</v>
      </c>
      <c r="F111" s="2661" t="n">
        <v>-3.2286375701827</v>
      </c>
      <c r="G111" s="2661" t="n">
        <v>20.47345938135599</v>
      </c>
      <c r="H111" s="413" t="n">
        <v>-0.4847501521841042</v>
      </c>
      <c r="I111" s="736" t="n"/>
      <c r="J111" s="2661" t="n">
        <v>8.80913862711861</v>
      </c>
      <c r="K111" s="2661" t="n">
        <v>13.0667260951114</v>
      </c>
      <c r="L111" s="2661" t="n">
        <v>-4.25758746799279</v>
      </c>
      <c r="M111" s="2661" t="n">
        <v>19.168755042373</v>
      </c>
      <c r="N111" s="413" t="n">
        <v>-0.5404428400464301</v>
      </c>
      <c r="O111" s="2796" t="n"/>
      <c r="P111" s="2661" t="n">
        <v>11.59688</v>
      </c>
      <c r="Q111" s="2661" t="n">
        <v>14.7439533076255</v>
      </c>
      <c r="R111" s="2661" t="n">
        <v>-3.147073307625499</v>
      </c>
      <c r="S111" s="2661" t="n">
        <v>20.309874</v>
      </c>
      <c r="T111" s="413" t="n">
        <v>-0.4290028584126125</v>
      </c>
      <c r="U111" s="736" t="n"/>
      <c r="V111" s="2661" t="n">
        <v>64.7133358813559</v>
      </c>
      <c r="W111" s="2661" t="n">
        <v>13.2726355271283</v>
      </c>
      <c r="X111" s="2661" t="n">
        <v>12.3634722527919</v>
      </c>
      <c r="Y111" s="2661" t="n">
        <v>51.4407003542276</v>
      </c>
      <c r="Z111" s="2595" t="n">
        <v>52.349863628564</v>
      </c>
      <c r="AA111" s="2661" t="n">
        <v>16.8994861864408</v>
      </c>
      <c r="AB111" s="413" t="n">
        <v>2.829307895365377</v>
      </c>
      <c r="AC111" s="736" t="n"/>
      <c r="AD111" s="2661" t="n">
        <v>10.4739441694916</v>
      </c>
      <c r="AE111" s="2661" t="n">
        <v>0.576528408884043</v>
      </c>
      <c r="AF111" s="2661" t="n">
        <v>11.8664394629084</v>
      </c>
      <c r="AG111" s="2661" t="n">
        <v>9.897415760607558</v>
      </c>
      <c r="AH111" s="2595" t="n">
        <v>-1.392495293416799</v>
      </c>
      <c r="AI111" s="2661" t="n">
        <v>18.0677533220338</v>
      </c>
      <c r="AJ111" s="413" t="n">
        <v>-0.4202962602595131</v>
      </c>
      <c r="AK111" s="736" t="n"/>
      <c r="AL111" s="2825" t="n">
        <v>8.680419000000001</v>
      </c>
      <c r="AM111" s="2661" t="n">
        <v>13.2784520406857</v>
      </c>
      <c r="AN111" s="2661" t="n">
        <v>12.0163349066059</v>
      </c>
      <c r="AO111" s="2661" t="n">
        <v>12.3460801883692</v>
      </c>
      <c r="AP111" s="2661" t="n">
        <v>-4.598033040685699</v>
      </c>
      <c r="AQ111" s="2595" t="n">
        <v>-3.3359159066059</v>
      </c>
      <c r="AR111" s="2661" t="n">
        <v>16.429705</v>
      </c>
      <c r="AS111" s="413" t="n">
        <v>-0.4716631248096055</v>
      </c>
      <c r="AT111" s="2796" t="n"/>
      <c r="AU111" s="2595" t="n">
        <v>9.9868629745765</v>
      </c>
      <c r="AV111" s="2661" t="n">
        <v>12.3677881183683</v>
      </c>
      <c r="AW111" s="2661" t="n">
        <v>11.6180903446458</v>
      </c>
      <c r="AX111" s="2661" t="n">
        <v>-2.380925143791801</v>
      </c>
      <c r="AY111" s="2661" t="n">
        <v>-1.631227370069301</v>
      </c>
      <c r="AZ111" s="2661" t="n">
        <v>13.76215714406791</v>
      </c>
      <c r="BA111" s="413" t="n">
        <v>-0.2743243032302337</v>
      </c>
      <c r="BB111" s="736" t="n"/>
      <c r="BC111" s="2595" t="n">
        <v>8.981378923728798</v>
      </c>
      <c r="BD111" s="2661" t="n">
        <v>11.4772301673676</v>
      </c>
      <c r="BE111" s="2661" t="n">
        <v>11.0350396484921</v>
      </c>
      <c r="BF111" s="2661" t="n">
        <v>-2.495851243638802</v>
      </c>
      <c r="BG111" s="2661" t="n">
        <v>-2.053660724763303</v>
      </c>
      <c r="BH111" s="2661" t="n">
        <v>14.6297497457626</v>
      </c>
      <c r="BI111" s="413" t="n">
        <v>-0.3860880001498189</v>
      </c>
      <c r="BJ111" s="2796" t="n"/>
      <c r="BK111" s="2595" t="n"/>
      <c r="BL111" s="2661" t="n"/>
      <c r="BM111" s="2661" t="n"/>
      <c r="BN111" s="2661" t="n"/>
      <c r="BO111" s="2661" t="n"/>
      <c r="BP111" s="2661" t="n"/>
      <c r="BQ111" s="2661" t="n"/>
      <c r="BR111" s="413" t="n"/>
      <c r="BS111" s="736" t="n"/>
      <c r="BT111" s="2595" t="n"/>
      <c r="BU111" s="2661" t="n"/>
      <c r="BV111" s="2661" t="n"/>
      <c r="BW111" s="2661" t="n"/>
      <c r="BX111" s="2661" t="n"/>
      <c r="BY111" s="2661" t="n"/>
      <c r="BZ111" s="413" t="n"/>
      <c r="CA111" s="738" t="n"/>
      <c r="CB111" s="2595" t="n"/>
      <c r="CC111" s="2661" t="n"/>
      <c r="CD111" s="2661" t="n"/>
      <c r="CE111" s="2661" t="n"/>
      <c r="CF111" s="2661" t="n"/>
      <c r="CG111" s="2661" t="n"/>
      <c r="CH111" s="413" t="n"/>
      <c r="CI111" s="738" t="n"/>
      <c r="CJ111" s="2595" t="n"/>
      <c r="CK111" s="2661" t="n"/>
      <c r="CL111" s="2661" t="n"/>
      <c r="CM111" s="2661" t="n"/>
      <c r="CN111" s="2661" t="n"/>
      <c r="CO111" s="2661" t="n"/>
      <c r="CP111" s="413" t="n"/>
      <c r="CQ111" s="736" t="n"/>
      <c r="CR111" s="2661" t="n">
        <v>133.79090640678</v>
      </c>
      <c r="CS111" s="2661" t="n">
        <v>92.56089806586213</v>
      </c>
      <c r="CT111" s="2592" t="n">
        <v>130.1064160414897</v>
      </c>
      <c r="CU111" s="2661" t="n">
        <v>41.23000834091788</v>
      </c>
      <c r="CV111" s="2661" t="n">
        <v>3.684490365290287</v>
      </c>
      <c r="CW111" s="2661" t="n">
        <v>125.1111900762715</v>
      </c>
      <c r="CX111" s="739">
        <f>+CR111/CW111-1</f>
        <v/>
      </c>
      <c r="CY111" s="740" t="n"/>
      <c r="CZ111" s="2797" t="n">
        <v>137.863162977565</v>
      </c>
      <c r="DA111" s="2661" t="n">
        <v>129.528955565297</v>
      </c>
      <c r="DB111" s="2661" t="n">
        <v>183.665331379098</v>
      </c>
      <c r="DC111" s="2661" t="n"/>
      <c r="DD111" s="2661" t="n">
        <v>250.8036675677968</v>
      </c>
      <c r="DE111" s="413">
        <f>(CZ111-DD111)/DD111</f>
        <v/>
      </c>
      <c r="DF111" s="413">
        <f>(DA111-DD111)/DD111</f>
        <v/>
      </c>
      <c r="DG111" s="413">
        <f>(DB111-DD111)/DD111</f>
        <v/>
      </c>
      <c r="DH111" s="413">
        <f>(DC111-DD111)/DD111</f>
        <v/>
      </c>
      <c r="DI111" s="2489" t="n"/>
      <c r="DJ111" s="2388" t="n"/>
      <c r="DL111" s="2388" t="n"/>
      <c r="DM111" s="2571">
        <f>(CS111-CZ111)*10^6</f>
        <v/>
      </c>
      <c r="DN111" s="2571">
        <f>(CT111-DC111)*10^6</f>
        <v/>
      </c>
      <c r="DO111" s="2571">
        <f>(CW111-DD111)*10^6</f>
        <v/>
      </c>
    </row>
    <row customFormat="1" customHeight="1" ht="15" outlineLevel="1" r="112" s="416">
      <c r="A112" s="734" t="n"/>
      <c r="B112" s="735" t="inlineStr">
        <is>
          <t xml:space="preserve">    Sortant voix GLO</t>
        </is>
      </c>
      <c r="C112" s="651" t="inlineStr">
        <is>
          <t>CA105</t>
        </is>
      </c>
      <c r="D112" s="2661" t="n">
        <v>0</v>
      </c>
      <c r="E112" s="2661" t="n">
        <v>0</v>
      </c>
      <c r="F112" s="2661" t="n">
        <v>0</v>
      </c>
      <c r="G112" s="2661" t="n">
        <v>0</v>
      </c>
      <c r="H112" s="413" t="n"/>
      <c r="I112" s="736" t="n"/>
      <c r="J112" s="2661" t="n">
        <v>0</v>
      </c>
      <c r="K112" s="2661" t="n">
        <v>0</v>
      </c>
      <c r="L112" s="2661" t="n">
        <v>0</v>
      </c>
      <c r="M112" s="2661" t="n">
        <v>0</v>
      </c>
      <c r="N112" s="413" t="n"/>
      <c r="O112" s="2796" t="n"/>
      <c r="P112" s="2661" t="n">
        <v>0</v>
      </c>
      <c r="Q112" s="2661" t="n">
        <v>0</v>
      </c>
      <c r="R112" s="2661" t="n">
        <v>0</v>
      </c>
      <c r="S112" s="2661" t="n">
        <v>0</v>
      </c>
      <c r="T112" s="413" t="n"/>
      <c r="U112" s="736" t="n"/>
      <c r="V112" s="2661" t="n">
        <v>0</v>
      </c>
      <c r="W112" s="2661" t="n">
        <v>0</v>
      </c>
      <c r="X112" s="2661" t="n">
        <v>0</v>
      </c>
      <c r="Y112" s="2661" t="n">
        <v>0</v>
      </c>
      <c r="Z112" s="2595" t="n">
        <v>0</v>
      </c>
      <c r="AA112" s="2661" t="n">
        <v>0</v>
      </c>
      <c r="AB112" s="413" t="n"/>
      <c r="AC112" s="736" t="n"/>
      <c r="AD112" s="2661" t="n">
        <v>0</v>
      </c>
      <c r="AE112" s="2661" t="n">
        <v>0</v>
      </c>
      <c r="AF112" s="2661" t="n">
        <v>0</v>
      </c>
      <c r="AG112" s="2661" t="n">
        <v>0</v>
      </c>
      <c r="AH112" s="2595" t="n">
        <v>0</v>
      </c>
      <c r="AI112" s="2661" t="n">
        <v>0</v>
      </c>
      <c r="AJ112" s="413" t="n"/>
      <c r="AK112" s="736" t="n"/>
      <c r="AL112" s="2661" t="n">
        <v>0</v>
      </c>
      <c r="AM112" s="2661" t="n">
        <v>0</v>
      </c>
      <c r="AN112" s="2661" t="n">
        <v>0</v>
      </c>
      <c r="AO112" s="2661" t="n">
        <v>0</v>
      </c>
      <c r="AP112" s="2661" t="n">
        <v>0</v>
      </c>
      <c r="AQ112" s="2595" t="n">
        <v>0</v>
      </c>
      <c r="AR112" s="2661" t="n">
        <v>0</v>
      </c>
      <c r="AS112" s="413" t="n"/>
      <c r="AT112" s="2796" t="n"/>
      <c r="AU112" s="2595" t="n">
        <v>0</v>
      </c>
      <c r="AV112" s="2661" t="n">
        <v>0</v>
      </c>
      <c r="AW112" s="2661" t="n">
        <v>0</v>
      </c>
      <c r="AX112" s="2661" t="n">
        <v>0</v>
      </c>
      <c r="AY112" s="2661" t="n">
        <v>0</v>
      </c>
      <c r="AZ112" s="2661" t="n">
        <v>0</v>
      </c>
      <c r="BA112" s="413" t="n"/>
      <c r="BB112" s="736" t="n"/>
      <c r="BC112" s="2595" t="n"/>
      <c r="BD112" s="2661" t="n"/>
      <c r="BE112" s="2661" t="n"/>
      <c r="BF112" s="2661" t="n">
        <v>0</v>
      </c>
      <c r="BG112" s="2661" t="n">
        <v>0</v>
      </c>
      <c r="BH112" s="2661" t="n">
        <v>0</v>
      </c>
      <c r="BI112" s="413" t="n"/>
      <c r="BJ112" s="2796" t="n"/>
      <c r="BK112" s="2595" t="n"/>
      <c r="BL112" s="2661" t="n"/>
      <c r="BM112" s="2661" t="n"/>
      <c r="BN112" s="2661" t="n"/>
      <c r="BO112" s="2661" t="n"/>
      <c r="BP112" s="2661" t="n"/>
      <c r="BQ112" s="2661" t="n"/>
      <c r="BR112" s="413" t="n"/>
      <c r="BS112" s="736" t="n"/>
      <c r="BT112" s="2595" t="n"/>
      <c r="BU112" s="2661" t="n"/>
      <c r="BV112" s="2661" t="n"/>
      <c r="BW112" s="2661" t="n"/>
      <c r="BX112" s="2661" t="n"/>
      <c r="BY112" s="2661" t="n"/>
      <c r="BZ112" s="413" t="n"/>
      <c r="CA112" s="738" t="n"/>
      <c r="CB112" s="2595" t="n"/>
      <c r="CC112" s="2661" t="n"/>
      <c r="CD112" s="2661" t="n"/>
      <c r="CE112" s="2661" t="n"/>
      <c r="CF112" s="2661" t="n"/>
      <c r="CG112" s="2661" t="n"/>
      <c r="CH112" s="413" t="n"/>
      <c r="CI112" s="738" t="n"/>
      <c r="CJ112" s="2595" t="n"/>
      <c r="CK112" s="2661" t="n"/>
      <c r="CL112" s="2661" t="n"/>
      <c r="CM112" s="2661" t="n"/>
      <c r="CN112" s="2661" t="n"/>
      <c r="CO112" s="2661" t="n"/>
      <c r="CP112" s="413" t="n"/>
      <c r="CQ112" s="736" t="n"/>
      <c r="CR112" s="2661" t="n">
        <v>0</v>
      </c>
      <c r="CS112" s="2661" t="n">
        <v>0</v>
      </c>
      <c r="CT112" s="2592" t="n">
        <v>0</v>
      </c>
      <c r="CU112" s="2661" t="n">
        <v>0</v>
      </c>
      <c r="CV112" s="2661" t="n">
        <v>0</v>
      </c>
      <c r="CW112" s="2661" t="n">
        <v>0</v>
      </c>
      <c r="CX112" s="739" t="n"/>
      <c r="CY112" s="740" t="n"/>
      <c r="CZ112" s="2797" t="n">
        <v>0</v>
      </c>
      <c r="DA112" s="2661" t="n">
        <v>0</v>
      </c>
      <c r="DB112" s="2661" t="n">
        <v>0</v>
      </c>
      <c r="DC112" s="2661" t="n"/>
      <c r="DD112" s="2661" t="n">
        <v>0</v>
      </c>
      <c r="DE112" s="413" t="n"/>
      <c r="DF112" s="413" t="n"/>
      <c r="DG112" s="413" t="n"/>
      <c r="DH112" s="413" t="n"/>
      <c r="DI112" s="2489" t="n"/>
      <c r="DJ112" s="2388" t="n"/>
      <c r="DL112" s="2388" t="n"/>
      <c r="DM112" s="2571">
        <f>(CS112-CZ112)*10^6</f>
        <v/>
      </c>
      <c r="DN112" s="2571">
        <f>(CT112-DC112)*10^6</f>
        <v/>
      </c>
      <c r="DO112" s="2571">
        <f>(CW112-DD112)*10^6</f>
        <v/>
      </c>
    </row>
    <row customFormat="1" customHeight="1" ht="15" outlineLevel="1" r="113" s="416">
      <c r="A113" s="734" t="n"/>
      <c r="B113" s="735" t="inlineStr">
        <is>
          <t xml:space="preserve">    Sortant voix BBCOM</t>
        </is>
      </c>
      <c r="C113" s="651" t="inlineStr">
        <is>
          <t>CA106</t>
        </is>
      </c>
      <c r="D113" s="2661" t="n">
        <v>0</v>
      </c>
      <c r="E113" s="2661" t="n">
        <v>0</v>
      </c>
      <c r="F113" s="2661" t="n">
        <v>0</v>
      </c>
      <c r="G113" s="2661" t="n">
        <v>0</v>
      </c>
      <c r="H113" s="413" t="n"/>
      <c r="I113" s="736" t="n"/>
      <c r="J113" s="2661" t="n">
        <v>0</v>
      </c>
      <c r="K113" s="2661" t="n">
        <v>0</v>
      </c>
      <c r="L113" s="2661" t="n">
        <v>0</v>
      </c>
      <c r="M113" s="2661" t="n">
        <v>0</v>
      </c>
      <c r="N113" s="413" t="n"/>
      <c r="O113" s="2796" t="n"/>
      <c r="P113" s="2661" t="n">
        <v>0</v>
      </c>
      <c r="Q113" s="2661" t="n">
        <v>0</v>
      </c>
      <c r="R113" s="2661" t="n">
        <v>0</v>
      </c>
      <c r="S113" s="2661" t="n">
        <v>0</v>
      </c>
      <c r="T113" s="413" t="n"/>
      <c r="U113" s="736" t="n"/>
      <c r="V113" s="2661" t="n">
        <v>0</v>
      </c>
      <c r="W113" s="2661" t="n">
        <v>0</v>
      </c>
      <c r="X113" s="2661" t="n">
        <v>0</v>
      </c>
      <c r="Y113" s="2661" t="n">
        <v>0</v>
      </c>
      <c r="Z113" s="2595" t="n">
        <v>0</v>
      </c>
      <c r="AA113" s="2661" t="n">
        <v>0</v>
      </c>
      <c r="AB113" s="413" t="n"/>
      <c r="AC113" s="736" t="n"/>
      <c r="AD113" s="2661" t="n">
        <v>0</v>
      </c>
      <c r="AE113" s="2661" t="n">
        <v>0</v>
      </c>
      <c r="AF113" s="2661" t="n">
        <v>0</v>
      </c>
      <c r="AG113" s="2661" t="n">
        <v>0</v>
      </c>
      <c r="AH113" s="2595" t="n">
        <v>0</v>
      </c>
      <c r="AI113" s="2661" t="n">
        <v>0</v>
      </c>
      <c r="AJ113" s="413" t="n"/>
      <c r="AK113" s="736" t="n"/>
      <c r="AL113" s="2661" t="n">
        <v>0</v>
      </c>
      <c r="AM113" s="2661" t="n">
        <v>0</v>
      </c>
      <c r="AN113" s="2661" t="n">
        <v>0</v>
      </c>
      <c r="AO113" s="2661" t="n">
        <v>0</v>
      </c>
      <c r="AP113" s="2661" t="n">
        <v>0</v>
      </c>
      <c r="AQ113" s="2595" t="n">
        <v>0</v>
      </c>
      <c r="AR113" s="2661" t="n">
        <v>0</v>
      </c>
      <c r="AS113" s="413" t="n"/>
      <c r="AT113" s="2796" t="n"/>
      <c r="AU113" s="2595" t="n">
        <v>0</v>
      </c>
      <c r="AV113" s="2661" t="n">
        <v>0</v>
      </c>
      <c r="AW113" s="2661" t="n">
        <v>0</v>
      </c>
      <c r="AX113" s="2661" t="n">
        <v>0</v>
      </c>
      <c r="AY113" s="2661" t="n">
        <v>0</v>
      </c>
      <c r="AZ113" s="2661" t="n">
        <v>0</v>
      </c>
      <c r="BA113" s="413" t="n"/>
      <c r="BB113" s="736" t="n"/>
      <c r="BC113" s="2595" t="n"/>
      <c r="BD113" s="2661" t="n"/>
      <c r="BE113" s="2661" t="n"/>
      <c r="BF113" s="2661" t="n">
        <v>0</v>
      </c>
      <c r="BG113" s="2661" t="n">
        <v>0</v>
      </c>
      <c r="BH113" s="2661" t="n">
        <v>0</v>
      </c>
      <c r="BI113" s="413" t="n"/>
      <c r="BJ113" s="2796" t="n"/>
      <c r="BK113" s="2595" t="n"/>
      <c r="BL113" s="2661" t="n"/>
      <c r="BM113" s="2661" t="n"/>
      <c r="BN113" s="2661" t="n"/>
      <c r="BO113" s="2661" t="n"/>
      <c r="BP113" s="2661" t="n"/>
      <c r="BQ113" s="2661" t="n"/>
      <c r="BR113" s="413" t="n"/>
      <c r="BS113" s="736" t="n"/>
      <c r="BT113" s="2595" t="n"/>
      <c r="BU113" s="2661" t="n"/>
      <c r="BV113" s="2661" t="n"/>
      <c r="BW113" s="2661" t="n"/>
      <c r="BX113" s="2661" t="n"/>
      <c r="BY113" s="2661" t="n"/>
      <c r="BZ113" s="413" t="n"/>
      <c r="CA113" s="738" t="n"/>
      <c r="CB113" s="2595" t="n"/>
      <c r="CC113" s="2661" t="n"/>
      <c r="CD113" s="2661" t="n"/>
      <c r="CE113" s="2661" t="n"/>
      <c r="CF113" s="2661" t="n"/>
      <c r="CG113" s="2661" t="n"/>
      <c r="CH113" s="413" t="n"/>
      <c r="CI113" s="738" t="n"/>
      <c r="CJ113" s="2595" t="n"/>
      <c r="CK113" s="2661" t="n"/>
      <c r="CL113" s="2661" t="n"/>
      <c r="CM113" s="2661" t="n"/>
      <c r="CN113" s="2661" t="n"/>
      <c r="CO113" s="2661" t="n"/>
      <c r="CP113" s="413" t="n"/>
      <c r="CQ113" s="736" t="n"/>
      <c r="CR113" s="2661" t="n">
        <v>0</v>
      </c>
      <c r="CS113" s="2661" t="n">
        <v>0</v>
      </c>
      <c r="CT113" s="2592" t="n">
        <v>0</v>
      </c>
      <c r="CU113" s="2661" t="n">
        <v>0</v>
      </c>
      <c r="CV113" s="2661" t="n">
        <v>0</v>
      </c>
      <c r="CW113" s="2661" t="n">
        <v>0</v>
      </c>
      <c r="CX113" s="739" t="n"/>
      <c r="CY113" s="740" t="n"/>
      <c r="CZ113" s="2797" t="n">
        <v>0</v>
      </c>
      <c r="DA113" s="2661" t="n">
        <v>0</v>
      </c>
      <c r="DB113" s="2661" t="n">
        <v>0</v>
      </c>
      <c r="DC113" s="2661" t="n"/>
      <c r="DD113" s="2661" t="n">
        <v>0</v>
      </c>
      <c r="DE113" s="413" t="n"/>
      <c r="DF113" s="413" t="n"/>
      <c r="DG113" s="413" t="n"/>
      <c r="DH113" s="413" t="n"/>
      <c r="DI113" s="2489" t="n"/>
      <c r="DJ113" s="2388" t="n"/>
      <c r="DL113" s="2388" t="n"/>
      <c r="DM113" s="2571">
        <f>(CS113-CZ113)*10^6</f>
        <v/>
      </c>
      <c r="DN113" s="2571">
        <f>(CT113-DC113)*10^6</f>
        <v/>
      </c>
      <c r="DO113" s="2571">
        <f>(CW113-DD113)*10^6</f>
        <v/>
      </c>
    </row>
    <row customFormat="1" customHeight="1" ht="15" outlineLevel="1" r="114" s="416">
      <c r="A114" s="734" t="n"/>
      <c r="B114" s="735" t="inlineStr">
        <is>
          <t xml:space="preserve">    Sortant voix LIBERCOM</t>
        </is>
      </c>
      <c r="C114" s="651" t="inlineStr">
        <is>
          <t>CA107</t>
        </is>
      </c>
      <c r="D114" s="2661" t="n">
        <v>0</v>
      </c>
      <c r="E114" s="2661" t="n">
        <v>0</v>
      </c>
      <c r="F114" s="2661" t="n">
        <v>0</v>
      </c>
      <c r="G114" s="2661" t="n">
        <v>0</v>
      </c>
      <c r="H114" s="413" t="n"/>
      <c r="I114" s="736" t="n"/>
      <c r="J114" s="2661" t="n">
        <v>0</v>
      </c>
      <c r="K114" s="2661" t="n">
        <v>0</v>
      </c>
      <c r="L114" s="2661" t="n">
        <v>0</v>
      </c>
      <c r="M114" s="2661" t="n">
        <v>0</v>
      </c>
      <c r="N114" s="413" t="n"/>
      <c r="O114" s="2796" t="n"/>
      <c r="P114" s="2661" t="n">
        <v>0</v>
      </c>
      <c r="Q114" s="2661" t="n">
        <v>0</v>
      </c>
      <c r="R114" s="2661" t="n">
        <v>0</v>
      </c>
      <c r="S114" s="2661" t="n">
        <v>0</v>
      </c>
      <c r="T114" s="413" t="n"/>
      <c r="U114" s="736" t="n"/>
      <c r="V114" s="2661" t="n">
        <v>0</v>
      </c>
      <c r="W114" s="2661" t="n">
        <v>0</v>
      </c>
      <c r="X114" s="2661" t="n">
        <v>0</v>
      </c>
      <c r="Y114" s="2661" t="n">
        <v>0</v>
      </c>
      <c r="Z114" s="2595" t="n">
        <v>0</v>
      </c>
      <c r="AA114" s="2661" t="n">
        <v>0</v>
      </c>
      <c r="AB114" s="413" t="n"/>
      <c r="AC114" s="736" t="n"/>
      <c r="AD114" s="2661" t="n">
        <v>0</v>
      </c>
      <c r="AE114" s="2661" t="n">
        <v>0</v>
      </c>
      <c r="AF114" s="2661" t="n">
        <v>0</v>
      </c>
      <c r="AG114" s="2661" t="n">
        <v>0</v>
      </c>
      <c r="AH114" s="2595" t="n">
        <v>0</v>
      </c>
      <c r="AI114" s="2661" t="n">
        <v>0</v>
      </c>
      <c r="AJ114" s="413" t="n"/>
      <c r="AK114" s="736" t="n"/>
      <c r="AL114" s="2661" t="n">
        <v>0</v>
      </c>
      <c r="AM114" s="2661" t="n">
        <v>0</v>
      </c>
      <c r="AN114" s="2661" t="n">
        <v>0</v>
      </c>
      <c r="AO114" s="2661" t="n">
        <v>0</v>
      </c>
      <c r="AP114" s="2661" t="n">
        <v>0</v>
      </c>
      <c r="AQ114" s="2595" t="n">
        <v>0</v>
      </c>
      <c r="AR114" s="2661" t="n">
        <v>0</v>
      </c>
      <c r="AS114" s="413" t="n"/>
      <c r="AT114" s="2796" t="n"/>
      <c r="AU114" s="2595" t="n">
        <v>0</v>
      </c>
      <c r="AV114" s="2661" t="n">
        <v>0</v>
      </c>
      <c r="AW114" s="2661" t="n">
        <v>0</v>
      </c>
      <c r="AX114" s="2661" t="n">
        <v>0</v>
      </c>
      <c r="AY114" s="2661" t="n">
        <v>0</v>
      </c>
      <c r="AZ114" s="2661" t="n">
        <v>0</v>
      </c>
      <c r="BA114" s="413" t="n"/>
      <c r="BB114" s="736" t="n"/>
      <c r="BC114" s="2595" t="n"/>
      <c r="BD114" s="2661" t="n"/>
      <c r="BE114" s="2661" t="n"/>
      <c r="BF114" s="2661" t="n">
        <v>0</v>
      </c>
      <c r="BG114" s="2661" t="n">
        <v>0</v>
      </c>
      <c r="BH114" s="2661" t="n">
        <v>0</v>
      </c>
      <c r="BI114" s="413" t="n"/>
      <c r="BJ114" s="2796" t="n"/>
      <c r="BK114" s="2595" t="n"/>
      <c r="BL114" s="2661" t="n"/>
      <c r="BM114" s="2661" t="n"/>
      <c r="BN114" s="2661" t="n"/>
      <c r="BO114" s="2661" t="n"/>
      <c r="BP114" s="2661" t="n"/>
      <c r="BQ114" s="2661" t="n"/>
      <c r="BR114" s="413" t="n"/>
      <c r="BS114" s="736" t="n"/>
      <c r="BT114" s="2595" t="n"/>
      <c r="BU114" s="2661" t="n"/>
      <c r="BV114" s="2661" t="n"/>
      <c r="BW114" s="2661" t="n"/>
      <c r="BX114" s="2661" t="n"/>
      <c r="BY114" s="2661" t="n"/>
      <c r="BZ114" s="413" t="n"/>
      <c r="CA114" s="738" t="n"/>
      <c r="CB114" s="2595" t="n"/>
      <c r="CC114" s="2661" t="n"/>
      <c r="CD114" s="2661" t="n"/>
      <c r="CE114" s="2661" t="n"/>
      <c r="CF114" s="2661" t="n"/>
      <c r="CG114" s="2661" t="n"/>
      <c r="CH114" s="413" t="n"/>
      <c r="CI114" s="738" t="n"/>
      <c r="CJ114" s="2595" t="n"/>
      <c r="CK114" s="2661" t="n"/>
      <c r="CL114" s="2661" t="n"/>
      <c r="CM114" s="2661" t="n"/>
      <c r="CN114" s="2661" t="n"/>
      <c r="CO114" s="2661" t="n"/>
      <c r="CP114" s="413" t="n"/>
      <c r="CQ114" s="736" t="n"/>
      <c r="CR114" s="2661" t="n">
        <v>0</v>
      </c>
      <c r="CS114" s="2661" t="n">
        <v>0</v>
      </c>
      <c r="CT114" s="2592" t="n">
        <v>0</v>
      </c>
      <c r="CU114" s="2661" t="n">
        <v>0</v>
      </c>
      <c r="CV114" s="2661" t="n">
        <v>0</v>
      </c>
      <c r="CW114" s="2661" t="n">
        <v>0</v>
      </c>
      <c r="CX114" s="739" t="n"/>
      <c r="CY114" s="740" t="n"/>
      <c r="CZ114" s="2797" t="n">
        <v>0</v>
      </c>
      <c r="DA114" s="2661" t="n">
        <v>0</v>
      </c>
      <c r="DB114" s="2661" t="n">
        <v>0</v>
      </c>
      <c r="DC114" s="2661" t="n"/>
      <c r="DD114" s="2661" t="n">
        <v>0</v>
      </c>
      <c r="DE114" s="413" t="n"/>
      <c r="DF114" s="413" t="n"/>
      <c r="DG114" s="413" t="n"/>
      <c r="DH114" s="413" t="n"/>
      <c r="DI114" s="2489" t="n"/>
      <c r="DJ114" s="2388" t="n"/>
      <c r="DL114" s="2388" t="n"/>
      <c r="DM114" s="2571">
        <f>(CS114-CZ114)*10^6</f>
        <v/>
      </c>
      <c r="DN114" s="2571">
        <f>(CT114-DC114)*10^6</f>
        <v/>
      </c>
      <c r="DO114" s="2571">
        <f>(CW114-DD114)*10^6</f>
        <v/>
      </c>
    </row>
    <row customFormat="1" customHeight="1" ht="15" outlineLevel="1" r="115" s="416">
      <c r="A115" s="734" t="n"/>
      <c r="B115" s="735" t="inlineStr">
        <is>
          <t xml:space="preserve">    Sortant voix BTSA</t>
        </is>
      </c>
      <c r="C115" s="651" t="inlineStr">
        <is>
          <t>CA108</t>
        </is>
      </c>
      <c r="D115" s="2661" t="n">
        <v>2.37918716949153</v>
      </c>
      <c r="E115" s="2661" t="n">
        <v>0.485263005738067</v>
      </c>
      <c r="F115" s="2661" t="n">
        <v>1.893924163753463</v>
      </c>
      <c r="G115" s="2661" t="n">
        <v>0.4871785169491525</v>
      </c>
      <c r="H115" s="413" t="n">
        <v>3.883604442147126</v>
      </c>
      <c r="I115" s="736" t="n"/>
      <c r="J115" s="2661" t="n">
        <v>2.22937256779661</v>
      </c>
      <c r="K115" s="2661" t="n">
        <v>0.467913424677451</v>
      </c>
      <c r="L115" s="2661" t="n">
        <v>1.761459143119159</v>
      </c>
      <c r="M115" s="2661" t="n">
        <v>0.4949384491525424</v>
      </c>
      <c r="N115" s="413" t="n">
        <v>3.50434305844262</v>
      </c>
      <c r="O115" s="2796" t="n"/>
      <c r="P115" s="2661" t="n">
        <v>4.368564</v>
      </c>
      <c r="Q115" s="2661" t="n">
        <v>0.538972541913434</v>
      </c>
      <c r="R115" s="2661" t="n">
        <v>3.829591458086566</v>
      </c>
      <c r="S115" s="2661" t="n">
        <v>0.847077</v>
      </c>
      <c r="T115" s="413" t="n">
        <v>4.157221834614799</v>
      </c>
      <c r="U115" s="736" t="n"/>
      <c r="V115" s="2661" t="n">
        <v>1.02232551694915</v>
      </c>
      <c r="W115" s="2661" t="n">
        <v>0.469847855339723</v>
      </c>
      <c r="X115" s="2661" t="n">
        <v>2.51282255285669</v>
      </c>
      <c r="Y115" s="2661" t="n">
        <v>0.5524776616094271</v>
      </c>
      <c r="Z115" s="2595" t="n">
        <v>-1.49049703590754</v>
      </c>
      <c r="AA115" s="2661" t="n">
        <v>0.2696967966101694</v>
      </c>
      <c r="AB115" s="413" t="n">
        <v>2.79064760797608</v>
      </c>
      <c r="AC115" s="736" t="n"/>
      <c r="AD115" s="2661" t="n">
        <v>2.7401096779661</v>
      </c>
      <c r="AE115" s="2661" t="n">
        <v>0.0206082936123343</v>
      </c>
      <c r="AF115" s="2661" t="n">
        <v>3.15284597384213</v>
      </c>
      <c r="AG115" s="2661" t="n">
        <v>2.719501384353766</v>
      </c>
      <c r="AH115" s="2595" t="n">
        <v>-0.4127362958760301</v>
      </c>
      <c r="AI115" s="2661" t="n">
        <v>0.602296313559322</v>
      </c>
      <c r="AJ115" s="413" t="n">
        <v>3.549437903368834</v>
      </c>
      <c r="AK115" s="736" t="n"/>
      <c r="AL115" s="2661" t="n">
        <v>4.30354</v>
      </c>
      <c r="AM115" s="2661" t="n">
        <v>0.476391613802909</v>
      </c>
      <c r="AN115" s="2661" t="n">
        <v>3.31047858041242</v>
      </c>
      <c r="AO115" s="2661" t="n">
        <v>1.33806430296603</v>
      </c>
      <c r="AP115" s="2661" t="n">
        <v>3.827148386197091</v>
      </c>
      <c r="AQ115" s="2595" t="n">
        <v>0.9930614195875798</v>
      </c>
      <c r="AR115" s="2661" t="n">
        <v>0.016279</v>
      </c>
      <c r="AS115" s="413" t="n">
        <v>263.3614472633454</v>
      </c>
      <c r="AT115" s="2796" t="n"/>
      <c r="AU115" s="2595" t="n">
        <v>0.9894784576271189</v>
      </c>
      <c r="AV115" s="2661" t="n">
        <v>0.443927891802101</v>
      </c>
      <c r="AW115" s="2661" t="n">
        <v>1.12536881819481</v>
      </c>
      <c r="AX115" s="2661" t="n">
        <v>0.5455505658250179</v>
      </c>
      <c r="AY115" s="2661" t="n">
        <v>-0.1358903605676911</v>
      </c>
      <c r="AZ115" s="2661" t="n">
        <v>1.02808363559322</v>
      </c>
      <c r="BA115" s="413" t="n">
        <v>-0.03755062003669152</v>
      </c>
      <c r="BB115" s="736" t="n"/>
      <c r="BC115" s="2595" t="n">
        <v>2.656868389830508</v>
      </c>
      <c r="BD115" s="2661" t="n">
        <v>0.410068241621017</v>
      </c>
      <c r="BE115" s="2661" t="n">
        <v>0.786370202601237</v>
      </c>
      <c r="BF115" s="2661" t="n">
        <v>2.246800148209491</v>
      </c>
      <c r="BG115" s="2661" t="n">
        <v>1.870498187229271</v>
      </c>
      <c r="BH115" s="2661" t="n">
        <v>0.6926245677966102</v>
      </c>
      <c r="BI115" s="413" t="n">
        <v>2.83594303950636</v>
      </c>
      <c r="BJ115" s="2796" t="n"/>
      <c r="BK115" s="2595" t="n"/>
      <c r="BL115" s="2661" t="n"/>
      <c r="BM115" s="2661" t="n"/>
      <c r="BN115" s="2661" t="n"/>
      <c r="BO115" s="2661" t="n"/>
      <c r="BP115" s="2661" t="n"/>
      <c r="BQ115" s="2661" t="n"/>
      <c r="BR115" s="413" t="n"/>
      <c r="BS115" s="736" t="n"/>
      <c r="BT115" s="2595" t="n"/>
      <c r="BU115" s="2661" t="n"/>
      <c r="BV115" s="2661" t="n"/>
      <c r="BW115" s="2661" t="n"/>
      <c r="BX115" s="2661" t="n"/>
      <c r="BY115" s="2661" t="n"/>
      <c r="BZ115" s="413" t="n"/>
      <c r="CA115" s="738" t="n"/>
      <c r="CB115" s="2595" t="n"/>
      <c r="CC115" s="2661" t="n"/>
      <c r="CD115" s="2661" t="n"/>
      <c r="CE115" s="2661" t="n"/>
      <c r="CF115" s="2661" t="n"/>
      <c r="CG115" s="2661" t="n"/>
      <c r="CH115" s="413" t="n"/>
      <c r="CI115" s="738" t="n"/>
      <c r="CJ115" s="2595" t="n"/>
      <c r="CK115" s="2661" t="n"/>
      <c r="CL115" s="2661" t="n"/>
      <c r="CM115" s="2661" t="n"/>
      <c r="CN115" s="2661" t="n"/>
      <c r="CO115" s="2661" t="n"/>
      <c r="CP115" s="413" t="n"/>
      <c r="CQ115" s="736" t="n"/>
      <c r="CR115" s="2661" t="n">
        <v>20.68944577966101</v>
      </c>
      <c r="CS115" s="2661" t="n">
        <v>3.312992868507036</v>
      </c>
      <c r="CT115" s="2592" t="n">
        <v>15.20299205336423</v>
      </c>
      <c r="CU115" s="2661" t="n">
        <v>17.37645291115398</v>
      </c>
      <c r="CV115" s="2661" t="n">
        <v>5.486453726296785</v>
      </c>
      <c r="CW115" s="2661" t="n">
        <v>3.745549711864407</v>
      </c>
      <c r="CX115" s="739">
        <f>+CR115/CW115-1</f>
        <v/>
      </c>
      <c r="CY115" s="740" t="n"/>
      <c r="CZ115" s="2797" t="n">
        <v>4.93539818131612</v>
      </c>
      <c r="DA115" s="2661" t="n">
        <v>34.6596017625085</v>
      </c>
      <c r="DB115" s="2661" t="n">
        <v>20.1027322645631</v>
      </c>
      <c r="DC115" s="2661" t="n"/>
      <c r="DD115" s="2661" t="n">
        <v>7.677192322033899</v>
      </c>
      <c r="DE115" s="413">
        <f>(CZ115-DD115)/DD115</f>
        <v/>
      </c>
      <c r="DF115" s="413">
        <f>(DA115-DD115)/DD115</f>
        <v/>
      </c>
      <c r="DG115" s="413">
        <f>(DB115-DD115)/DD115</f>
        <v/>
      </c>
      <c r="DH115" s="413">
        <f>(DC115-DD115)/DD115</f>
        <v/>
      </c>
      <c r="DI115" s="2489" t="n"/>
      <c r="DJ115" s="2388" t="n"/>
      <c r="DL115" s="2388" t="n"/>
      <c r="DM115" s="2571">
        <f>(CS115-CZ115)*10^6</f>
        <v/>
      </c>
      <c r="DN115" s="2571">
        <f>(CT115-DC115)*10^6</f>
        <v/>
      </c>
      <c r="DO115" s="2571">
        <f>(CW115-DD115)*10^6</f>
        <v/>
      </c>
    </row>
    <row customFormat="1" customHeight="1" ht="15" outlineLevel="1" r="116" s="416">
      <c r="A116" s="734" t="n"/>
      <c r="B116" s="735" t="inlineStr">
        <is>
          <t xml:space="preserve">    Sortant voix INTERNATIONAL</t>
        </is>
      </c>
      <c r="C116" s="651" t="inlineStr">
        <is>
          <t>CA109</t>
        </is>
      </c>
      <c r="D116" s="2661" t="n">
        <v>1.59927744067797</v>
      </c>
      <c r="E116" s="2661" t="n">
        <v>2.17550975493785</v>
      </c>
      <c r="F116" s="2661" t="n">
        <v>-0.57623231425988</v>
      </c>
      <c r="G116" s="2661" t="n">
        <v>2.23994834745763</v>
      </c>
      <c r="H116" s="413" t="n">
        <v>-0.2860203930625586</v>
      </c>
      <c r="I116" s="736" t="n"/>
      <c r="J116" s="2661" t="n">
        <v>1.2917445</v>
      </c>
      <c r="K116" s="2661" t="n">
        <v>2.02804692945332</v>
      </c>
      <c r="L116" s="2661" t="n">
        <v>-0.7363024294533198</v>
      </c>
      <c r="M116" s="2661" t="n">
        <v>2.085191491525419</v>
      </c>
      <c r="N116" s="413" t="n">
        <v>-0.380515168391069</v>
      </c>
      <c r="O116" s="2796" t="n"/>
      <c r="P116" s="2661" t="n">
        <v>1.359452</v>
      </c>
      <c r="Q116" s="2661" t="n">
        <v>2.42249801162651</v>
      </c>
      <c r="R116" s="2661" t="n">
        <v>-1.06304601162651</v>
      </c>
      <c r="S116" s="2661" t="n">
        <v>2.277933</v>
      </c>
      <c r="T116" s="413" t="n">
        <v>-0.403208083819849</v>
      </c>
      <c r="U116" s="736" t="n"/>
      <c r="V116" s="2661" t="n">
        <v>3.05807898305085</v>
      </c>
      <c r="W116" s="2661" t="n">
        <v>2.00897919887003</v>
      </c>
      <c r="X116" s="2661" t="n">
        <v>1.1269977175431</v>
      </c>
      <c r="Y116" s="2661" t="n">
        <v>1.04909978418082</v>
      </c>
      <c r="Z116" s="2595" t="n">
        <v>1.93108126550775</v>
      </c>
      <c r="AA116" s="2661" t="n">
        <v>2.05466233050848</v>
      </c>
      <c r="AB116" s="413" t="n">
        <v>0.4883608550384282</v>
      </c>
      <c r="AC116" s="736" t="n"/>
      <c r="AD116" s="2661" t="n">
        <v>1.44852874576271</v>
      </c>
      <c r="AE116" s="2661" t="n">
        <v>1.94445284553181</v>
      </c>
      <c r="AF116" s="2661" t="n">
        <v>1.08852233563022</v>
      </c>
      <c r="AG116" s="2661" t="n">
        <v>-0.4959240997690999</v>
      </c>
      <c r="AH116" s="2595" t="n">
        <v>0.36000641013249</v>
      </c>
      <c r="AI116" s="2661" t="n">
        <v>1.99786111864407</v>
      </c>
      <c r="AJ116" s="413" t="n">
        <v>-0.2749602401062727</v>
      </c>
      <c r="AK116" s="736" t="n"/>
      <c r="AL116" s="2661" t="n">
        <v>1.442387</v>
      </c>
      <c r="AM116" s="2661" t="n">
        <v>1.88643407052743</v>
      </c>
      <c r="AN116" s="2661" t="n">
        <v>1.0535794096366</v>
      </c>
      <c r="AO116" s="2661" t="n">
        <v>1.42277434434743</v>
      </c>
      <c r="AP116" s="2661" t="n">
        <v>-0.4440470705274298</v>
      </c>
      <c r="AQ116" s="2595" t="n">
        <v>0.3888075903634001</v>
      </c>
      <c r="AR116" s="2661" t="n">
        <v>1.734693</v>
      </c>
      <c r="AS116" s="413" t="n">
        <v>-0.1685058970088655</v>
      </c>
      <c r="AT116" s="2796" t="n"/>
      <c r="AU116" s="2595" t="n">
        <v>1.40524322881356</v>
      </c>
      <c r="AV116" s="2661" t="n">
        <v>1.65962075928914</v>
      </c>
      <c r="AW116" s="2661" t="n">
        <v>1.25147243312031</v>
      </c>
      <c r="AX116" s="2661" t="n">
        <v>-0.2543775304755798</v>
      </c>
      <c r="AY116" s="2661" t="n">
        <v>0.1537707956932501</v>
      </c>
      <c r="AZ116" s="2661" t="n">
        <v>2.1641802118644</v>
      </c>
      <c r="BA116" s="413" t="n">
        <v>-0.3506810472114196</v>
      </c>
      <c r="BB116" s="736" t="n"/>
      <c r="BC116" s="2595" t="n">
        <v>1.11812938983051</v>
      </c>
      <c r="BD116" s="2661" t="n">
        <v>1.64669168991829</v>
      </c>
      <c r="BE116" s="2661" t="n">
        <v>1.24145449226018</v>
      </c>
      <c r="BF116" s="2661" t="n">
        <v>-0.5285623000877799</v>
      </c>
      <c r="BG116" s="2661" t="n">
        <v>-0.12332510242967</v>
      </c>
      <c r="BH116" s="2661" t="n">
        <v>1.83458678813559</v>
      </c>
      <c r="BI116" s="413" t="n">
        <v>-0.3905279395548161</v>
      </c>
      <c r="BJ116" s="2796" t="n"/>
      <c r="BK116" s="2595" t="n"/>
      <c r="BL116" s="2661" t="n"/>
      <c r="BM116" s="2661" t="n"/>
      <c r="BN116" s="2661" t="n"/>
      <c r="BO116" s="2661" t="n"/>
      <c r="BP116" s="2661" t="n"/>
      <c r="BQ116" s="2661" t="n"/>
      <c r="BR116" s="413" t="n"/>
      <c r="BS116" s="736" t="n"/>
      <c r="BT116" s="2595" t="n"/>
      <c r="BU116" s="2661" t="n"/>
      <c r="BV116" s="2661" t="n"/>
      <c r="BW116" s="2661" t="n"/>
      <c r="BX116" s="2661" t="n"/>
      <c r="BY116" s="2661" t="n"/>
      <c r="BZ116" s="413" t="n"/>
      <c r="CA116" s="738" t="n"/>
      <c r="CB116" s="2595" t="n"/>
      <c r="CC116" s="2661" t="n"/>
      <c r="CD116" s="2661" t="n"/>
      <c r="CE116" s="2661" t="n"/>
      <c r="CF116" s="2661" t="n"/>
      <c r="CG116" s="2661" t="n"/>
      <c r="CH116" s="413" t="n"/>
      <c r="CI116" s="738" t="n"/>
      <c r="CJ116" s="2595" t="n"/>
      <c r="CK116" s="2661" t="n"/>
      <c r="CL116" s="2661" t="n"/>
      <c r="CM116" s="2661" t="n"/>
      <c r="CN116" s="2661" t="n"/>
      <c r="CO116" s="2661" t="n"/>
      <c r="CP116" s="413" t="n"/>
      <c r="CQ116" s="736" t="n"/>
      <c r="CR116" s="2661" t="n">
        <v>12.7228412881356</v>
      </c>
      <c r="CS116" s="2661" t="n">
        <v>15.77223326015438</v>
      </c>
      <c r="CT116" s="2592" t="n">
        <v>11.43132844695927</v>
      </c>
      <c r="CU116" s="2661" t="n">
        <v>-3.04939197201878</v>
      </c>
      <c r="CV116" s="2661" t="n">
        <v>1.291512841176331</v>
      </c>
      <c r="CW116" s="2661" t="n">
        <v>14.5544695</v>
      </c>
      <c r="CX116" s="739">
        <f>+CR116/CW116-1</f>
        <v/>
      </c>
      <c r="CY116" s="740" t="n"/>
      <c r="CZ116" s="2797" t="n">
        <v>22.41372772427</v>
      </c>
      <c r="DA116" s="2661" t="n">
        <v>13.0219420496242</v>
      </c>
      <c r="DB116" s="2661" t="n">
        <v>17.677048719702</v>
      </c>
      <c r="DC116" s="2661" t="n"/>
      <c r="DD116" s="2661" t="n">
        <v>25.17863311864406</v>
      </c>
      <c r="DE116" s="413">
        <f>(CZ116-DD116)/DD116</f>
        <v/>
      </c>
      <c r="DF116" s="413">
        <f>(DA116-DD116)/DD116</f>
        <v/>
      </c>
      <c r="DG116" s="413">
        <f>(DB116-DD116)/DD116</f>
        <v/>
      </c>
      <c r="DH116" s="413">
        <f>(DC116-DD116)/DD116</f>
        <v/>
      </c>
      <c r="DI116" s="2489" t="n"/>
      <c r="DJ116" s="2388" t="n"/>
      <c r="DL116" s="2388" t="n"/>
      <c r="DM116" s="2571">
        <f>(CS116-CZ116)*10^6</f>
        <v/>
      </c>
      <c r="DN116" s="2571">
        <f>(CT116-DC116)*10^6</f>
        <v/>
      </c>
      <c r="DO116" s="2571">
        <f>(CW116-DD116)*10^6</f>
        <v/>
      </c>
    </row>
    <row customFormat="1" customHeight="1" ht="15" outlineLevel="1" r="117" s="416">
      <c r="A117" s="734" t="n"/>
      <c r="B117" s="735" t="inlineStr">
        <is>
          <t xml:space="preserve">    Sortant voix roaming</t>
        </is>
      </c>
      <c r="C117" s="651" t="inlineStr">
        <is>
          <t>CA110</t>
        </is>
      </c>
      <c r="D117" s="2661" t="n">
        <v>0.515021</v>
      </c>
      <c r="E117" s="2661" t="n">
        <v>0.0812511355631233</v>
      </c>
      <c r="F117" s="2661" t="n">
        <v>0.4337698644368767</v>
      </c>
      <c r="G117" s="2661" t="n">
        <v>0.767775</v>
      </c>
      <c r="H117" s="413" t="n">
        <v>-0.3292032170883398</v>
      </c>
      <c r="I117" s="736" t="n"/>
      <c r="J117" s="2661" t="n">
        <v>0.715157</v>
      </c>
      <c r="K117" s="2661" t="n">
        <v>0.07362283361085289</v>
      </c>
      <c r="L117" s="2661" t="n">
        <v>0.6415341663891472</v>
      </c>
      <c r="M117" s="2661" t="n">
        <v>0.92865</v>
      </c>
      <c r="N117" s="413" t="n">
        <v>-0.229896085715824</v>
      </c>
      <c r="O117" s="2796" t="n"/>
      <c r="P117" s="2661" t="n">
        <v>2.441761</v>
      </c>
      <c r="Q117" s="2661" t="n">
        <v>0.0817708531466224</v>
      </c>
      <c r="R117" s="2661" t="n">
        <v>2.359990146853378</v>
      </c>
      <c r="S117" s="2661" t="n">
        <v>2.244028</v>
      </c>
      <c r="T117" s="413" t="n">
        <v>0.08811521068364558</v>
      </c>
      <c r="U117" s="736" t="n"/>
      <c r="V117" s="2799" t="n">
        <v>-0.617345</v>
      </c>
      <c r="W117" s="2661" t="n">
        <v>0.0794055162945333</v>
      </c>
      <c r="X117" s="2661" t="n">
        <v>2.3702952463091</v>
      </c>
      <c r="Y117" s="2661" t="n">
        <v>-0.6967505162945333</v>
      </c>
      <c r="Z117" s="2595" t="n">
        <v>-2.9876402463091</v>
      </c>
      <c r="AA117" s="2661" t="n">
        <v>-0.179823</v>
      </c>
      <c r="AB117" s="413" t="n">
        <v>2.433070296903066</v>
      </c>
      <c r="AC117" s="736" t="n"/>
      <c r="AD117" s="2799" t="n">
        <v>1.109398</v>
      </c>
      <c r="AE117" s="2661" t="n">
        <v>0.0823988452266838</v>
      </c>
      <c r="AF117" s="2661" t="n">
        <v>2.45451239612037</v>
      </c>
      <c r="AG117" s="2661" t="n">
        <v>1.026999154773316</v>
      </c>
      <c r="AH117" s="2595" t="n">
        <v>-1.34511439612037</v>
      </c>
      <c r="AI117" s="2661" t="n">
        <v>1.151825</v>
      </c>
      <c r="AJ117" s="413" t="n">
        <v>-0.03683458858767608</v>
      </c>
      <c r="AK117" s="736" t="n"/>
      <c r="AL117" s="2799" t="n">
        <v>2.178477</v>
      </c>
      <c r="AM117" s="2661" t="n">
        <v>0.08011803233642729</v>
      </c>
      <c r="AN117" s="2661" t="n">
        <v>2.38100382379496</v>
      </c>
      <c r="AO117" s="2661" t="n">
        <v>1.09209701296962</v>
      </c>
      <c r="AP117" s="2661" t="n">
        <v>2.098358967663573</v>
      </c>
      <c r="AQ117" s="2595" t="n">
        <v>-0.20252682379496</v>
      </c>
      <c r="AR117" s="2661" t="n">
        <v>1.919997</v>
      </c>
      <c r="AS117" s="413" t="n">
        <v>0.1346252103518912</v>
      </c>
      <c r="AT117" s="2796" t="n"/>
      <c r="AU117" s="2613" t="n">
        <v>-0.355737</v>
      </c>
      <c r="AV117" s="2661" t="n">
        <v>0.083200076501245</v>
      </c>
      <c r="AW117" s="2661" t="n">
        <v>1.13389464810347</v>
      </c>
      <c r="AX117" s="2661" t="n">
        <v>-0.438937076501245</v>
      </c>
      <c r="AY117" s="2661" t="n">
        <v>-1.48963164810347</v>
      </c>
      <c r="AZ117" s="2661" t="n">
        <v>0.069117</v>
      </c>
      <c r="BA117" s="413" t="n">
        <v>-6.146881375059682</v>
      </c>
      <c r="BB117" s="736" t="n"/>
      <c r="BC117" s="2613" t="n">
        <v>1.37989</v>
      </c>
      <c r="BD117" s="2661" t="n">
        <v>0.08367648428611919</v>
      </c>
      <c r="BE117" s="2661" t="n">
        <v>1.14014079705612</v>
      </c>
      <c r="BF117" s="2661" t="n">
        <v>1.296213515713881</v>
      </c>
      <c r="BG117" s="2661" t="n">
        <v>0.2397492029438801</v>
      </c>
      <c r="BH117" s="2661" t="n">
        <v>1.001747</v>
      </c>
      <c r="BI117" s="413" t="n">
        <v>0.3774835362621503</v>
      </c>
      <c r="BJ117" s="2796" t="n"/>
      <c r="BK117" s="2613" t="n"/>
      <c r="BL117" s="2661" t="n"/>
      <c r="BM117" s="2661" t="n"/>
      <c r="BN117" s="2661" t="n"/>
      <c r="BO117" s="2661" t="n"/>
      <c r="BP117" s="2661" t="n"/>
      <c r="BQ117" s="2661" t="n"/>
      <c r="BR117" s="413" t="n"/>
      <c r="BS117" s="736" t="n"/>
      <c r="BT117" s="2613" t="n"/>
      <c r="BU117" s="2661" t="n"/>
      <c r="BV117" s="2661" t="n"/>
      <c r="BW117" s="2661" t="n"/>
      <c r="BX117" s="2661" t="n"/>
      <c r="BY117" s="2661" t="n"/>
      <c r="BZ117" s="413" t="n"/>
      <c r="CA117" s="738" t="n"/>
      <c r="CB117" s="2613" t="n"/>
      <c r="CC117" s="2661" t="n"/>
      <c r="CD117" s="2661" t="n"/>
      <c r="CE117" s="2661" t="n"/>
      <c r="CF117" s="2661" t="n"/>
      <c r="CG117" s="2661" t="n"/>
      <c r="CH117" s="413" t="n"/>
      <c r="CI117" s="738" t="n"/>
      <c r="CJ117" s="2613" t="n"/>
      <c r="CK117" s="2661" t="n"/>
      <c r="CL117" s="2661" t="n"/>
      <c r="CM117" s="2661" t="n"/>
      <c r="CN117" s="2661" t="n"/>
      <c r="CO117" s="2661" t="n"/>
      <c r="CP117" s="413" t="n"/>
      <c r="CQ117" s="736" t="n"/>
      <c r="CR117" s="2661" t="n">
        <v>7.366622</v>
      </c>
      <c r="CS117" s="2661" t="n">
        <v>0.6454437769656071</v>
      </c>
      <c r="CT117" s="2592" t="n">
        <v>6.38998366107309</v>
      </c>
      <c r="CU117" s="2661" t="n">
        <v>6.721178223034393</v>
      </c>
      <c r="CV117" s="2661" t="n">
        <v>0.9766383389269091</v>
      </c>
      <c r="CW117" s="2661" t="n">
        <v>6.901569</v>
      </c>
      <c r="CX117" s="739">
        <f>+CR117/CW117-1</f>
        <v/>
      </c>
      <c r="CY117" s="740" t="n"/>
      <c r="CZ117" s="2797" t="n">
        <v>0.980074145212946</v>
      </c>
      <c r="DA117" s="2661" t="n">
        <v>25.6332813885887</v>
      </c>
      <c r="DB117" s="2661" t="n">
        <v>12.0869185260439</v>
      </c>
      <c r="DC117" s="2661" t="n"/>
      <c r="DD117" s="2661" t="n">
        <v>12.557755</v>
      </c>
      <c r="DE117" s="413">
        <f>(CZ117-DD117)/DD117</f>
        <v/>
      </c>
      <c r="DF117" s="413">
        <f>(DA117-DD117)/DD117</f>
        <v/>
      </c>
      <c r="DG117" s="413">
        <f>(DB117-DD117)/DD117</f>
        <v/>
      </c>
      <c r="DH117" s="413">
        <f>(DC117-DD117)/DD117</f>
        <v/>
      </c>
      <c r="DI117" s="2489" t="n"/>
      <c r="DJ117" s="2388" t="n"/>
      <c r="DL117" s="2388" t="n"/>
      <c r="DM117" s="2571">
        <f>(CS117-CZ117)*10^6</f>
        <v/>
      </c>
      <c r="DN117" s="2571">
        <f>(CT117-DC117)*10^6</f>
        <v/>
      </c>
      <c r="DO117" s="2571">
        <f>(CW117-DD117)*10^6</f>
        <v/>
      </c>
    </row>
    <row customFormat="1" customHeight="1" ht="15" outlineLevel="1" r="118" s="733">
      <c r="A118" s="719" t="n"/>
      <c r="B118" s="720" t="inlineStr">
        <is>
          <t>Total VOIX Sortant</t>
        </is>
      </c>
      <c r="C118" s="651" t="inlineStr">
        <is>
          <t>CA111</t>
        </is>
      </c>
      <c r="D118" s="2790" t="n">
        <v>23.340879</v>
      </c>
      <c r="E118" s="2790" t="n">
        <v>32.0138204142308</v>
      </c>
      <c r="F118" s="2790" t="n">
        <v>-8.672941414230799</v>
      </c>
      <c r="G118" s="2790" t="n">
        <v>39.51408899999998</v>
      </c>
      <c r="H118" s="723" t="n">
        <v>-0.4093023630128482</v>
      </c>
      <c r="I118" s="724" t="n"/>
      <c r="J118" s="2790" t="n">
        <v>20.044199</v>
      </c>
      <c r="K118" s="2790" t="n">
        <v>30.2911213122985</v>
      </c>
      <c r="L118" s="2790" t="n">
        <v>-10.2469223122985</v>
      </c>
      <c r="M118" s="2790" t="n">
        <v>37.316004</v>
      </c>
      <c r="N118" s="723" t="n">
        <v>-0.4628524801315811</v>
      </c>
      <c r="O118" s="2791" t="n"/>
      <c r="P118" s="2790" t="n">
        <v>28.282678</v>
      </c>
      <c r="Q118" s="2790" t="n">
        <v>34.2133154891584</v>
      </c>
      <c r="R118" s="2790" t="n">
        <v>-5.930637489158396</v>
      </c>
      <c r="S118" s="2790" t="n">
        <v>40.959411</v>
      </c>
      <c r="T118" s="723" t="n">
        <v>-0.309495002259676</v>
      </c>
      <c r="U118" s="724" t="n"/>
      <c r="V118" s="2790" t="n">
        <v>18.794653</v>
      </c>
      <c r="W118" s="2790" t="n">
        <v>30.7509190124364</v>
      </c>
      <c r="X118" s="2790" t="n">
        <v>26.1060741707627</v>
      </c>
      <c r="Y118" s="2790" t="n">
        <v>-11.9562660124364</v>
      </c>
      <c r="Z118" s="2789" t="n">
        <v>-7.311421170762699</v>
      </c>
      <c r="AA118" s="2790" t="n">
        <v>31.36834100000001</v>
      </c>
      <c r="AB118" s="723" t="n">
        <v>-0.4008400699291048</v>
      </c>
      <c r="AC118" s="724" t="n"/>
      <c r="AD118" s="2790" t="n">
        <v>23.3031113050847</v>
      </c>
      <c r="AE118" s="2790" t="n">
        <v>18.2100135418539</v>
      </c>
      <c r="AF118" s="2790" t="n">
        <v>26.6230908304859</v>
      </c>
      <c r="AG118" s="2790" t="n">
        <v>5.093097763230798</v>
      </c>
      <c r="AH118" s="2789" t="n">
        <v>-3.319979525401202</v>
      </c>
      <c r="AI118" s="2790" t="n">
        <v>34.68295999999999</v>
      </c>
      <c r="AJ118" s="723" t="n">
        <v>-0.3281106541920095</v>
      </c>
      <c r="AK118" s="724" t="n"/>
      <c r="AL118" s="2790" t="n">
        <v>23.790948</v>
      </c>
      <c r="AM118" s="2790" t="n">
        <v>30.8502528649907</v>
      </c>
      <c r="AN118" s="2790" t="n">
        <v>26.5674772497834</v>
      </c>
      <c r="AO118" s="2790" t="n">
        <v>23.600104819275</v>
      </c>
      <c r="AP118" s="2790" t="n">
        <v>-7.059304864990697</v>
      </c>
      <c r="AQ118" s="2789" t="n">
        <v>-2.776529249783398</v>
      </c>
      <c r="AR118" s="2790" t="n">
        <v>31.916613</v>
      </c>
      <c r="AS118" s="723" t="n">
        <v>-0.2545904541938707</v>
      </c>
      <c r="AT118" s="2791" t="n"/>
      <c r="AU118" s="2789" t="n">
        <v>17.9216523983051</v>
      </c>
      <c r="AV118" s="2790" t="n">
        <v>28.5762699626678</v>
      </c>
      <c r="AW118" s="2790" t="n">
        <v>21.9870118747085</v>
      </c>
      <c r="AX118" s="2790" t="n">
        <v>-10.6546175643627</v>
      </c>
      <c r="AY118" s="2790" t="n">
        <v>-4.065359476403398</v>
      </c>
      <c r="AZ118" s="2790" t="n">
        <v>30.12205</v>
      </c>
      <c r="BA118" s="723" t="n">
        <v>-0.4050321144043947</v>
      </c>
      <c r="BB118" s="724" t="n"/>
      <c r="BC118" s="2789" t="n">
        <v>20.12088377966102</v>
      </c>
      <c r="BD118" s="2790" t="n">
        <v>26.639971818661</v>
      </c>
      <c r="BE118" s="2790" t="n">
        <v>20.5709822191055</v>
      </c>
      <c r="BF118" s="2790" t="n">
        <v>-6.519088038999978</v>
      </c>
      <c r="BG118" s="2790" t="n">
        <v>-0.4500984394444778</v>
      </c>
      <c r="BH118" s="2790" t="n">
        <v>27.74746500000001</v>
      </c>
      <c r="BI118" s="723" t="n">
        <v>-0.2748568642338672</v>
      </c>
      <c r="BJ118" s="2791" t="n"/>
      <c r="BK118" s="2789" t="n"/>
      <c r="BL118" s="2790" t="n"/>
      <c r="BM118" s="2790" t="n"/>
      <c r="BN118" s="2790" t="n"/>
      <c r="BO118" s="2790" t="n"/>
      <c r="BP118" s="2790" t="n"/>
      <c r="BQ118" s="2790" t="n"/>
      <c r="BR118" s="723" t="n"/>
      <c r="BS118" s="724" t="n"/>
      <c r="BT118" s="2789" t="n"/>
      <c r="BU118" s="2790" t="n"/>
      <c r="BV118" s="2790" t="n"/>
      <c r="BW118" s="2790" t="n"/>
      <c r="BX118" s="2790" t="n"/>
      <c r="BY118" s="2790" t="n"/>
      <c r="BZ118" s="723" t="n"/>
      <c r="CA118" s="727" t="n"/>
      <c r="CB118" s="2789" t="n"/>
      <c r="CC118" s="2790" t="n"/>
      <c r="CD118" s="2790" t="n"/>
      <c r="CE118" s="2790" t="n"/>
      <c r="CF118" s="2790" t="n"/>
      <c r="CG118" s="2790" t="n"/>
      <c r="CH118" s="723" t="n"/>
      <c r="CI118" s="727" t="n"/>
      <c r="CJ118" s="2789" t="n"/>
      <c r="CK118" s="2790" t="n"/>
      <c r="CL118" s="2790" t="n"/>
      <c r="CM118" s="2790" t="n"/>
      <c r="CN118" s="2790" t="n"/>
      <c r="CO118" s="2790" t="n"/>
      <c r="CP118" s="723" t="n"/>
      <c r="CQ118" s="724" t="n"/>
      <c r="CR118" s="2790" t="n">
        <v>175.5990044830508</v>
      </c>
      <c r="CS118" s="2790" t="n">
        <v>231.5456844162975</v>
      </c>
      <c r="CT118" s="2793" t="n">
        <v>159.3526369990682</v>
      </c>
      <c r="CU118" s="2790" t="n">
        <v>-55.94667993324666</v>
      </c>
      <c r="CV118" s="2790" t="n">
        <v>16.24636748398265</v>
      </c>
      <c r="CW118" s="2790" t="n">
        <v>245.879468</v>
      </c>
      <c r="CX118" s="729">
        <f>+CR118/CW118-1</f>
        <v/>
      </c>
      <c r="CY118" s="730" t="n"/>
      <c r="CZ118" s="2794" t="n">
        <v>336.123472044081</v>
      </c>
      <c r="DA118" s="2790" t="n">
        <v>289.973984023168</v>
      </c>
      <c r="DB118" s="2790" t="n">
        <v>260.889025122792</v>
      </c>
      <c r="DC118" s="2790" t="n"/>
      <c r="DD118" s="2790" t="n">
        <v>382.736966</v>
      </c>
      <c r="DE118" s="723">
        <f>(CZ118-DD118)/DD118</f>
        <v/>
      </c>
      <c r="DF118" s="723">
        <f>(DA118-DD118)/DD118</f>
        <v/>
      </c>
      <c r="DG118" s="723">
        <f>(DB118-DD118)/DD118</f>
        <v/>
      </c>
      <c r="DH118" s="723">
        <f>(DC118-DD118)/DD118</f>
        <v/>
      </c>
      <c r="DI118" s="2489" t="n"/>
      <c r="DJ118" s="2388" t="n"/>
      <c r="DL118" s="2388" t="n"/>
      <c r="DM118" s="2571">
        <f>(CS118-CZ118)*10^6</f>
        <v/>
      </c>
      <c r="DN118" s="2571">
        <f>(CT118-DC118)*10^6</f>
        <v/>
      </c>
      <c r="DO118" s="2571">
        <f>(CW118-DD118)*10^6</f>
        <v/>
      </c>
    </row>
    <row customFormat="1" customHeight="1" ht="15" outlineLevel="1" r="119" s="787">
      <c r="A119" s="784" t="n"/>
      <c r="B119" s="2814" t="n"/>
      <c r="C119" s="651" t="inlineStr">
        <is>
          <t>CA112</t>
        </is>
      </c>
      <c r="D119" s="2592" t="n"/>
      <c r="E119" s="2592" t="n"/>
      <c r="F119" s="2592" t="n"/>
      <c r="G119" s="2592" t="n"/>
      <c r="H119" s="409" t="n"/>
      <c r="I119" s="410" t="n"/>
      <c r="J119" s="2592" t="n"/>
      <c r="K119" s="2592" t="n"/>
      <c r="L119" s="2592" t="n"/>
      <c r="M119" s="2592" t="n"/>
      <c r="N119" s="409" t="n"/>
      <c r="O119" s="2586" t="n"/>
      <c r="P119" s="2592" t="n"/>
      <c r="Q119" s="2592" t="n"/>
      <c r="R119" s="2592" t="n"/>
      <c r="S119" s="2592" t="n"/>
      <c r="T119" s="409" t="n"/>
      <c r="U119" s="410" t="n"/>
      <c r="V119" s="2592" t="n"/>
      <c r="W119" s="2592" t="n"/>
      <c r="X119" s="2592" t="n"/>
      <c r="Y119" s="2592" t="n"/>
      <c r="Z119" s="2591" t="n"/>
      <c r="AA119" s="2592" t="n"/>
      <c r="AB119" s="409" t="n"/>
      <c r="AC119" s="410" t="n"/>
      <c r="AD119" s="2592" t="n"/>
      <c r="AE119" s="2592" t="n"/>
      <c r="AF119" s="2592" t="n"/>
      <c r="AG119" s="2592" t="n"/>
      <c r="AH119" s="2591" t="n"/>
      <c r="AI119" s="2592" t="n"/>
      <c r="AJ119" s="409" t="n"/>
      <c r="AK119" s="410" t="n"/>
      <c r="AL119" s="2592" t="n"/>
      <c r="AM119" s="2592" t="n"/>
      <c r="AN119" s="2592" t="n"/>
      <c r="AO119" s="2592" t="n"/>
      <c r="AP119" s="2592" t="n"/>
      <c r="AQ119" s="2591" t="n"/>
      <c r="AR119" s="2592" t="n"/>
      <c r="AS119" s="409" t="n"/>
      <c r="AT119" s="2586" t="n"/>
      <c r="AU119" s="2591" t="n"/>
      <c r="AV119" s="2592" t="n"/>
      <c r="AW119" s="2592" t="n"/>
      <c r="AX119" s="2592" t="n"/>
      <c r="AY119" s="2592" t="n"/>
      <c r="AZ119" s="2592" t="n"/>
      <c r="BA119" s="409" t="n"/>
      <c r="BB119" s="410" t="n"/>
      <c r="BC119" s="2591" t="n"/>
      <c r="BD119" s="2592" t="n"/>
      <c r="BE119" s="2592" t="n"/>
      <c r="BF119" s="2592" t="n"/>
      <c r="BG119" s="2592" t="n"/>
      <c r="BH119" s="2592" t="n"/>
      <c r="BI119" s="409" t="n"/>
      <c r="BJ119" s="2586" t="n"/>
      <c r="BK119" s="2591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410" t="n"/>
      <c r="BT119" s="2591" t="n"/>
      <c r="BU119" s="2592" t="n"/>
      <c r="BV119" s="2592" t="n"/>
      <c r="BW119" s="2592" t="n"/>
      <c r="BX119" s="2592" t="n"/>
      <c r="BY119" s="2592" t="n"/>
      <c r="BZ119" s="409" t="n"/>
      <c r="CA119" s="397" t="n"/>
      <c r="CB119" s="2591" t="n"/>
      <c r="CC119" s="2592" t="n"/>
      <c r="CD119" s="2592" t="n"/>
      <c r="CE119" s="2592" t="n"/>
      <c r="CF119" s="2592" t="n"/>
      <c r="CG119" s="2592" t="n"/>
      <c r="CH119" s="409" t="n"/>
      <c r="CI119" s="397" t="n"/>
      <c r="CJ119" s="2591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2" t="n"/>
      <c r="CS119" s="2592" t="n"/>
      <c r="CT119" s="2592" t="n"/>
      <c r="CU119" s="2592">
        <f>+CR119-CS119</f>
        <v/>
      </c>
      <c r="CV119" s="2592">
        <f>+CR119-CT119</f>
        <v/>
      </c>
      <c r="CW119" s="2592" t="n"/>
      <c r="CX119" s="761" t="n"/>
      <c r="CY119" s="32" t="n"/>
      <c r="CZ119" s="2815" t="n"/>
      <c r="DA119" s="2592" t="n"/>
      <c r="DB119" s="2592" t="n"/>
      <c r="DC119" s="2592" t="n"/>
      <c r="DD119" s="2592" t="n"/>
      <c r="DE119" s="409" t="n"/>
      <c r="DF119" s="409" t="n"/>
      <c r="DG119" s="409" t="n"/>
      <c r="DH119" s="409" t="n"/>
      <c r="DI119" s="2489" t="n"/>
      <c r="DJ119" s="2388" t="n"/>
      <c r="DL119" s="2388" t="n"/>
      <c r="DM119" s="2571">
        <f>(CS119-CZ119)*10^6</f>
        <v/>
      </c>
      <c r="DN119" s="2571">
        <f>(CT119-DC119)*10^6</f>
        <v/>
      </c>
      <c r="DO119" s="2571">
        <f>(CW119-DD119)*10^6</f>
        <v/>
      </c>
    </row>
    <row customFormat="1" customHeight="1" ht="15" outlineLevel="1" r="120" s="787">
      <c r="A120" s="784" t="n"/>
      <c r="B120" s="735" t="inlineStr">
        <is>
          <t xml:space="preserve">    Sortant sms on net</t>
        </is>
      </c>
      <c r="C120" s="651" t="inlineStr">
        <is>
          <t>CA113</t>
        </is>
      </c>
      <c r="D120" s="2591" t="n">
        <v>-0.169497</v>
      </c>
      <c r="E120" s="2661" t="n">
        <v>-0.351991270687353</v>
      </c>
      <c r="F120" s="2592" t="n">
        <v>0.182494270687353</v>
      </c>
      <c r="G120" s="2661" t="n">
        <v>-0.127571</v>
      </c>
      <c r="H120" s="409" t="n">
        <v>0.3286483605208081</v>
      </c>
      <c r="I120" s="410" t="n"/>
      <c r="J120" s="2591" t="n">
        <v>-0.142232</v>
      </c>
      <c r="K120" s="2661" t="n">
        <v>-0.328272187850311</v>
      </c>
      <c r="L120" s="2592" t="n">
        <v>0.186040187850311</v>
      </c>
      <c r="M120" s="2661" t="n">
        <v>-0.123207</v>
      </c>
      <c r="N120" s="409" t="n">
        <v>0.1544149277232625</v>
      </c>
      <c r="O120" s="2586" t="n"/>
      <c r="P120" s="2591" t="n">
        <v>0.017384</v>
      </c>
      <c r="Q120" s="2661" t="n">
        <v>-0.345896889132849</v>
      </c>
      <c r="R120" s="2592" t="n">
        <v>0.363280889132849</v>
      </c>
      <c r="S120" s="2661" t="n">
        <v>0.019379</v>
      </c>
      <c r="T120" s="409" t="n">
        <v>-0.1029464884668971</v>
      </c>
      <c r="U120" s="410" t="n"/>
      <c r="V120" s="2591" t="n">
        <v>-0.308803</v>
      </c>
      <c r="W120" s="2661" t="n">
        <v>-0.0267556384375858</v>
      </c>
      <c r="X120" s="2661" t="n">
        <v>0.0013442050521911</v>
      </c>
      <c r="Y120" s="2592" t="n">
        <v>-0.2820473615624142</v>
      </c>
      <c r="Z120" s="2591" t="n">
        <v>-0.3101472050521911</v>
      </c>
      <c r="AA120" s="2661" t="n">
        <v>-0.193823</v>
      </c>
      <c r="AB120" s="409" t="n">
        <v>0.5932216506812917</v>
      </c>
      <c r="AC120" s="410" t="n"/>
      <c r="AD120" s="2591" t="n">
        <v>-0.13348</v>
      </c>
      <c r="AE120" s="2661" t="n">
        <v>-0.325561160130847</v>
      </c>
      <c r="AF120" s="2661" t="n">
        <v>0.0163220658283124</v>
      </c>
      <c r="AG120" s="2592" t="n">
        <v>0.192081160130847</v>
      </c>
      <c r="AH120" s="2591" t="n">
        <v>-0.1498020658283124</v>
      </c>
      <c r="AI120" s="2661" t="n">
        <v>-0.157901</v>
      </c>
      <c r="AJ120" s="409" t="n">
        <v>-0.1546601984787939</v>
      </c>
      <c r="AK120" s="410" t="n"/>
      <c r="AL120" s="2591" t="n">
        <v>0.011166</v>
      </c>
      <c r="AM120" s="2661" t="n">
        <v>-0.319765005763813</v>
      </c>
      <c r="AN120" s="2661" t="n">
        <v>0.0159940771065511</v>
      </c>
      <c r="AO120" s="2661" t="n">
        <v>-0.132733099494373</v>
      </c>
      <c r="AP120" s="2592" t="n">
        <v>0.330931005763813</v>
      </c>
      <c r="AQ120" s="2591" t="n">
        <v>-0.004828077106551101</v>
      </c>
      <c r="AR120" s="2661" t="n">
        <v>0.013882</v>
      </c>
      <c r="AS120" s="409" t="n">
        <v>-0.1956490419247948</v>
      </c>
      <c r="AT120" s="2586" t="n"/>
      <c r="AU120" s="2591" t="n">
        <v>-0.157357</v>
      </c>
      <c r="AV120" s="2661" t="n">
        <v>-0.309668842867341</v>
      </c>
      <c r="AW120" s="2661" t="n">
        <v>-0.128517967453813</v>
      </c>
      <c r="AX120" s="2592" t="n">
        <v>0.152311842867341</v>
      </c>
      <c r="AY120" s="2592" t="n">
        <v>-0.02883903254618697</v>
      </c>
      <c r="AZ120" s="2661" t="n">
        <v>-0.317545</v>
      </c>
      <c r="BA120" s="409" t="n">
        <v>-0.5044576359256169</v>
      </c>
      <c r="BB120" s="410" t="n"/>
      <c r="BC120" s="2591" t="n">
        <v>0.119643</v>
      </c>
      <c r="BD120" s="2661" t="n">
        <v>-0.302255245416599</v>
      </c>
      <c r="BE120" s="2661" t="n">
        <v>-0.125414070880988</v>
      </c>
      <c r="BF120" s="2592" t="n">
        <v>0.421898245416599</v>
      </c>
      <c r="BG120" s="2592" t="n">
        <v>0.245057070880988</v>
      </c>
      <c r="BH120" s="2661" t="n">
        <v>-0.132435</v>
      </c>
      <c r="BI120" s="409" t="n">
        <v>-1.903409219617171</v>
      </c>
      <c r="BJ120" s="2586" t="n"/>
      <c r="BK120" s="2591" t="n"/>
      <c r="BL120" s="2661" t="n"/>
      <c r="BM120" s="2661" t="n"/>
      <c r="BN120" s="2661" t="n"/>
      <c r="BO120" s="2592" t="n"/>
      <c r="BP120" s="2592" t="n"/>
      <c r="BQ120" s="2661" t="n"/>
      <c r="BR120" s="409" t="n"/>
      <c r="BS120" s="410" t="n"/>
      <c r="BT120" s="2591" t="n"/>
      <c r="BU120" s="2661" t="n"/>
      <c r="BV120" s="2661" t="n"/>
      <c r="BW120" s="2592" t="n"/>
      <c r="BX120" s="2592" t="n"/>
      <c r="BY120" s="2661" t="n"/>
      <c r="BZ120" s="409" t="n"/>
      <c r="CA120" s="397" t="n"/>
      <c r="CB120" s="2591" t="n"/>
      <c r="CC120" s="2661" t="n"/>
      <c r="CD120" s="2661" t="n"/>
      <c r="CE120" s="2592" t="n"/>
      <c r="CF120" s="2592" t="n"/>
      <c r="CG120" s="2661" t="n"/>
      <c r="CH120" s="409" t="n"/>
      <c r="CI120" s="397" t="n"/>
      <c r="CJ120" s="2591" t="n"/>
      <c r="CK120" s="2661" t="n"/>
      <c r="CL120" s="2661" t="n"/>
      <c r="CM120" s="2592" t="n"/>
      <c r="CN120" s="2592" t="n"/>
      <c r="CO120" s="2661" t="n"/>
      <c r="CP120" s="409" t="n"/>
      <c r="CQ120" s="410" t="n"/>
      <c r="CR120" s="2592" t="n">
        <v>-0.7631760000000001</v>
      </c>
      <c r="CS120" s="2592" t="n">
        <v>-2.310166240286699</v>
      </c>
      <c r="CT120" s="2592" t="n">
        <v>-0.9978790669481861</v>
      </c>
      <c r="CU120" s="2592" t="n">
        <v>1.546990240286699</v>
      </c>
      <c r="CV120" s="2592" t="n">
        <v>0.234703066948186</v>
      </c>
      <c r="CW120" s="2592" t="n">
        <v>-0.8867860000000001</v>
      </c>
      <c r="CX120" s="761">
        <f>+CR120/CW120-1</f>
        <v/>
      </c>
      <c r="CY120" s="32" t="n"/>
      <c r="CZ120" s="2797" t="n">
        <v>-3.46169791190233</v>
      </c>
      <c r="DA120" s="2661" t="n">
        <v>-0.173341088524806</v>
      </c>
      <c r="DB120" s="2661" t="n">
        <v>-1.60081223719995</v>
      </c>
      <c r="DC120" s="2661" t="n"/>
      <c r="DD120" s="2661" t="n">
        <v>-1.537982</v>
      </c>
      <c r="DE120" s="409">
        <f>(CZ120-DD120)/DD120</f>
        <v/>
      </c>
      <c r="DF120" s="409">
        <f>(DA120-DD120)/DD120</f>
        <v/>
      </c>
      <c r="DG120" s="409">
        <f>(DB120-DD120)/DD120</f>
        <v/>
      </c>
      <c r="DH120" s="409">
        <f>(DC120-DD120)/DD120</f>
        <v/>
      </c>
      <c r="DI120" s="2489" t="n"/>
      <c r="DJ120" s="2388" t="n"/>
      <c r="DL120" s="2388" t="n"/>
      <c r="DM120" s="2571">
        <f>(CS120-CZ120)*10^6</f>
        <v/>
      </c>
      <c r="DN120" s="2571">
        <f>(CT120-DC120)*10^6</f>
        <v/>
      </c>
      <c r="DO120" s="2571">
        <f>(CW120-DD120)*10^6</f>
        <v/>
      </c>
    </row>
    <row customFormat="1" customHeight="1" ht="15" outlineLevel="1" r="121" s="787">
      <c r="A121" s="784" t="n"/>
      <c r="B121" s="735" t="inlineStr">
        <is>
          <t xml:space="preserve">    Sortant sms MTN</t>
        </is>
      </c>
      <c r="C121" s="651" t="inlineStr">
        <is>
          <t>CA114</t>
        </is>
      </c>
      <c r="D121" s="2592" t="n">
        <v>0.132518</v>
      </c>
      <c r="E121" s="2661" t="n">
        <v>0.356724237824545</v>
      </c>
      <c r="F121" s="2592" t="n">
        <v>-0.224206237824545</v>
      </c>
      <c r="G121" s="2661" t="n">
        <v>0.152766</v>
      </c>
      <c r="H121" s="409" t="n">
        <v>-0.1325425814644621</v>
      </c>
      <c r="I121" s="410" t="n"/>
      <c r="J121" s="2592" t="n">
        <v>0.106249</v>
      </c>
      <c r="K121" s="2661" t="n">
        <v>0.321837488465713</v>
      </c>
      <c r="L121" s="2592" t="n">
        <v>-0.215588488465713</v>
      </c>
      <c r="M121" s="2661" t="n">
        <v>0.130724</v>
      </c>
      <c r="N121" s="409" t="n">
        <v>-0.1872265230562101</v>
      </c>
      <c r="O121" s="2586" t="n"/>
      <c r="P121" s="2592" t="n">
        <v>0.027949</v>
      </c>
      <c r="Q121" s="2661" t="n">
        <v>0.342696249835766</v>
      </c>
      <c r="R121" s="2592" t="n">
        <v>-0.314747249835766</v>
      </c>
      <c r="S121" s="2661" t="n">
        <v>0.026522</v>
      </c>
      <c r="T121" s="409" t="n">
        <v>0.0538043888092905</v>
      </c>
      <c r="U121" s="410" t="n"/>
      <c r="V121" s="2592" t="n">
        <v>0.235438</v>
      </c>
      <c r="W121" s="2661" t="n">
        <v>0.0905872624344085</v>
      </c>
      <c r="X121" s="2661" t="n">
        <v>0.0054016829317073</v>
      </c>
      <c r="Y121" s="2592" t="n">
        <v>0.1448507375655915</v>
      </c>
      <c r="Z121" s="2591" t="n">
        <v>0.2300363170682927</v>
      </c>
      <c r="AA121" s="2661" t="n">
        <v>0.244152</v>
      </c>
      <c r="AB121" s="409" t="n">
        <v>-0.03569088109046825</v>
      </c>
      <c r="AC121" s="410" t="n"/>
      <c r="AD121" s="2592" t="n">
        <v>0.094073</v>
      </c>
      <c r="AE121" s="2661" t="n">
        <v>0.322537492065722</v>
      </c>
      <c r="AF121" s="2661" t="n">
        <v>0.019192629978025</v>
      </c>
      <c r="AG121" s="2592" t="n">
        <v>-0.228464492065722</v>
      </c>
      <c r="AH121" s="2591" t="n">
        <v>0.07488037002197501</v>
      </c>
      <c r="AI121" s="2661" t="n">
        <v>0.137445</v>
      </c>
      <c r="AJ121" s="409" t="n">
        <v>-0.3155589508530685</v>
      </c>
      <c r="AK121" s="410" t="n"/>
      <c r="AL121" s="2592" t="n">
        <v>0.020903</v>
      </c>
      <c r="AM121" s="2661" t="n">
        <v>0.3083086640836289</v>
      </c>
      <c r="AN121" s="2661" t="n">
        <v>0.0183031453657237</v>
      </c>
      <c r="AO121" s="2661" t="n">
        <v>0.09104062069750669</v>
      </c>
      <c r="AP121" s="2592" t="n">
        <v>-0.2874056640836289</v>
      </c>
      <c r="AQ121" s="2591" t="n">
        <v>0.0025998546342763</v>
      </c>
      <c r="AR121" s="2661" t="n">
        <v>0.023997</v>
      </c>
      <c r="AS121" s="409" t="n">
        <v>-0.1289327832645747</v>
      </c>
      <c r="AT121" s="2586" t="n"/>
      <c r="AU121" s="2591" t="n">
        <v>0.20714</v>
      </c>
      <c r="AV121" s="2661" t="n">
        <v>0.323323285147831</v>
      </c>
      <c r="AW121" s="2661" t="n">
        <v>0.09545627847539891</v>
      </c>
      <c r="AX121" s="2592" t="n">
        <v>-0.116183285147831</v>
      </c>
      <c r="AY121" s="2592" t="n">
        <v>0.1116837215246011</v>
      </c>
      <c r="AZ121" s="2661" t="n">
        <v>0.286102</v>
      </c>
      <c r="BA121" s="409" t="n">
        <v>-0.275992478207073</v>
      </c>
      <c r="BB121" s="410" t="n"/>
      <c r="BC121" s="2591" t="n">
        <v>0.119792</v>
      </c>
      <c r="BD121" s="2661" t="n">
        <v>0.312782646450441</v>
      </c>
      <c r="BE121" s="2661" t="n">
        <v>0.0923243475424355</v>
      </c>
      <c r="BF121" s="2592" t="n">
        <v>-0.192990646450441</v>
      </c>
      <c r="BG121" s="2592" t="n">
        <v>0.0274676524575645</v>
      </c>
      <c r="BH121" s="2661" t="n">
        <v>0.140863</v>
      </c>
      <c r="BI121" s="409" t="n">
        <v>-0.1495850578221392</v>
      </c>
      <c r="BJ121" s="2586" t="n"/>
      <c r="BK121" s="2591" t="n"/>
      <c r="BL121" s="2661" t="n"/>
      <c r="BM121" s="2661" t="n"/>
      <c r="BN121" s="2661" t="n"/>
      <c r="BO121" s="2592" t="n"/>
      <c r="BP121" s="2592" t="n"/>
      <c r="BQ121" s="2661" t="n"/>
      <c r="BR121" s="409" t="n"/>
      <c r="BS121" s="410" t="n"/>
      <c r="BT121" s="2591" t="n"/>
      <c r="BU121" s="2661" t="n"/>
      <c r="BV121" s="2661" t="n"/>
      <c r="BW121" s="2592" t="n"/>
      <c r="BX121" s="2592" t="n"/>
      <c r="BY121" s="2661" t="n"/>
      <c r="BZ121" s="409" t="n"/>
      <c r="CA121" s="397" t="n"/>
      <c r="CB121" s="2591" t="n"/>
      <c r="CC121" s="2661" t="n"/>
      <c r="CD121" s="2661" t="n"/>
      <c r="CE121" s="2592" t="n"/>
      <c r="CF121" s="2592" t="n"/>
      <c r="CG121" s="2661" t="n"/>
      <c r="CH121" s="409" t="n"/>
      <c r="CI121" s="397" t="n"/>
      <c r="CJ121" s="2591" t="n"/>
      <c r="CK121" s="2661" t="n"/>
      <c r="CL121" s="2661" t="n"/>
      <c r="CM121" s="2592" t="n"/>
      <c r="CN121" s="2592" t="n"/>
      <c r="CO121" s="2661" t="n"/>
      <c r="CP121" s="409" t="n"/>
      <c r="CQ121" s="410" t="n"/>
      <c r="CR121" s="2592" t="n">
        <v>0.944062</v>
      </c>
      <c r="CS121" s="2592" t="n">
        <v>2.378797326308055</v>
      </c>
      <c r="CT121" s="2592" t="n">
        <v>0.7827238991729056</v>
      </c>
      <c r="CU121" s="2592" t="n">
        <v>-1.434735326308055</v>
      </c>
      <c r="CV121" s="2592" t="n">
        <v>0.1613381008270943</v>
      </c>
      <c r="CW121" s="2592" t="n">
        <v>1.001708</v>
      </c>
      <c r="CX121" s="761">
        <f>+CR121/CW121-1</f>
        <v/>
      </c>
      <c r="CY121" s="32" t="n"/>
      <c r="CZ121" s="2797" t="n">
        <v>3.59361518111523</v>
      </c>
      <c r="DA121" s="2661" t="n">
        <v>0.418415152272744</v>
      </c>
      <c r="DB121" s="2661" t="n">
        <v>1.23341279061763</v>
      </c>
      <c r="DC121" s="2661" t="n"/>
      <c r="DD121" s="2661" t="n">
        <v>1.729937</v>
      </c>
      <c r="DE121" s="409">
        <f>(CZ121-DD121)/DD121</f>
        <v/>
      </c>
      <c r="DF121" s="409">
        <f>(DA121-DD121)/DD121</f>
        <v/>
      </c>
      <c r="DG121" s="409">
        <f>(DB121-DD121)/DD121</f>
        <v/>
      </c>
      <c r="DH121" s="409">
        <f>(DC121-DD121)/DD121</f>
        <v/>
      </c>
      <c r="DI121" s="2489" t="n"/>
      <c r="DJ121" s="2388" t="n"/>
      <c r="DL121" s="2388" t="n"/>
      <c r="DM121" s="2571">
        <f>(CS121-CZ121)*10^6</f>
        <v/>
      </c>
      <c r="DN121" s="2571">
        <f>(CT121-DC121)*10^6</f>
        <v/>
      </c>
      <c r="DO121" s="2571">
        <f>(CW121-DD121)*10^6</f>
        <v/>
      </c>
    </row>
    <row customFormat="1" customHeight="1" ht="15" outlineLevel="1" r="122" s="787">
      <c r="A122" s="784" t="n"/>
      <c r="B122" s="735" t="inlineStr">
        <is>
          <t xml:space="preserve">    Sortant sms GLO</t>
        </is>
      </c>
      <c r="C122" s="651" t="inlineStr">
        <is>
          <t>CA115</t>
        </is>
      </c>
      <c r="D122" s="2592" t="n">
        <v>0</v>
      </c>
      <c r="E122" s="2661" t="n">
        <v>0</v>
      </c>
      <c r="F122" s="2592" t="n">
        <v>0</v>
      </c>
      <c r="G122" s="2661" t="n">
        <v>0</v>
      </c>
      <c r="H122" s="409" t="n"/>
      <c r="I122" s="410" t="n"/>
      <c r="J122" s="2592" t="n">
        <v>0</v>
      </c>
      <c r="K122" s="2661" t="n">
        <v>0</v>
      </c>
      <c r="L122" s="2592" t="n">
        <v>0</v>
      </c>
      <c r="M122" s="2661" t="n">
        <v>0</v>
      </c>
      <c r="N122" s="409" t="n"/>
      <c r="O122" s="2586" t="n"/>
      <c r="P122" s="2592" t="n">
        <v>0</v>
      </c>
      <c r="Q122" s="2661" t="n">
        <v>0</v>
      </c>
      <c r="R122" s="2592" t="n">
        <v>0</v>
      </c>
      <c r="S122" s="2661" t="n">
        <v>0</v>
      </c>
      <c r="T122" s="409" t="n"/>
      <c r="U122" s="410" t="n"/>
      <c r="V122" s="2592" t="n">
        <v>0</v>
      </c>
      <c r="W122" s="2661" t="n">
        <v>0</v>
      </c>
      <c r="X122" s="2661" t="n">
        <v>0</v>
      </c>
      <c r="Y122" s="2592" t="n">
        <v>0</v>
      </c>
      <c r="Z122" s="2591" t="n">
        <v>0</v>
      </c>
      <c r="AA122" s="2661" t="n">
        <v>0</v>
      </c>
      <c r="AB122" s="409" t="n"/>
      <c r="AC122" s="410" t="n"/>
      <c r="AD122" s="2592" t="n">
        <v>0</v>
      </c>
      <c r="AE122" s="2661" t="n">
        <v>0</v>
      </c>
      <c r="AF122" s="2661" t="n">
        <v>0</v>
      </c>
      <c r="AG122" s="2592" t="n">
        <v>0</v>
      </c>
      <c r="AH122" s="2591" t="n">
        <v>0</v>
      </c>
      <c r="AI122" s="2661" t="n">
        <v>0</v>
      </c>
      <c r="AJ122" s="409" t="n"/>
      <c r="AK122" s="410" t="n"/>
      <c r="AL122" s="2592" t="n">
        <v>0</v>
      </c>
      <c r="AM122" s="2661" t="n">
        <v>0</v>
      </c>
      <c r="AN122" s="2661" t="n">
        <v>0</v>
      </c>
      <c r="AO122" s="2661" t="n">
        <v>0</v>
      </c>
      <c r="AP122" s="2592" t="n">
        <v>0</v>
      </c>
      <c r="AQ122" s="2591" t="n">
        <v>0</v>
      </c>
      <c r="AR122" s="2661" t="n">
        <v>0</v>
      </c>
      <c r="AS122" s="409" t="n"/>
      <c r="AT122" s="2586" t="n"/>
      <c r="AU122" s="2591" t="n">
        <v>0</v>
      </c>
      <c r="AV122" s="2661" t="n">
        <v>0</v>
      </c>
      <c r="AW122" s="2661" t="n">
        <v>0</v>
      </c>
      <c r="AX122" s="2592" t="n">
        <v>0</v>
      </c>
      <c r="AY122" s="2592" t="n">
        <v>0</v>
      </c>
      <c r="AZ122" s="2661" t="n">
        <v>0</v>
      </c>
      <c r="BA122" s="409" t="n"/>
      <c r="BB122" s="410" t="n"/>
      <c r="BC122" s="2591" t="n">
        <v>0</v>
      </c>
      <c r="BD122" s="2661" t="n"/>
      <c r="BE122" s="2661" t="n"/>
      <c r="BF122" s="2592" t="n">
        <v>0</v>
      </c>
      <c r="BG122" s="2592" t="n">
        <v>0</v>
      </c>
      <c r="BH122" s="2661" t="n">
        <v>0</v>
      </c>
      <c r="BI122" s="409" t="n"/>
      <c r="BJ122" s="2586" t="n"/>
      <c r="BK122" s="2591" t="n"/>
      <c r="BL122" s="2661" t="n"/>
      <c r="BM122" s="2661" t="n"/>
      <c r="BN122" s="2661" t="n"/>
      <c r="BO122" s="2592" t="n"/>
      <c r="BP122" s="2592" t="n"/>
      <c r="BQ122" s="2661" t="n"/>
      <c r="BR122" s="409" t="n"/>
      <c r="BS122" s="410" t="n"/>
      <c r="BT122" s="2591" t="n"/>
      <c r="BU122" s="2661" t="n"/>
      <c r="BV122" s="2661" t="n"/>
      <c r="BW122" s="2592" t="n"/>
      <c r="BX122" s="2592" t="n"/>
      <c r="BY122" s="2661" t="n"/>
      <c r="BZ122" s="409" t="n"/>
      <c r="CA122" s="397" t="n"/>
      <c r="CB122" s="2591" t="n"/>
      <c r="CC122" s="2661" t="n"/>
      <c r="CD122" s="2661" t="n"/>
      <c r="CE122" s="2592" t="n"/>
      <c r="CF122" s="2592" t="n"/>
      <c r="CG122" s="2661" t="n"/>
      <c r="CH122" s="409" t="n"/>
      <c r="CI122" s="397" t="n"/>
      <c r="CJ122" s="2591" t="n"/>
      <c r="CK122" s="2661" t="n"/>
      <c r="CL122" s="2661" t="n"/>
      <c r="CM122" s="2592" t="n"/>
      <c r="CN122" s="2592" t="n"/>
      <c r="CO122" s="2661" t="n"/>
      <c r="CP122" s="409" t="n"/>
      <c r="CQ122" s="410" t="n"/>
      <c r="CR122" s="2592" t="n">
        <v>0</v>
      </c>
      <c r="CS122" s="2592" t="n">
        <v>0</v>
      </c>
      <c r="CT122" s="2592" t="n">
        <v>0</v>
      </c>
      <c r="CU122" s="2592" t="n">
        <v>0</v>
      </c>
      <c r="CV122" s="2592" t="n">
        <v>0</v>
      </c>
      <c r="CW122" s="2592" t="n">
        <v>0</v>
      </c>
      <c r="CX122" s="761" t="n"/>
      <c r="CY122" s="32" t="n"/>
      <c r="CZ122" s="2797" t="n">
        <v>0</v>
      </c>
      <c r="DA122" s="2661" t="n">
        <v>0</v>
      </c>
      <c r="DB122" s="2661" t="n">
        <v>0</v>
      </c>
      <c r="DC122" s="2661" t="n"/>
      <c r="DD122" s="2661" t="n">
        <v>0</v>
      </c>
      <c r="DE122" s="409" t="n"/>
      <c r="DF122" s="409" t="n"/>
      <c r="DG122" s="409" t="n"/>
      <c r="DH122" s="409" t="n"/>
      <c r="DI122" s="2489" t="n"/>
      <c r="DJ122" s="2388" t="n"/>
      <c r="DL122" s="2388" t="n"/>
      <c r="DM122" s="2571">
        <f>(CS122-CZ122)*10^6</f>
        <v/>
      </c>
      <c r="DN122" s="2571">
        <f>(CT122-DC122)*10^6</f>
        <v/>
      </c>
      <c r="DO122" s="2571">
        <f>(CW122-DD122)*10^6</f>
        <v/>
      </c>
    </row>
    <row customFormat="1" customHeight="1" ht="15" outlineLevel="1" r="123" s="787">
      <c r="A123" s="784" t="n"/>
      <c r="B123" s="735" t="inlineStr">
        <is>
          <t xml:space="preserve">    Sortant sms BBCOM</t>
        </is>
      </c>
      <c r="C123" s="651" t="inlineStr">
        <is>
          <t>CA116</t>
        </is>
      </c>
      <c r="D123" s="2592" t="n">
        <v>4.5e-05</v>
      </c>
      <c r="E123" s="2661" t="n">
        <v>0.0002256785588574</v>
      </c>
      <c r="F123" s="2592" t="n">
        <v>-0.0001806785588574</v>
      </c>
      <c r="G123" s="2661" t="n">
        <v>1.3e-05</v>
      </c>
      <c r="H123" s="409" t="n">
        <v>2.461538461538462</v>
      </c>
      <c r="I123" s="410" t="n"/>
      <c r="J123" s="2592" t="n">
        <v>2e-05</v>
      </c>
      <c r="K123" s="2661" t="n">
        <v>0.0002036077532219</v>
      </c>
      <c r="L123" s="2592" t="n">
        <v>-0.0001836077532219</v>
      </c>
      <c r="M123" s="2661" t="n">
        <v>4.2e-05</v>
      </c>
      <c r="N123" s="409" t="n">
        <v>-0.5238095238095237</v>
      </c>
      <c r="O123" s="2586" t="n"/>
      <c r="P123" s="2592" t="n">
        <v>0</v>
      </c>
      <c r="Q123" s="2661" t="n">
        <v>0.0002168038714174</v>
      </c>
      <c r="R123" s="2592" t="n">
        <v>-0.0002168038714174</v>
      </c>
      <c r="S123" s="2661" t="n">
        <v>2.5e-05</v>
      </c>
      <c r="T123" s="409" t="n">
        <v>-1</v>
      </c>
      <c r="U123" s="410" t="n"/>
      <c r="V123" s="2592" t="n">
        <v>0.000119</v>
      </c>
      <c r="W123" s="2661" t="n">
        <v>5.73092620835504e-05</v>
      </c>
      <c r="X123" s="2661" t="n">
        <v>1.01679694523381e-06</v>
      </c>
      <c r="Y123" s="2592" t="n">
        <v>6.169073791644961e-05</v>
      </c>
      <c r="Z123" s="2591" t="n">
        <v>0.0001179832030547662</v>
      </c>
      <c r="AA123" s="2661" t="n">
        <v>0.000121</v>
      </c>
      <c r="AB123" s="409" t="n">
        <v>-0.01652892561983466</v>
      </c>
      <c r="AC123" s="410" t="n"/>
      <c r="AD123" s="2592" t="n">
        <v>3.3e-05</v>
      </c>
      <c r="AE123" s="2661" t="n">
        <v>0.0002040506045532</v>
      </c>
      <c r="AF123" s="2661" t="n">
        <v>3.61276435129272e-06</v>
      </c>
      <c r="AG123" s="2592" t="n">
        <v>-0.0001710506045532</v>
      </c>
      <c r="AH123" s="2591" t="n">
        <v>2.938723564870728e-05</v>
      </c>
      <c r="AI123" s="2661" t="n">
        <v>2.5e-05</v>
      </c>
      <c r="AJ123" s="409" t="n">
        <v>0.3200000000000001</v>
      </c>
      <c r="AK123" s="410" t="n"/>
      <c r="AL123" s="2592" t="n">
        <v>2.5e-05</v>
      </c>
      <c r="AM123" s="2661" t="n">
        <v>0.00019504885739749</v>
      </c>
      <c r="AN123" s="2661" t="n">
        <v>3.445330377833911e-06</v>
      </c>
      <c r="AO123" s="2661" t="n">
        <v>3.19362673989106e-05</v>
      </c>
      <c r="AP123" s="2592" t="n">
        <v>-0.00017004885739749</v>
      </c>
      <c r="AQ123" s="2591" t="n">
        <v>2.155466962216609e-05</v>
      </c>
      <c r="AR123" s="2661" t="n">
        <v>2.5e-05</v>
      </c>
      <c r="AS123" s="409" t="n">
        <v>0</v>
      </c>
      <c r="AT123" s="2586" t="n"/>
      <c r="AU123" s="2591" t="n">
        <v>0.004976</v>
      </c>
      <c r="AV123" s="2661" t="n">
        <v>0.000204547729871715</v>
      </c>
      <c r="AW123" s="2661" t="n">
        <v>3.34852422022064e-05</v>
      </c>
      <c r="AX123" s="2592" t="n">
        <v>0.004771452270128284</v>
      </c>
      <c r="AY123" s="2592" t="n">
        <v>0.004942514757797794</v>
      </c>
      <c r="AZ123" s="2661" t="n">
        <v>0.000181</v>
      </c>
      <c r="BA123" s="409" t="n">
        <v>26.49171270718232</v>
      </c>
      <c r="BB123" s="410" t="n"/>
      <c r="BC123" s="2591" t="n">
        <v>0.005327</v>
      </c>
      <c r="BD123" s="2661" t="n">
        <v>0.000197879284337508</v>
      </c>
      <c r="BE123" s="2661" t="n">
        <v>3.23865877446278e-05</v>
      </c>
      <c r="BF123" s="2592" t="n">
        <v>0.005129120715662492</v>
      </c>
      <c r="BG123" s="2592" t="n">
        <v>0.005294613412255372</v>
      </c>
      <c r="BH123" s="2661" t="n">
        <v>6.9e-05</v>
      </c>
      <c r="BI123" s="409" t="n">
        <v>76.20289855072464</v>
      </c>
      <c r="BJ123" s="2586" t="n"/>
      <c r="BK123" s="2591" t="n"/>
      <c r="BL123" s="2661" t="n"/>
      <c r="BM123" s="2661" t="n"/>
      <c r="BN123" s="2661" t="n"/>
      <c r="BO123" s="2592" t="n"/>
      <c r="BP123" s="2592" t="n"/>
      <c r="BQ123" s="2661" t="n"/>
      <c r="BR123" s="409" t="n"/>
      <c r="BS123" s="410" t="n"/>
      <c r="BT123" s="2591" t="n"/>
      <c r="BU123" s="2661" t="n"/>
      <c r="BV123" s="2661" t="n"/>
      <c r="BW123" s="2592" t="n"/>
      <c r="BX123" s="2592" t="n"/>
      <c r="BY123" s="2661" t="n"/>
      <c r="BZ123" s="409" t="n"/>
      <c r="CA123" s="397" t="n"/>
      <c r="CB123" s="2591" t="n"/>
      <c r="CC123" s="2661" t="n"/>
      <c r="CD123" s="2661" t="n"/>
      <c r="CE123" s="2592" t="n"/>
      <c r="CF123" s="2592" t="n"/>
      <c r="CG123" s="2661" t="n"/>
      <c r="CH123" s="409" t="n"/>
      <c r="CI123" s="397" t="n"/>
      <c r="CJ123" s="2591" t="n"/>
      <c r="CK123" s="2661" t="n"/>
      <c r="CL123" s="2661" t="n"/>
      <c r="CM123" s="2592" t="n"/>
      <c r="CN123" s="2592" t="n"/>
      <c r="CO123" s="2661" t="n"/>
      <c r="CP123" s="409" t="n"/>
      <c r="CQ123" s="410" t="n"/>
      <c r="CR123" s="2592" t="n">
        <v>0.010545</v>
      </c>
      <c r="CS123" s="2592" t="n">
        <v>0.001504925921740163</v>
      </c>
      <c r="CT123" s="2592" t="n">
        <v>0.000282421509601117</v>
      </c>
      <c r="CU123" s="2592" t="n">
        <v>0.009040074078259835</v>
      </c>
      <c r="CV123" s="2592" t="n">
        <v>0.01026257849039888</v>
      </c>
      <c r="CW123" s="2592" t="n">
        <v>0.000432</v>
      </c>
      <c r="CX123" s="761">
        <f>+CR123/CW123-1</f>
        <v/>
      </c>
      <c r="CY123" s="32" t="n"/>
      <c r="CZ123" s="2797" t="n">
        <v>0.00227347011828598</v>
      </c>
      <c r="DA123" s="2661" t="n">
        <v>9.355540330219471e-05</v>
      </c>
      <c r="DB123" s="2661" t="n">
        <v>0.000440519299803149</v>
      </c>
      <c r="DC123" s="2661" t="n"/>
      <c r="DD123" s="2661" t="n">
        <v>0.000596</v>
      </c>
      <c r="DE123" s="409">
        <f>(CZ123-DD123)/DD123</f>
        <v/>
      </c>
      <c r="DF123" s="409">
        <f>(DA123-DD123)/DD123</f>
        <v/>
      </c>
      <c r="DG123" s="409">
        <f>(DB123-DD123)/DD123</f>
        <v/>
      </c>
      <c r="DH123" s="409">
        <f>(DC123-DD123)/DD123</f>
        <v/>
      </c>
      <c r="DI123" s="2489" t="n"/>
      <c r="DJ123" s="2388" t="n"/>
      <c r="DL123" s="2388" t="n"/>
      <c r="DM123" s="2571">
        <f>(CS123-CZ123)*10^6</f>
        <v/>
      </c>
      <c r="DN123" s="2571">
        <f>(CT123-DC123)*10^6</f>
        <v/>
      </c>
      <c r="DO123" s="2571">
        <f>(CW123-DD123)*10^6</f>
        <v/>
      </c>
    </row>
    <row customFormat="1" customHeight="1" ht="15" outlineLevel="1" r="124" s="787">
      <c r="A124" s="784" t="n"/>
      <c r="B124" s="735" t="inlineStr">
        <is>
          <t xml:space="preserve">    Sortant sms LIBERCOM</t>
        </is>
      </c>
      <c r="C124" s="651" t="inlineStr">
        <is>
          <t>CA117</t>
        </is>
      </c>
      <c r="D124" s="2592" t="n">
        <v>0.026471</v>
      </c>
      <c r="E124" s="2661" t="n">
        <v>0.1703312040084</v>
      </c>
      <c r="F124" s="2592" t="n">
        <v>-0.1438602040084</v>
      </c>
      <c r="G124" s="2661" t="n">
        <v>0.031857</v>
      </c>
      <c r="H124" s="409" t="n">
        <v>-0.1690680227265594</v>
      </c>
      <c r="I124" s="410" t="n"/>
      <c r="J124" s="2592" t="n">
        <v>0.038998</v>
      </c>
      <c r="K124" s="2661" t="n">
        <v>0.153673232970413</v>
      </c>
      <c r="L124" s="2592" t="n">
        <v>-0.114675232970413</v>
      </c>
      <c r="M124" s="2661" t="n">
        <v>0.039159</v>
      </c>
      <c r="N124" s="409" t="n">
        <v>-0.004111443090988098</v>
      </c>
      <c r="O124" s="2586" t="n"/>
      <c r="P124" s="2592" t="n">
        <v>0</v>
      </c>
      <c r="Q124" s="2661" t="n">
        <v>0.163633021405177</v>
      </c>
      <c r="R124" s="2592" t="n">
        <v>-0.163633021405177</v>
      </c>
      <c r="S124" s="2661" t="n">
        <v>0.001486</v>
      </c>
      <c r="T124" s="409" t="n">
        <v>-1</v>
      </c>
      <c r="U124" s="410" t="n"/>
      <c r="V124" s="2592" t="n">
        <v>0.065788</v>
      </c>
      <c r="W124" s="2661" t="n">
        <v>0.043254244713999</v>
      </c>
      <c r="X124" s="2661" t="n">
        <v>0.0019826523635114</v>
      </c>
      <c r="Y124" s="2592" t="n">
        <v>0.022533755286001</v>
      </c>
      <c r="Z124" s="2591" t="n">
        <v>0.0638053476364886</v>
      </c>
      <c r="AA124" s="2661" t="n">
        <v>0.10394</v>
      </c>
      <c r="AB124" s="409" t="n">
        <v>-0.3670579180296325</v>
      </c>
      <c r="AC124" s="410" t="n"/>
      <c r="AD124" s="2592" t="n">
        <v>0.016392</v>
      </c>
      <c r="AE124" s="2661" t="n">
        <v>0.154007475624422</v>
      </c>
      <c r="AF124" s="2661" t="n">
        <v>0.0070445292085856</v>
      </c>
      <c r="AG124" s="2592" t="n">
        <v>-0.137615475624422</v>
      </c>
      <c r="AH124" s="2591" t="n">
        <v>0.009347470791414399</v>
      </c>
      <c r="AI124" s="2661" t="n">
        <v>0.102437</v>
      </c>
      <c r="AJ124" s="409" t="n">
        <v>-0.8399796948368266</v>
      </c>
      <c r="AK124" s="410" t="n"/>
      <c r="AL124" s="2592" t="n">
        <v>0.007726</v>
      </c>
      <c r="AM124" s="2661" t="n">
        <v>0.147213394525255</v>
      </c>
      <c r="AN124" s="2661" t="n">
        <v>0.00671804970373833</v>
      </c>
      <c r="AO124" s="2661" t="n">
        <v>0.0158636150061498</v>
      </c>
      <c r="AP124" s="2592" t="n">
        <v>-0.139487394525255</v>
      </c>
      <c r="AQ124" s="2591" t="n">
        <v>0.00100795029626167</v>
      </c>
      <c r="AR124" s="2661" t="n">
        <v>0.001272</v>
      </c>
      <c r="AS124" s="409" t="n">
        <v>5.073899371069183</v>
      </c>
      <c r="AT124" s="2586" t="n"/>
      <c r="AU124" s="2591" t="n">
        <v>0.06789099999999999</v>
      </c>
      <c r="AV124" s="2661" t="n">
        <v>0.154382681645166</v>
      </c>
      <c r="AW124" s="2661" t="n">
        <v>0.0166330330357142</v>
      </c>
      <c r="AX124" s="2592" t="n">
        <v>-0.08649168164516598</v>
      </c>
      <c r="AY124" s="2592" t="n">
        <v>0.05125796696428579</v>
      </c>
      <c r="AZ124" s="2661" t="n">
        <v>0.13661</v>
      </c>
      <c r="BA124" s="409" t="n">
        <v>-0.5030305248517679</v>
      </c>
      <c r="BB124" s="410" t="n"/>
      <c r="BC124" s="2591" t="n">
        <v>0.064384</v>
      </c>
      <c r="BD124" s="2661" t="n">
        <v>0.149349663167663</v>
      </c>
      <c r="BE124" s="2661" t="n">
        <v>0.0160873014033315</v>
      </c>
      <c r="BF124" s="2592" t="n">
        <v>-0.08496566316766299</v>
      </c>
      <c r="BG124" s="2592" t="n">
        <v>0.0482966985966685</v>
      </c>
      <c r="BH124" s="2661" t="n">
        <v>0.08368100000000001</v>
      </c>
      <c r="BI124" s="409" t="n">
        <v>-0.2306019287532416</v>
      </c>
      <c r="BJ124" s="2586" t="n"/>
      <c r="BK124" s="2591" t="n"/>
      <c r="BL124" s="2661" t="n"/>
      <c r="BM124" s="2661" t="n"/>
      <c r="BN124" s="2661" t="n"/>
      <c r="BO124" s="2592" t="n"/>
      <c r="BP124" s="2592" t="n"/>
      <c r="BQ124" s="2661" t="n"/>
      <c r="BR124" s="409" t="n"/>
      <c r="BS124" s="410" t="n"/>
      <c r="BT124" s="2591" t="n"/>
      <c r="BU124" s="2661" t="n"/>
      <c r="BV124" s="2661" t="n"/>
      <c r="BW124" s="2592" t="n"/>
      <c r="BX124" s="2592" t="n"/>
      <c r="BY124" s="2661" t="n"/>
      <c r="BZ124" s="409" t="n"/>
      <c r="CA124" s="397" t="n"/>
      <c r="CB124" s="2591" t="n"/>
      <c r="CC124" s="2661" t="n"/>
      <c r="CD124" s="2661" t="n"/>
      <c r="CE124" s="2592" t="n"/>
      <c r="CF124" s="2592" t="n"/>
      <c r="CG124" s="2661" t="n"/>
      <c r="CH124" s="409" t="n"/>
      <c r="CI124" s="397" t="n"/>
      <c r="CJ124" s="2591" t="n"/>
      <c r="CK124" s="2661" t="n"/>
      <c r="CL124" s="2661" t="n"/>
      <c r="CM124" s="2592" t="n"/>
      <c r="CN124" s="2592" t="n"/>
      <c r="CO124" s="2661" t="n"/>
      <c r="CP124" s="409" t="n"/>
      <c r="CQ124" s="410" t="n"/>
      <c r="CR124" s="2592" t="n">
        <v>0.28765</v>
      </c>
      <c r="CS124" s="2592" t="n">
        <v>1.135844918060495</v>
      </c>
      <c r="CT124" s="2592" t="n">
        <v>0.180145648041864</v>
      </c>
      <c r="CU124" s="2592" t="n">
        <v>-0.8481949180604951</v>
      </c>
      <c r="CV124" s="2592" t="n">
        <v>0.107504351958136</v>
      </c>
      <c r="CW124" s="2592" t="n">
        <v>0.416761</v>
      </c>
      <c r="CX124" s="761">
        <f>+CR124/CW124-1</f>
        <v/>
      </c>
      <c r="CY124" s="32" t="n"/>
      <c r="CZ124" s="2797" t="n">
        <v>1.71590471192844</v>
      </c>
      <c r="DA124" s="2661" t="n">
        <v>0.121149180898949</v>
      </c>
      <c r="DB124" s="2661" t="n">
        <v>0.258677132193128</v>
      </c>
      <c r="DC124" s="2661" t="n"/>
      <c r="DD124" s="2661" t="n">
        <v>0.741101</v>
      </c>
      <c r="DE124" s="409">
        <f>(CZ124-DD124)/DD124</f>
        <v/>
      </c>
      <c r="DF124" s="409">
        <f>(DA124-DD124)/DD124</f>
        <v/>
      </c>
      <c r="DG124" s="409">
        <f>(DB124-DD124)/DD124</f>
        <v/>
      </c>
      <c r="DH124" s="409">
        <f>(DC124-DD124)/DD124</f>
        <v/>
      </c>
      <c r="DI124" s="2489" t="n"/>
      <c r="DJ124" s="2388" t="n"/>
      <c r="DL124" s="2388" t="n"/>
      <c r="DM124" s="2571">
        <f>(CS124-CZ124)*10^6</f>
        <v/>
      </c>
      <c r="DN124" s="2571">
        <f>(CT124-DC124)*10^6</f>
        <v/>
      </c>
      <c r="DO124" s="2571">
        <f>(CW124-DD124)*10^6</f>
        <v/>
      </c>
    </row>
    <row customFormat="1" customHeight="1" ht="15" outlineLevel="1" r="125" s="787">
      <c r="A125" s="784" t="n"/>
      <c r="B125" s="735" t="inlineStr">
        <is>
          <t xml:space="preserve">    Sortant sms INTERNATIONAL</t>
        </is>
      </c>
      <c r="C125" s="651" t="inlineStr">
        <is>
          <t>CA118</t>
        </is>
      </c>
      <c r="D125" s="2592" t="n">
        <v>0.10589</v>
      </c>
      <c r="E125" s="2661" t="n">
        <v>0.180138014228663</v>
      </c>
      <c r="F125" s="2592" t="n">
        <v>-0.07424801422866299</v>
      </c>
      <c r="G125" s="2661" t="n">
        <v>0.111347</v>
      </c>
      <c r="H125" s="409" t="n">
        <v>-0.04900895399067784</v>
      </c>
      <c r="I125" s="410" t="n"/>
      <c r="J125" s="2592" t="n">
        <v>0.09764399999999999</v>
      </c>
      <c r="K125" s="2661" t="n">
        <v>0.167496646774787</v>
      </c>
      <c r="L125" s="2592" t="n">
        <v>-0.06985264677478702</v>
      </c>
      <c r="M125" s="2661" t="n">
        <v>0.104585</v>
      </c>
      <c r="N125" s="409" t="n">
        <v>-0.06636706984749252</v>
      </c>
      <c r="O125" s="2586" t="n"/>
      <c r="P125" s="2592" t="n">
        <v>0.058683</v>
      </c>
      <c r="Q125" s="2661" t="n">
        <v>0.214620800487827</v>
      </c>
      <c r="R125" s="2592" t="n">
        <v>-0.155937800487827</v>
      </c>
      <c r="S125" s="2661" t="n">
        <v>0.076101</v>
      </c>
      <c r="T125" s="409" t="n">
        <v>-0.2288800409981472</v>
      </c>
      <c r="U125" s="410" t="n"/>
      <c r="V125" s="2592" t="n">
        <v>0.139808</v>
      </c>
      <c r="W125" s="2661" t="n">
        <v>6.61284600915542</v>
      </c>
      <c r="X125" s="2661" t="n">
        <v>1.80749063055492</v>
      </c>
      <c r="Y125" s="2592" t="n">
        <v>-6.473038009155419</v>
      </c>
      <c r="Z125" s="2591" t="n">
        <v>-1.66768263055492</v>
      </c>
      <c r="AA125" s="2661" t="n">
        <v>0.241331</v>
      </c>
      <c r="AB125" s="409" t="n">
        <v>-0.4206794817076961</v>
      </c>
      <c r="AC125" s="410" t="n"/>
      <c r="AD125" s="2592" t="n">
        <v>0.086788</v>
      </c>
      <c r="AE125" s="2661" t="n">
        <v>0.164393189428417</v>
      </c>
      <c r="AF125" s="2661" t="n">
        <v>0.0448398136791906</v>
      </c>
      <c r="AG125" s="2592" t="n">
        <v>-0.07760518942841699</v>
      </c>
      <c r="AH125" s="2591" t="n">
        <v>0.04194818632080941</v>
      </c>
      <c r="AI125" s="2661" t="n">
        <v>0.206619</v>
      </c>
      <c r="AJ125" s="409" t="n">
        <v>-0.5799611845958019</v>
      </c>
      <c r="AK125" s="410" t="n"/>
      <c r="AL125" s="2592" t="n">
        <v>0.048983</v>
      </c>
      <c r="AM125" s="2661" t="n">
        <v>0.142828905239345</v>
      </c>
      <c r="AN125" s="2661" t="n">
        <v>0.0388670696958992</v>
      </c>
      <c r="AO125" s="2661" t="n">
        <v>0.0763407913711308</v>
      </c>
      <c r="AP125" s="2592" t="n">
        <v>-0.093845905239345</v>
      </c>
      <c r="AQ125" s="2591" t="n">
        <v>0.0101159303041008</v>
      </c>
      <c r="AR125" s="2661" t="n">
        <v>0.07173599999999999</v>
      </c>
      <c r="AS125" s="409" t="n">
        <v>-0.3171768707482993</v>
      </c>
      <c r="AT125" s="2586" t="n"/>
      <c r="AU125" s="2591" t="n">
        <v>0.120856</v>
      </c>
      <c r="AV125" s="2661" t="n">
        <v>0.158486006841626</v>
      </c>
      <c r="AW125" s="2661" t="n">
        <v>0.08469338846336549</v>
      </c>
      <c r="AX125" s="2592" t="n">
        <v>-0.03763000684162601</v>
      </c>
      <c r="AY125" s="2592" t="n">
        <v>0.0361626115366345</v>
      </c>
      <c r="AZ125" s="2661" t="n">
        <v>0.188392</v>
      </c>
      <c r="BA125" s="409" t="n">
        <v>-0.3584865599388509</v>
      </c>
      <c r="BB125" s="410" t="n"/>
      <c r="BC125" s="2591" t="n">
        <v>0.08038099999999999</v>
      </c>
      <c r="BD125" s="2661" t="n">
        <v>0.12994285421621</v>
      </c>
      <c r="BE125" s="2661" t="n">
        <v>0.069425188700111</v>
      </c>
      <c r="BF125" s="2592" t="n">
        <v>-0.04956185421621</v>
      </c>
      <c r="BG125" s="2592" t="n">
        <v>0.010955811299889</v>
      </c>
      <c r="BH125" s="2661" t="n">
        <v>0.111229</v>
      </c>
      <c r="BI125" s="409" t="n">
        <v>-0.2773377446529233</v>
      </c>
      <c r="BJ125" s="2586" t="n"/>
      <c r="BK125" s="2591" t="n"/>
      <c r="BL125" s="2661" t="n"/>
      <c r="BM125" s="2661" t="n"/>
      <c r="BN125" s="2661" t="n"/>
      <c r="BO125" s="2592" t="n"/>
      <c r="BP125" s="2592" t="n"/>
      <c r="BQ125" s="2661" t="n"/>
      <c r="BR125" s="409" t="n"/>
      <c r="BS125" s="410" t="n"/>
      <c r="BT125" s="2591" t="n"/>
      <c r="BU125" s="2661" t="n"/>
      <c r="BV125" s="2661" t="n"/>
      <c r="BW125" s="2592" t="n"/>
      <c r="BX125" s="2592" t="n"/>
      <c r="BY125" s="2661" t="n"/>
      <c r="BZ125" s="409" t="n"/>
      <c r="CA125" s="397" t="n"/>
      <c r="CB125" s="2591" t="n"/>
      <c r="CC125" s="2661" t="n"/>
      <c r="CD125" s="2661" t="n"/>
      <c r="CE125" s="2592" t="n"/>
      <c r="CF125" s="2592" t="n"/>
      <c r="CG125" s="2661" t="n"/>
      <c r="CH125" s="409" t="n"/>
      <c r="CI125" s="397" t="n"/>
      <c r="CJ125" s="2591" t="n"/>
      <c r="CK125" s="2661" t="n"/>
      <c r="CL125" s="2661" t="n"/>
      <c r="CM125" s="2592" t="n"/>
      <c r="CN125" s="2592" t="n"/>
      <c r="CO125" s="2661" t="n"/>
      <c r="CP125" s="409" t="n"/>
      <c r="CQ125" s="410" t="n"/>
      <c r="CR125" s="2592" t="n">
        <v>0.7390329999999999</v>
      </c>
      <c r="CS125" s="2592" t="n">
        <v>7.770752426372296</v>
      </c>
      <c r="CT125" s="2592" t="n">
        <v>0.6498471798344962</v>
      </c>
      <c r="CU125" s="2592" t="n">
        <v>-7.031719426372296</v>
      </c>
      <c r="CV125" s="2592" t="n">
        <v>0.08918582016550369</v>
      </c>
      <c r="CW125" s="2592" t="n">
        <v>1.000111</v>
      </c>
      <c r="CX125" s="761">
        <f>+CR125/CW125-1</f>
        <v/>
      </c>
      <c r="CY125" s="32" t="n"/>
      <c r="CZ125" s="2797" t="n">
        <v>8.333458481348069</v>
      </c>
      <c r="DA125" s="2661" t="n">
        <v>2.38276901766222</v>
      </c>
      <c r="DB125" s="2661" t="n">
        <v>1.01973533113199</v>
      </c>
      <c r="DC125" s="2661" t="n"/>
      <c r="DD125" s="2661" t="n">
        <v>1.515678</v>
      </c>
      <c r="DE125" s="409">
        <f>(CZ125-DD125)/DD125</f>
        <v/>
      </c>
      <c r="DF125" s="409">
        <f>(DA125-DD125)/DD125</f>
        <v/>
      </c>
      <c r="DG125" s="409">
        <f>(DB125-DD125)/DD125</f>
        <v/>
      </c>
      <c r="DH125" s="409">
        <f>(DC125-DD125)/DD125</f>
        <v/>
      </c>
      <c r="DI125" s="2489" t="n"/>
      <c r="DJ125" s="2388" t="n"/>
      <c r="DL125" s="2388" t="n"/>
      <c r="DM125" s="2571">
        <f>(CS125-CZ125)*10^6</f>
        <v/>
      </c>
      <c r="DN125" s="2571">
        <f>(CT125-DC125)*10^6</f>
        <v/>
      </c>
      <c r="DO125" s="2571">
        <f>(CW125-DD125)*10^6</f>
        <v/>
      </c>
    </row>
    <row customFormat="1" customHeight="1" ht="15" outlineLevel="1" r="126" s="763">
      <c r="A126" s="756" t="n"/>
      <c r="B126" s="720" t="inlineStr">
        <is>
          <t>Total SMS Sortant</t>
        </is>
      </c>
      <c r="C126" s="651" t="inlineStr">
        <is>
          <t>CA119</t>
        </is>
      </c>
      <c r="D126" s="2793" t="n">
        <v>0.095427</v>
      </c>
      <c r="E126" s="2793" t="n">
        <v>0.355427863933113</v>
      </c>
      <c r="F126" s="2793" t="n">
        <v>-0.260000863933113</v>
      </c>
      <c r="G126" s="2793" t="n">
        <v>0.168412</v>
      </c>
      <c r="H126" s="758" t="n">
        <v>-0.4333717312305537</v>
      </c>
      <c r="I126" s="759" t="n"/>
      <c r="J126" s="2793" t="n">
        <v>0.100679</v>
      </c>
      <c r="K126" s="2793" t="n">
        <v>0.314938788113824</v>
      </c>
      <c r="L126" s="2793" t="n">
        <v>-0.214259788113824</v>
      </c>
      <c r="M126" s="2793" t="n">
        <v>0.151303</v>
      </c>
      <c r="N126" s="758" t="n">
        <v>-0.3345868885613636</v>
      </c>
      <c r="O126" s="2780" t="n"/>
      <c r="P126" s="2793" t="n">
        <v>0.104016</v>
      </c>
      <c r="Q126" s="2793" t="n">
        <v>0.375269986467339</v>
      </c>
      <c r="R126" s="2793" t="n">
        <v>-0.271253986467339</v>
      </c>
      <c r="S126" s="2793" t="n">
        <v>0.123513</v>
      </c>
      <c r="T126" s="758" t="n">
        <v>-0.1578538291515873</v>
      </c>
      <c r="U126" s="759" t="n"/>
      <c r="V126" s="2793" t="n">
        <v>0.13235</v>
      </c>
      <c r="W126" s="2793" t="n">
        <v>6.71998918712833</v>
      </c>
      <c r="X126" s="2793" t="n">
        <v>1.81622018769928</v>
      </c>
      <c r="Y126" s="2793" t="n">
        <v>-6.58763918712833</v>
      </c>
      <c r="Z126" s="2805" t="n">
        <v>-1.68387018769928</v>
      </c>
      <c r="AA126" s="2793" t="n">
        <v>0.395721</v>
      </c>
      <c r="AB126" s="758" t="n">
        <v>-0.6655471910765414</v>
      </c>
      <c r="AC126" s="759" t="n"/>
      <c r="AD126" s="2793" t="n">
        <v>0.063806</v>
      </c>
      <c r="AE126" s="2793" t="n">
        <v>0.315581047592267</v>
      </c>
      <c r="AF126" s="2793" t="n">
        <v>0.087402651458465</v>
      </c>
      <c r="AG126" s="2793" t="n">
        <v>-0.251775047592267</v>
      </c>
      <c r="AH126" s="2805" t="n">
        <v>-0.023596651458465</v>
      </c>
      <c r="AI126" s="2793" t="n">
        <v>0.288625</v>
      </c>
      <c r="AJ126" s="758" t="n">
        <v>-0.7789311390212214</v>
      </c>
      <c r="AK126" s="759" t="n"/>
      <c r="AL126" s="2793" t="n">
        <v>0.08880299999999999</v>
      </c>
      <c r="AM126" s="2793" t="n">
        <v>0.278781006941814</v>
      </c>
      <c r="AN126" s="2793" t="n">
        <v>0.0798857872022903</v>
      </c>
      <c r="AO126" s="2793" t="n">
        <v>0.0505438638478129</v>
      </c>
      <c r="AP126" s="2793" t="n">
        <v>-0.189978006941814</v>
      </c>
      <c r="AQ126" s="2805" t="n">
        <v>0.008917212797709698</v>
      </c>
      <c r="AR126" s="2793" t="n">
        <v>0.110912</v>
      </c>
      <c r="AS126" s="758" t="n">
        <v>-0.1993382140796307</v>
      </c>
      <c r="AT126" s="2780" t="n"/>
      <c r="AU126" s="2805" t="n">
        <v>0.243506</v>
      </c>
      <c r="AV126" s="2793" t="n">
        <v>0.326727678497154</v>
      </c>
      <c r="AW126" s="2793" t="n">
        <v>0.0682982177628683</v>
      </c>
      <c r="AX126" s="2793" t="n">
        <v>-0.08322167849715401</v>
      </c>
      <c r="AY126" s="2793" t="n">
        <v>0.1752077822371317</v>
      </c>
      <c r="AZ126" s="2793" t="n">
        <v>0.29374</v>
      </c>
      <c r="BA126" s="758" t="n">
        <v>-0.1710151834956084</v>
      </c>
      <c r="BB126" s="759" t="n"/>
      <c r="BC126" s="2805" t="n">
        <v>0.389527</v>
      </c>
      <c r="BD126" s="2793" t="n">
        <v>0.290017797702052</v>
      </c>
      <c r="BE126" s="2793" t="n">
        <v>0.0524551533526346</v>
      </c>
      <c r="BF126" s="2793" t="n">
        <v>0.09950920229794802</v>
      </c>
      <c r="BG126" s="2793" t="n">
        <v>0.3370718466473654</v>
      </c>
      <c r="BH126" s="2793" t="n">
        <v>0.203407</v>
      </c>
      <c r="BI126" s="758" t="n">
        <v>0.9150127576730398</v>
      </c>
      <c r="BJ126" s="2780" t="n"/>
      <c r="BK126" s="2805" t="n"/>
      <c r="BL126" s="2793" t="n"/>
      <c r="BM126" s="2793" t="n"/>
      <c r="BN126" s="2793" t="n"/>
      <c r="BO126" s="2793" t="n"/>
      <c r="BP126" s="2793" t="n"/>
      <c r="BQ126" s="2793" t="n"/>
      <c r="BR126" s="758" t="n"/>
      <c r="BS126" s="759" t="n"/>
      <c r="BT126" s="2805" t="n"/>
      <c r="BU126" s="2793" t="n"/>
      <c r="BV126" s="2793" t="n"/>
      <c r="BW126" s="2793" t="n"/>
      <c r="BX126" s="2793" t="n"/>
      <c r="BY126" s="2793" t="n"/>
      <c r="BZ126" s="758" t="n"/>
      <c r="CA126" s="703" t="n"/>
      <c r="CB126" s="2805" t="n"/>
      <c r="CC126" s="2793" t="n"/>
      <c r="CD126" s="2793" t="n"/>
      <c r="CE126" s="2793" t="n"/>
      <c r="CF126" s="2793" t="n"/>
      <c r="CG126" s="2793" t="n"/>
      <c r="CH126" s="758" t="n"/>
      <c r="CI126" s="703" t="n"/>
      <c r="CJ126" s="2805" t="n"/>
      <c r="CK126" s="2793" t="n"/>
      <c r="CL126" s="2793" t="n"/>
      <c r="CM126" s="2793" t="n"/>
      <c r="CN126" s="2793" t="n"/>
      <c r="CO126" s="2793" t="n"/>
      <c r="CP126" s="758" t="n"/>
      <c r="CQ126" s="759" t="n"/>
      <c r="CR126" s="2793" t="n">
        <v>1.218114</v>
      </c>
      <c r="CS126" s="2793" t="n">
        <v>8.976733356375894</v>
      </c>
      <c r="CT126" s="2793" t="n">
        <v>0.6151200816106812</v>
      </c>
      <c r="CU126" s="2793" t="n">
        <v>-7.758619356375894</v>
      </c>
      <c r="CV126" s="2793" t="n">
        <v>0.6029939183893187</v>
      </c>
      <c r="CW126" s="2793" t="n">
        <v>1.532226</v>
      </c>
      <c r="CX126" s="788">
        <f>+CR126/CW126-1</f>
        <v/>
      </c>
      <c r="CY126" s="93" t="n"/>
      <c r="CZ126" s="2806" t="n">
        <v>10.1835539326077</v>
      </c>
      <c r="DA126" s="2793" t="n">
        <v>2.74908581771241</v>
      </c>
      <c r="DB126" s="2793" t="n">
        <v>0.9114535360426</v>
      </c>
      <c r="DC126" s="2793" t="n"/>
      <c r="DD126" s="2793" t="n">
        <v>2.44933</v>
      </c>
      <c r="DE126" s="758">
        <f>(CZ126-DD126)/DD126</f>
        <v/>
      </c>
      <c r="DF126" s="758">
        <f>(DA126-DD126)/DD126</f>
        <v/>
      </c>
      <c r="DG126" s="758">
        <f>(DB126-DD126)/DD126</f>
        <v/>
      </c>
      <c r="DH126" s="758">
        <f>(DC126-DD126)/DD126</f>
        <v/>
      </c>
      <c r="DI126" s="2489" t="n"/>
      <c r="DJ126" s="2388" t="n"/>
      <c r="DL126" s="2388" t="n"/>
      <c r="DM126" s="2571">
        <f>(CS126-CZ126)*10^6</f>
        <v/>
      </c>
      <c r="DN126" s="2571">
        <f>(CT126-DC126)*10^6</f>
        <v/>
      </c>
      <c r="DO126" s="2571">
        <f>(CW126-DD126)*10^6</f>
        <v/>
      </c>
    </row>
    <row customFormat="1" customHeight="1" ht="15" outlineLevel="1" r="127" s="787">
      <c r="A127" s="784" t="n"/>
      <c r="B127" s="2814" t="n"/>
      <c r="C127" s="651" t="inlineStr">
        <is>
          <t>CA120</t>
        </is>
      </c>
      <c r="D127" s="2592" t="n"/>
      <c r="E127" s="2592" t="n"/>
      <c r="F127" s="2592" t="n"/>
      <c r="G127" s="2592" t="n"/>
      <c r="H127" s="409" t="n"/>
      <c r="I127" s="410" t="n"/>
      <c r="J127" s="2592" t="n"/>
      <c r="K127" s="2592" t="n"/>
      <c r="L127" s="2592" t="n"/>
      <c r="M127" s="2592" t="n"/>
      <c r="N127" s="409" t="n"/>
      <c r="O127" s="2586" t="n"/>
      <c r="P127" s="2592" t="n"/>
      <c r="Q127" s="2592" t="n"/>
      <c r="R127" s="2592" t="n"/>
      <c r="S127" s="2592" t="n"/>
      <c r="T127" s="409" t="n"/>
      <c r="U127" s="410" t="n"/>
      <c r="V127" s="2592" t="n"/>
      <c r="W127" s="2592" t="n"/>
      <c r="X127" s="2592" t="n"/>
      <c r="Y127" s="2592" t="n"/>
      <c r="Z127" s="2591" t="n"/>
      <c r="AA127" s="2592" t="n"/>
      <c r="AB127" s="409" t="n"/>
      <c r="AC127" s="410" t="n"/>
      <c r="AD127" s="2592" t="n"/>
      <c r="AE127" s="2592" t="n"/>
      <c r="AF127" s="2592" t="n"/>
      <c r="AG127" s="2592" t="n"/>
      <c r="AH127" s="2591" t="n"/>
      <c r="AI127" s="2592" t="n"/>
      <c r="AJ127" s="409" t="n"/>
      <c r="AK127" s="410" t="n"/>
      <c r="AL127" s="2592" t="n"/>
      <c r="AM127" s="2592" t="n"/>
      <c r="AN127" s="2592" t="n"/>
      <c r="AO127" s="2592" t="n"/>
      <c r="AP127" s="2592" t="n"/>
      <c r="AQ127" s="2591" t="n"/>
      <c r="AR127" s="2592" t="n"/>
      <c r="AS127" s="409" t="n"/>
      <c r="AT127" s="2586" t="n"/>
      <c r="AU127" s="2591" t="n"/>
      <c r="AV127" s="2592" t="n"/>
      <c r="AW127" s="2592" t="n"/>
      <c r="AX127" s="2592" t="n"/>
      <c r="AY127" s="2592" t="n"/>
      <c r="AZ127" s="2592" t="n"/>
      <c r="BA127" s="409" t="n"/>
      <c r="BB127" s="410" t="n"/>
      <c r="BC127" s="2591" t="n"/>
      <c r="BD127" s="2592" t="n"/>
      <c r="BE127" s="2592" t="n"/>
      <c r="BF127" s="2592" t="n"/>
      <c r="BG127" s="2592" t="n"/>
      <c r="BH127" s="2592" t="n"/>
      <c r="BI127" s="409" t="n"/>
      <c r="BJ127" s="2586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410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397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397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2" t="n"/>
      <c r="CS127" s="2592" t="n"/>
      <c r="CT127" s="2592" t="n"/>
      <c r="CU127" s="2592">
        <f>+CR127-CS127</f>
        <v/>
      </c>
      <c r="CV127" s="2592">
        <f>+CR127-CT127</f>
        <v/>
      </c>
      <c r="CW127" s="2592" t="n"/>
      <c r="CX127" s="761" t="n"/>
      <c r="CY127" s="32" t="n"/>
      <c r="CZ127" s="2815" t="n"/>
      <c r="DA127" s="2592" t="n"/>
      <c r="DB127" s="2592" t="n"/>
      <c r="DC127" s="2592" t="n"/>
      <c r="DD127" s="2592" t="n"/>
      <c r="DE127" s="409" t="n"/>
      <c r="DF127" s="409" t="n"/>
      <c r="DG127" s="409" t="n"/>
      <c r="DH127" s="409" t="n"/>
      <c r="DI127" s="2489" t="n"/>
      <c r="DJ127" s="2388" t="n"/>
      <c r="DL127" s="2388" t="n"/>
      <c r="DM127" s="2571">
        <f>(CS127-CZ127)*10^6</f>
        <v/>
      </c>
      <c r="DN127" s="2571">
        <f>(CT127-DC127)*10^6</f>
        <v/>
      </c>
      <c r="DO127" s="2571">
        <f>(CW127-DD127)*10^6</f>
        <v/>
      </c>
    </row>
    <row customFormat="1" customHeight="1" ht="15" outlineLevel="1" r="128" s="753">
      <c r="A128" s="789" t="n"/>
      <c r="B128" s="745" t="inlineStr">
        <is>
          <t xml:space="preserve">    Revenu Internet 3G</t>
        </is>
      </c>
      <c r="C128" s="651" t="inlineStr">
        <is>
          <t>CA121</t>
        </is>
      </c>
      <c r="D128" s="2649" t="n">
        <v>98.567353</v>
      </c>
      <c r="E128" s="2649" t="n">
        <v>107.970368026374</v>
      </c>
      <c r="F128" s="2649" t="n">
        <v>-9.403015026374007</v>
      </c>
      <c r="G128" s="2649" t="n">
        <v>101.751932</v>
      </c>
      <c r="H128" s="790" t="n">
        <v>-0.0312974794424542</v>
      </c>
      <c r="I128" s="791" t="n"/>
      <c r="J128" s="2649" t="n">
        <v>92.022794</v>
      </c>
      <c r="K128" s="2649" t="n">
        <v>98.4661771383314</v>
      </c>
      <c r="L128" s="2649" t="n">
        <v>-6.443383138331399</v>
      </c>
      <c r="M128" s="2649" t="n">
        <v>100.287131</v>
      </c>
      <c r="N128" s="790" t="n">
        <v>-0.08240675466127356</v>
      </c>
      <c r="O128" s="2586" t="n"/>
      <c r="P128" s="2649" t="n">
        <v>155.812346</v>
      </c>
      <c r="Q128" s="2649" t="n">
        <v>110.516550708833</v>
      </c>
      <c r="R128" s="2649" t="n">
        <v>45.295795291167</v>
      </c>
      <c r="S128" s="2649" t="n">
        <v>95.36509599999999</v>
      </c>
      <c r="T128" s="790" t="n">
        <v>0.633850879781005</v>
      </c>
      <c r="U128" s="791" t="n"/>
      <c r="V128" s="2649" t="n">
        <v>72.480307</v>
      </c>
      <c r="W128" s="2649" t="n">
        <v>108.637154852282</v>
      </c>
      <c r="X128" s="2649" t="n">
        <v>128.835739954417</v>
      </c>
      <c r="Y128" s="2649" t="n">
        <v>-36.156847852282</v>
      </c>
      <c r="Z128" s="2596" t="n">
        <v>-56.355432954417</v>
      </c>
      <c r="AA128" s="2649" t="n">
        <v>107.560121</v>
      </c>
      <c r="AB128" s="790" t="n">
        <v>-0.3261414516259237</v>
      </c>
      <c r="AC128" s="791" t="n"/>
      <c r="AD128" s="2649" t="n">
        <v>133.818619</v>
      </c>
      <c r="AE128" s="2649" t="n">
        <v>116.27671515824</v>
      </c>
      <c r="AF128" s="2649" t="n">
        <v>112.828321626159</v>
      </c>
      <c r="AG128" s="2649" t="n">
        <v>17.54190384176002</v>
      </c>
      <c r="AH128" s="2596" t="n">
        <v>20.99029737384102</v>
      </c>
      <c r="AI128" s="2649" t="n">
        <v>105.527106</v>
      </c>
      <c r="AJ128" s="790" t="n">
        <v>0.2680971180996854</v>
      </c>
      <c r="AK128" s="791" t="n"/>
      <c r="AL128" s="2649" t="n">
        <v>87.451071</v>
      </c>
      <c r="AM128" s="2649" t="n">
        <v>113.508719203521</v>
      </c>
      <c r="AN128" s="2649" t="n">
        <v>110.469981627159</v>
      </c>
      <c r="AO128" s="2649" t="n">
        <v>128.835739954417</v>
      </c>
      <c r="AP128" s="2649" t="n">
        <v>-26.057648203521</v>
      </c>
      <c r="AQ128" s="2596" t="n">
        <v>-23.018910627159</v>
      </c>
      <c r="AR128" s="2649" t="n">
        <v>87.33919299999999</v>
      </c>
      <c r="AS128" s="790" t="n">
        <v>0.00128095985498744</v>
      </c>
      <c r="AT128" s="2586" t="n"/>
      <c r="AU128" s="2596" t="n">
        <v>79.22700999999999</v>
      </c>
      <c r="AV128" s="2649" t="n">
        <v>117.993035614987</v>
      </c>
      <c r="AW128" s="2649" t="n">
        <v>134.857483029544</v>
      </c>
      <c r="AX128" s="2649" t="n">
        <v>-38.766025614987</v>
      </c>
      <c r="AY128" s="2649" t="n">
        <v>-55.63047302954401</v>
      </c>
      <c r="AZ128" s="2649" t="n">
        <v>107.842125</v>
      </c>
      <c r="BA128" s="790" t="n">
        <v>-0.2653426478753085</v>
      </c>
      <c r="BB128" s="791" t="n"/>
      <c r="BC128" s="2596" t="n">
        <v>87.116407</v>
      </c>
      <c r="BD128" s="2649" t="n">
        <v>121.623388860164</v>
      </c>
      <c r="BE128" s="2649" t="n">
        <v>139.836559619286</v>
      </c>
      <c r="BF128" s="2649" t="n">
        <v>-34.506981860164</v>
      </c>
      <c r="BG128" s="2649" t="n">
        <v>-52.720152619286</v>
      </c>
      <c r="BH128" s="2649" t="n">
        <v>101.087228</v>
      </c>
      <c r="BI128" s="790" t="n">
        <v>-0.1382056000190252</v>
      </c>
      <c r="BJ128" s="2586" t="n"/>
      <c r="BK128" s="2596" t="n"/>
      <c r="BL128" s="2649" t="n"/>
      <c r="BM128" s="2649" t="n"/>
      <c r="BN128" s="2649" t="n"/>
      <c r="BO128" s="2649" t="n"/>
      <c r="BP128" s="2649" t="n"/>
      <c r="BQ128" s="2649" t="n"/>
      <c r="BR128" s="790" t="n"/>
      <c r="BS128" s="791" t="n"/>
      <c r="BT128" s="2596" t="n"/>
      <c r="BU128" s="2649" t="n"/>
      <c r="BV128" s="2649" t="n"/>
      <c r="BW128" s="2649" t="n"/>
      <c r="BX128" s="2649" t="n"/>
      <c r="BY128" s="2649" t="n"/>
      <c r="BZ128" s="790" t="n"/>
      <c r="CA128" s="397" t="n"/>
      <c r="CB128" s="2596" t="n"/>
      <c r="CC128" s="2649" t="n"/>
      <c r="CD128" s="2649" t="n"/>
      <c r="CE128" s="2649" t="n"/>
      <c r="CF128" s="2649" t="n"/>
      <c r="CG128" s="2649" t="n"/>
      <c r="CH128" s="790" t="n"/>
      <c r="CI128" s="397" t="n"/>
      <c r="CJ128" s="2596" t="n"/>
      <c r="CK128" s="2649" t="n"/>
      <c r="CL128" s="2649" t="n"/>
      <c r="CM128" s="2649" t="n"/>
      <c r="CN128" s="2649" t="n"/>
      <c r="CO128" s="2649" t="n"/>
      <c r="CP128" s="790" t="n"/>
      <c r="CQ128" s="791" t="n"/>
      <c r="CR128" s="2649" t="n">
        <v>806.4959069999999</v>
      </c>
      <c r="CS128" s="2649" t="n">
        <v>894.9921095627324</v>
      </c>
      <c r="CT128" s="2649" t="n">
        <v>816.394641983961</v>
      </c>
      <c r="CU128" s="2649" t="n">
        <v>-88.49620256273249</v>
      </c>
      <c r="CV128" s="2649" t="n">
        <v>-9.898734983961162</v>
      </c>
      <c r="CW128" s="2649" t="n">
        <v>705.672704</v>
      </c>
      <c r="CX128" s="792">
        <f>+CR128/CW128-1</f>
        <v/>
      </c>
      <c r="CY128" s="32" t="n"/>
      <c r="CZ128" s="2816" t="n">
        <v>1381.01279485144</v>
      </c>
      <c r="DA128" s="2649" t="n">
        <v>1404.91705229119</v>
      </c>
      <c r="DB128" s="2649" t="n">
        <v>1517.95424316148</v>
      </c>
      <c r="DC128" s="2649" t="n"/>
      <c r="DD128" s="2649" t="n">
        <v>1254.645828</v>
      </c>
      <c r="DE128" s="790">
        <f>(CZ128-DD128)/DD128</f>
        <v/>
      </c>
      <c r="DF128" s="790">
        <f>(DA128-DD128)/DD128</f>
        <v/>
      </c>
      <c r="DG128" s="790">
        <f>(DB128-DD128)/DD128</f>
        <v/>
      </c>
      <c r="DH128" s="790">
        <f>(DC128-DD128)/DD128</f>
        <v/>
      </c>
      <c r="DI128" s="2489" t="n"/>
      <c r="DJ128" s="2803" t="n"/>
      <c r="DL128" s="2803" t="n"/>
      <c r="DM128" s="2571">
        <f>(CS128-CZ128)*10^6</f>
        <v/>
      </c>
      <c r="DN128" s="2571">
        <f>(CT128-DC128)*10^6</f>
        <v/>
      </c>
      <c r="DO128" s="2571">
        <f>(CW128-DD128)*10^6</f>
        <v/>
      </c>
    </row>
    <row customFormat="1" customHeight="1" ht="15" outlineLevel="1" r="129" s="787">
      <c r="A129" s="784" t="n"/>
      <c r="B129" s="735" t="inlineStr">
        <is>
          <t xml:space="preserve">    Transport and Automotive (Traking)</t>
        </is>
      </c>
      <c r="C129" s="651" t="inlineStr">
        <is>
          <t>CA122</t>
        </is>
      </c>
      <c r="D129" s="2592" t="n">
        <v>0</v>
      </c>
      <c r="E129" s="2592" t="n">
        <v>0</v>
      </c>
      <c r="F129" s="2592" t="n">
        <v>0</v>
      </c>
      <c r="G129" s="2661" t="n">
        <v>0</v>
      </c>
      <c r="H129" s="409" t="n"/>
      <c r="I129" s="410" t="n"/>
      <c r="J129" s="2592" t="n">
        <v>0</v>
      </c>
      <c r="K129" s="2592" t="n">
        <v>0</v>
      </c>
      <c r="L129" s="2592" t="n">
        <v>0</v>
      </c>
      <c r="M129" s="2661" t="n">
        <v>0</v>
      </c>
      <c r="N129" s="409" t="n"/>
      <c r="O129" s="2586" t="n"/>
      <c r="P129" s="2592" t="n">
        <v>0</v>
      </c>
      <c r="Q129" s="2592" t="n">
        <v>0</v>
      </c>
      <c r="R129" s="2592" t="n">
        <v>0</v>
      </c>
      <c r="S129" s="2661" t="n">
        <v>0</v>
      </c>
      <c r="T129" s="409" t="n"/>
      <c r="U129" s="410" t="n"/>
      <c r="V129" s="2592" t="n">
        <v>0</v>
      </c>
      <c r="W129" s="2592" t="n">
        <v>0</v>
      </c>
      <c r="X129" s="2592" t="n">
        <v>0</v>
      </c>
      <c r="Y129" s="2592" t="n">
        <v>0</v>
      </c>
      <c r="Z129" s="2591" t="n">
        <v>0</v>
      </c>
      <c r="AA129" s="2661" t="n">
        <v>0</v>
      </c>
      <c r="AB129" s="409" t="n"/>
      <c r="AC129" s="410" t="n"/>
      <c r="AD129" s="2592" t="n">
        <v>0</v>
      </c>
      <c r="AE129" s="2592" t="n">
        <v>0</v>
      </c>
      <c r="AF129" s="2592" t="n">
        <v>0</v>
      </c>
      <c r="AG129" s="2592" t="n">
        <v>0</v>
      </c>
      <c r="AH129" s="2591" t="n">
        <v>0</v>
      </c>
      <c r="AI129" s="2661" t="n">
        <v>0</v>
      </c>
      <c r="AJ129" s="409" t="n"/>
      <c r="AK129" s="410" t="n"/>
      <c r="AL129" s="2592" t="n">
        <v>0</v>
      </c>
      <c r="AM129" s="2592" t="n">
        <v>0</v>
      </c>
      <c r="AN129" s="2592" t="n">
        <v>0</v>
      </c>
      <c r="AO129" s="2592" t="n">
        <v>0</v>
      </c>
      <c r="AP129" s="2592" t="n">
        <v>0</v>
      </c>
      <c r="AQ129" s="2591" t="n">
        <v>0</v>
      </c>
      <c r="AR129" s="2661" t="n">
        <v>0</v>
      </c>
      <c r="AS129" s="409" t="n"/>
      <c r="AT129" s="2586" t="n"/>
      <c r="AU129" s="2591" t="n">
        <v>0</v>
      </c>
      <c r="AV129" s="2592" t="n">
        <v>0</v>
      </c>
      <c r="AW129" s="2592" t="n">
        <v>0</v>
      </c>
      <c r="AX129" s="2592" t="n">
        <v>0</v>
      </c>
      <c r="AY129" s="2592" t="n">
        <v>0</v>
      </c>
      <c r="AZ129" s="2661" t="n">
        <v>0</v>
      </c>
      <c r="BA129" s="409" t="n"/>
      <c r="BB129" s="410" t="n"/>
      <c r="BC129" s="2591" t="n">
        <v>0</v>
      </c>
      <c r="BD129" s="2592" t="n">
        <v>0</v>
      </c>
      <c r="BE129" s="2592" t="n">
        <v>0</v>
      </c>
      <c r="BF129" s="2592" t="n">
        <v>0</v>
      </c>
      <c r="BG129" s="2592" t="n">
        <v>0</v>
      </c>
      <c r="BH129" s="2661" t="n">
        <v>0</v>
      </c>
      <c r="BI129" s="409" t="n"/>
      <c r="BJ129" s="2586" t="n"/>
      <c r="BK129" s="2591" t="n"/>
      <c r="BL129" s="2592" t="n"/>
      <c r="BM129" s="2592" t="n"/>
      <c r="BN129" s="2592" t="n"/>
      <c r="BO129" s="2592" t="n"/>
      <c r="BP129" s="2592" t="n"/>
      <c r="BQ129" s="2661" t="n"/>
      <c r="BR129" s="409" t="n"/>
      <c r="BS129" s="410" t="n"/>
      <c r="BT129" s="2591" t="n"/>
      <c r="BU129" s="2592" t="n"/>
      <c r="BV129" s="2592" t="n"/>
      <c r="BW129" s="2592" t="n"/>
      <c r="BX129" s="2592" t="n"/>
      <c r="BY129" s="2661" t="n"/>
      <c r="BZ129" s="409" t="n"/>
      <c r="CA129" s="397" t="n"/>
      <c r="CB129" s="2591" t="n"/>
      <c r="CC129" s="2592" t="n"/>
      <c r="CD129" s="2592" t="n"/>
      <c r="CE129" s="2592" t="n"/>
      <c r="CF129" s="2592" t="n"/>
      <c r="CG129" s="2661" t="n"/>
      <c r="CH129" s="409" t="n"/>
      <c r="CI129" s="397" t="n"/>
      <c r="CJ129" s="2591" t="n"/>
      <c r="CK129" s="2592" t="n"/>
      <c r="CL129" s="2592" t="n"/>
      <c r="CM129" s="2592" t="n"/>
      <c r="CN129" s="2592" t="n"/>
      <c r="CO129" s="2661" t="n"/>
      <c r="CP129" s="409" t="n"/>
      <c r="CQ129" s="410" t="n"/>
      <c r="CR129" s="2592" t="n">
        <v>0</v>
      </c>
      <c r="CS129" s="2592" t="n">
        <v>0</v>
      </c>
      <c r="CT129" s="2592" t="n">
        <v>0</v>
      </c>
      <c r="CU129" s="2592" t="n">
        <v>0</v>
      </c>
      <c r="CV129" s="2592" t="n">
        <v>0</v>
      </c>
      <c r="CW129" s="2592" t="n">
        <v>0</v>
      </c>
      <c r="CX129" s="761" t="n"/>
      <c r="CY129" s="32" t="n"/>
      <c r="CZ129" s="2815" t="n">
        <v>0</v>
      </c>
      <c r="DA129" s="2592" t="n">
        <v>0</v>
      </c>
      <c r="DB129" s="2592" t="n">
        <v>0</v>
      </c>
      <c r="DC129" s="2592" t="n"/>
      <c r="DD129" s="2661" t="n">
        <v>0</v>
      </c>
      <c r="DE129" s="409" t="n"/>
      <c r="DF129" s="409" t="n"/>
      <c r="DG129" s="409" t="n"/>
      <c r="DH129" s="409">
        <f>(DC129-DD129)/DD129</f>
        <v/>
      </c>
      <c r="DI129" s="2489" t="n"/>
      <c r="DJ129" s="2388" t="n"/>
      <c r="DL129" s="2388" t="n"/>
      <c r="DM129" s="2571">
        <f>(CS129-CZ129)*10^6</f>
        <v/>
      </c>
      <c r="DN129" s="2571">
        <f>(CT129-DC129)*10^6</f>
        <v/>
      </c>
      <c r="DO129" s="2571">
        <f>(CW129-DD129)*10^6</f>
        <v/>
      </c>
    </row>
    <row customFormat="1" customHeight="1" ht="15" outlineLevel="1" r="130" s="787">
      <c r="A130" s="784" t="n"/>
      <c r="B130" s="735" t="inlineStr">
        <is>
          <t xml:space="preserve">    Banking</t>
        </is>
      </c>
      <c r="C130" s="651" t="inlineStr">
        <is>
          <t>CA123</t>
        </is>
      </c>
      <c r="D130" s="2592" t="n">
        <v>1.519495</v>
      </c>
      <c r="E130" s="2592" t="n">
        <v>1.262714</v>
      </c>
      <c r="F130" s="2592" t="n">
        <v>0.2567810000000001</v>
      </c>
      <c r="G130" s="2661" t="n">
        <v>1.186444</v>
      </c>
      <c r="H130" s="409" t="n">
        <v>0.2807136282875551</v>
      </c>
      <c r="I130" s="410" t="n"/>
      <c r="J130" s="2592" t="n">
        <v>1.490256</v>
      </c>
      <c r="K130" s="2592" t="n">
        <v>1.14051587096774</v>
      </c>
      <c r="L130" s="2592" t="n">
        <v>0.3497401290322599</v>
      </c>
      <c r="M130" s="2661" t="n">
        <v>1.209325</v>
      </c>
      <c r="N130" s="409" t="n">
        <v>0.2323039712236166</v>
      </c>
      <c r="O130" s="2586" t="n"/>
      <c r="P130" s="2592" t="n">
        <v>1.403816</v>
      </c>
      <c r="Q130" s="2592" t="n">
        <v>1.262714</v>
      </c>
      <c r="R130" s="2592" t="n">
        <v>0.1411020000000001</v>
      </c>
      <c r="S130" s="2661" t="n">
        <v>1.222884</v>
      </c>
      <c r="T130" s="409" t="n">
        <v>0.1479551617324291</v>
      </c>
      <c r="U130" s="410" t="n"/>
      <c r="V130" s="2592" t="n">
        <v>1.438562</v>
      </c>
      <c r="W130" s="2592" t="n">
        <v>1.22198129032258</v>
      </c>
      <c r="X130" s="2592" t="n">
        <v>1.35853161290323</v>
      </c>
      <c r="Y130" s="2592" t="n">
        <v>0.2165807096774199</v>
      </c>
      <c r="Z130" s="2591" t="n">
        <v>0.0800303870967698</v>
      </c>
      <c r="AA130" s="2661" t="n">
        <v>1.198307</v>
      </c>
      <c r="AB130" s="409" t="n">
        <v>0.2004953655448896</v>
      </c>
      <c r="AC130" s="410" t="n"/>
      <c r="AD130" s="2592" t="n">
        <v>1.451275</v>
      </c>
      <c r="AE130" s="2592" t="n">
        <v>1.262714</v>
      </c>
      <c r="AF130" s="2592" t="n">
        <v>1.403816</v>
      </c>
      <c r="AG130" s="2592" t="n">
        <v>0.1885610000000002</v>
      </c>
      <c r="AH130" s="2591" t="n">
        <v>0.04745900000000014</v>
      </c>
      <c r="AI130" s="2661" t="n">
        <v>1.205087</v>
      </c>
      <c r="AJ130" s="409" t="n">
        <v>0.2042906445758688</v>
      </c>
      <c r="AK130" s="410" t="n"/>
      <c r="AL130" s="2592" t="n">
        <v>1.510432</v>
      </c>
      <c r="AM130" s="2592" t="n">
        <v>1.22198129032258</v>
      </c>
      <c r="AN130" s="2592" t="n">
        <v>1.35853161290323</v>
      </c>
      <c r="AO130" s="2592" t="n">
        <v>1.40445967741935</v>
      </c>
      <c r="AP130" s="2592" t="n">
        <v>0.28845070967742</v>
      </c>
      <c r="AQ130" s="2591" t="n">
        <v>0.1519003870967701</v>
      </c>
      <c r="AR130" s="2661" t="n">
        <v>1.310172</v>
      </c>
      <c r="AS130" s="409" t="n">
        <v>0.152850160131647</v>
      </c>
      <c r="AT130" s="2586" t="n"/>
      <c r="AU130" s="2591" t="n">
        <v>1.3955</v>
      </c>
      <c r="AV130" s="2592" t="n">
        <v>1.262714</v>
      </c>
      <c r="AW130" s="2592" t="n">
        <v>1.451275</v>
      </c>
      <c r="AX130" s="2592" t="n">
        <v>0.1327860000000001</v>
      </c>
      <c r="AY130" s="2592" t="n">
        <v>-0.05577500000000013</v>
      </c>
      <c r="AZ130" s="2661" t="n">
        <v>1.262714</v>
      </c>
      <c r="BA130" s="409" t="n">
        <v>0.1051592046971841</v>
      </c>
      <c r="BB130" s="410" t="n"/>
      <c r="BC130" s="2591" t="n">
        <v>1.55381</v>
      </c>
      <c r="BD130" s="2592" t="n">
        <v>1.262714</v>
      </c>
      <c r="BE130" s="2592" t="n">
        <v>1.451275</v>
      </c>
      <c r="BF130" s="2592" t="n">
        <v>0.291096</v>
      </c>
      <c r="BG130" s="2592" t="n">
        <v>0.1025349999999998</v>
      </c>
      <c r="BH130" s="2661" t="n">
        <v>1.358478</v>
      </c>
      <c r="BI130" s="409" t="n">
        <v>0.1437873855888721</v>
      </c>
      <c r="BJ130" s="2586" t="n"/>
      <c r="BK130" s="2591" t="n"/>
      <c r="BL130" s="2592" t="n"/>
      <c r="BM130" s="2592" t="n"/>
      <c r="BN130" s="2592" t="n"/>
      <c r="BO130" s="2592" t="n"/>
      <c r="BP130" s="2592" t="n"/>
      <c r="BQ130" s="2661" t="n"/>
      <c r="BR130" s="409" t="n"/>
      <c r="BS130" s="410" t="n"/>
      <c r="BT130" s="2591" t="n"/>
      <c r="BU130" s="2592" t="n"/>
      <c r="BV130" s="2592" t="n"/>
      <c r="BW130" s="2592" t="n"/>
      <c r="BX130" s="2592" t="n"/>
      <c r="BY130" s="2661" t="n"/>
      <c r="BZ130" s="409" t="n"/>
      <c r="CA130" s="397" t="n"/>
      <c r="CB130" s="2591" t="n"/>
      <c r="CC130" s="2592" t="n"/>
      <c r="CD130" s="2592" t="n"/>
      <c r="CE130" s="2592" t="n"/>
      <c r="CF130" s="2592" t="n"/>
      <c r="CG130" s="2661" t="n"/>
      <c r="CH130" s="409" t="n"/>
      <c r="CI130" s="397" t="n"/>
      <c r="CJ130" s="2591" t="n"/>
      <c r="CK130" s="2592" t="n"/>
      <c r="CL130" s="2592" t="n"/>
      <c r="CM130" s="2592" t="n"/>
      <c r="CN130" s="2592" t="n"/>
      <c r="CO130" s="2661" t="n"/>
      <c r="CP130" s="409" t="n"/>
      <c r="CQ130" s="410" t="n"/>
      <c r="CR130" s="2592" t="n">
        <v>11.763146</v>
      </c>
      <c r="CS130" s="2592" t="n">
        <v>9.898048451612897</v>
      </c>
      <c r="CT130" s="2592" t="n">
        <v>10.15913867741935</v>
      </c>
      <c r="CU130" s="2592" t="n">
        <v>1.865097548387103</v>
      </c>
      <c r="CV130" s="2592" t="n">
        <v>1.604007322580651</v>
      </c>
      <c r="CW130" s="2592" t="n">
        <v>8.594932999999999</v>
      </c>
      <c r="CX130" s="761" t="n"/>
      <c r="CY130" s="32" t="n"/>
      <c r="CZ130" s="2815" t="n">
        <v>14.8674390322581</v>
      </c>
      <c r="DA130" s="2592" t="n">
        <v>16.8667734516129</v>
      </c>
      <c r="DB130" s="2592" t="n">
        <v>17.3218830322581</v>
      </c>
      <c r="DC130" s="2592" t="n"/>
      <c r="DD130" s="2661" t="n">
        <v>15.98393</v>
      </c>
      <c r="DE130" s="409" t="n"/>
      <c r="DF130" s="409" t="n"/>
      <c r="DG130" s="409" t="n"/>
      <c r="DH130" s="409">
        <f>(DC130-DD130)/DD130</f>
        <v/>
      </c>
      <c r="DI130" s="2489" t="n"/>
      <c r="DJ130" s="2388" t="n"/>
      <c r="DL130" s="2388" t="n"/>
      <c r="DM130" s="2571">
        <f>(CS130-CZ130)*10^6</f>
        <v/>
      </c>
      <c r="DN130" s="2571">
        <f>(CT130-DC130)*10^6</f>
        <v/>
      </c>
      <c r="DO130" s="2571">
        <f>(CW130-DD130)*10^6</f>
        <v/>
      </c>
    </row>
    <row customFormat="1" customHeight="1" ht="25.5" outlineLevel="1" r="131" s="787">
      <c r="A131" s="784" t="n"/>
      <c r="B131" s="809" t="inlineStr">
        <is>
          <t xml:space="preserve">    Revenu SAV agences (Call Hystory, Sim swap, Sauvegarde répertoire)</t>
        </is>
      </c>
      <c r="C131" s="651" t="inlineStr">
        <is>
          <t>CA124</t>
        </is>
      </c>
      <c r="D131" s="2592" t="n">
        <v>11.905025</v>
      </c>
      <c r="E131" s="2592" t="n">
        <v>9.231284</v>
      </c>
      <c r="F131" s="2592" t="n">
        <v>2.673741</v>
      </c>
      <c r="G131" s="2661" t="n">
        <v>12.280551</v>
      </c>
      <c r="H131" s="409" t="n">
        <v>-0.03057892109238425</v>
      </c>
      <c r="I131" s="410" t="n"/>
      <c r="J131" s="2592" t="n">
        <v>10.633894</v>
      </c>
      <c r="K131" s="2592" t="n">
        <v>8.216966193548391</v>
      </c>
      <c r="L131" s="2592" t="n">
        <v>2.416927806451609</v>
      </c>
      <c r="M131" s="2661" t="n">
        <v>11.963788</v>
      </c>
      <c r="N131" s="409" t="n">
        <v>-0.1111599436566412</v>
      </c>
      <c r="O131" s="2586" t="n"/>
      <c r="P131" s="2592" t="n">
        <v>11</v>
      </c>
      <c r="Q131" s="2592" t="n">
        <v>9.231284</v>
      </c>
      <c r="R131" s="2592" t="n">
        <v>1.768716</v>
      </c>
      <c r="S131" s="2661" t="n">
        <v>11.41794800000381</v>
      </c>
      <c r="T131" s="409" t="n">
        <v>-0.03660447569069991</v>
      </c>
      <c r="U131" s="410" t="n"/>
      <c r="V131" s="2592" t="n">
        <v>9.939351</v>
      </c>
      <c r="W131" s="2592" t="n">
        <v>8.89317806451613</v>
      </c>
      <c r="X131" s="2592" t="n">
        <v>11</v>
      </c>
      <c r="Y131" s="2592" t="n">
        <v>1.04617293548387</v>
      </c>
      <c r="Z131" s="2591" t="n">
        <v>-1.060649</v>
      </c>
      <c r="AA131" s="2661" t="n">
        <v>13.065172</v>
      </c>
      <c r="AB131" s="409" t="n">
        <v>-0.2392483619809981</v>
      </c>
      <c r="AC131" s="410" t="n"/>
      <c r="AD131" s="2592" t="n">
        <v>10.599932</v>
      </c>
      <c r="AE131" s="2592" t="n">
        <v>9.231284</v>
      </c>
      <c r="AF131" s="2592" t="n">
        <v>11.3666666666667</v>
      </c>
      <c r="AG131" s="2592" t="n">
        <v>1.368648</v>
      </c>
      <c r="AH131" s="2591" t="n">
        <v>-0.7667346666666983</v>
      </c>
      <c r="AI131" s="2661" t="n">
        <v>11.114076</v>
      </c>
      <c r="AJ131" s="409" t="n">
        <v>-0.04626061581727536</v>
      </c>
      <c r="AK131" s="410" t="n"/>
      <c r="AL131" s="2592" t="n">
        <v>3.443696</v>
      </c>
      <c r="AM131" s="2592" t="n">
        <v>8.89317806451613</v>
      </c>
      <c r="AN131" s="2592" t="n">
        <v>11</v>
      </c>
      <c r="AO131" s="2592" t="n">
        <v>10.2579987096774</v>
      </c>
      <c r="AP131" s="2592" t="n">
        <v>-5.44948206451613</v>
      </c>
      <c r="AQ131" s="2591" t="n">
        <v>-7.556304</v>
      </c>
      <c r="AR131" s="2661" t="n">
        <v>3.410047</v>
      </c>
      <c r="AS131" s="409" t="n">
        <v>0.009867605930358181</v>
      </c>
      <c r="AT131" s="2586" t="n"/>
      <c r="AU131" s="2591" t="n">
        <v>17.583579</v>
      </c>
      <c r="AV131" s="2592" t="n">
        <v>9.231284</v>
      </c>
      <c r="AW131" s="2592" t="n">
        <v>10.599932</v>
      </c>
      <c r="AX131" s="2592" t="n">
        <v>8.352295</v>
      </c>
      <c r="AY131" s="2592" t="n">
        <v>6.983646999999999</v>
      </c>
      <c r="AZ131" s="2661" t="n">
        <v>18.24601</v>
      </c>
      <c r="BA131" s="409" t="n">
        <v>-0.03630552652333296</v>
      </c>
      <c r="BB131" s="410" t="n"/>
      <c r="BC131" s="2591" t="n">
        <v>10.293085</v>
      </c>
      <c r="BD131" s="2592" t="n">
        <v>9.231284</v>
      </c>
      <c r="BE131" s="2592" t="n">
        <v>10.599932</v>
      </c>
      <c r="BF131" s="2592" t="n">
        <v>1.061800999999999</v>
      </c>
      <c r="BG131" s="2592" t="n">
        <v>-0.3068470000000012</v>
      </c>
      <c r="BH131" s="2661" t="n">
        <v>10.481284</v>
      </c>
      <c r="BI131" s="409" t="n">
        <v>-0.0179557199289706</v>
      </c>
      <c r="BJ131" s="2586" t="n"/>
      <c r="BK131" s="2591" t="n"/>
      <c r="BL131" s="2592" t="n"/>
      <c r="BM131" s="2592" t="n"/>
      <c r="BN131" s="2592" t="n"/>
      <c r="BO131" s="2592" t="n"/>
      <c r="BP131" s="2592" t="n"/>
      <c r="BQ131" s="2661" t="n"/>
      <c r="BR131" s="409" t="n"/>
      <c r="BS131" s="410" t="n"/>
      <c r="BT131" s="2591" t="n"/>
      <c r="BU131" s="2592" t="n"/>
      <c r="BV131" s="2592" t="n"/>
      <c r="BW131" s="2592" t="n"/>
      <c r="BX131" s="2592" t="n"/>
      <c r="BY131" s="2661" t="n"/>
      <c r="BZ131" s="409" t="n"/>
      <c r="CA131" s="397" t="n"/>
      <c r="CB131" s="2591" t="n"/>
      <c r="CC131" s="2592" t="n"/>
      <c r="CD131" s="2592" t="n"/>
      <c r="CE131" s="2592" t="n"/>
      <c r="CF131" s="2592" t="n"/>
      <c r="CG131" s="2661" t="n"/>
      <c r="CH131" s="409" t="n"/>
      <c r="CI131" s="397" t="n"/>
      <c r="CJ131" s="2591" t="n"/>
      <c r="CK131" s="2592" t="n"/>
      <c r="CL131" s="2592" t="n"/>
      <c r="CM131" s="2592" t="n"/>
      <c r="CN131" s="2592" t="n"/>
      <c r="CO131" s="2661" t="n"/>
      <c r="CP131" s="409" t="n"/>
      <c r="CQ131" s="410" t="n"/>
      <c r="CR131" s="2592" t="n">
        <v>85.39856200000001</v>
      </c>
      <c r="CS131" s="2592" t="n">
        <v>72.15974232258066</v>
      </c>
      <c r="CT131" s="2592" t="n">
        <v>74.93613270967741</v>
      </c>
      <c r="CU131" s="2592" t="n">
        <v>13.23881967741936</v>
      </c>
      <c r="CV131" s="2592" t="n">
        <v>10.4624292903226</v>
      </c>
      <c r="CW131" s="2592" t="n">
        <v>81.49759200000381</v>
      </c>
      <c r="CX131" s="761" t="n"/>
      <c r="CY131" s="32" t="n"/>
      <c r="CZ131" s="2815" t="n">
        <v>108.408666451613</v>
      </c>
      <c r="DA131" s="2592" t="n">
        <v>134.372252333333</v>
      </c>
      <c r="DB131" s="2592" t="n">
        <v>127.251926129032</v>
      </c>
      <c r="DC131" s="2592" t="n"/>
      <c r="DD131" s="2661" t="n">
        <v>135.7012530000038</v>
      </c>
      <c r="DE131" s="409" t="n"/>
      <c r="DF131" s="409" t="n"/>
      <c r="DG131" s="409" t="n"/>
      <c r="DH131" s="409">
        <f>(DC131-DD131)/DD131</f>
        <v/>
      </c>
      <c r="DI131" s="2489" t="n"/>
      <c r="DJ131" s="2388" t="n"/>
      <c r="DL131" s="2388" t="n"/>
      <c r="DM131" s="2571">
        <f>(CS131-CZ131)*10^6</f>
        <v/>
      </c>
      <c r="DN131" s="2571">
        <f>(CT131-DC131)*10^6</f>
        <v/>
      </c>
      <c r="DO131" s="2571">
        <f>(CW131-DD131)*10^6</f>
        <v/>
      </c>
    </row>
    <row customFormat="1" customHeight="1" ht="24.75" outlineLevel="1" r="132" s="787">
      <c r="A132" s="784" t="n"/>
      <c r="B132" s="809" t="inlineStr">
        <is>
          <t xml:space="preserve">   Autres vas: Service foot, M2u, Moov job, immatriculation, voice alert, parrainage epiq, migration, moov fun.</t>
        </is>
      </c>
      <c r="C132" s="651" t="inlineStr">
        <is>
          <t>CA125</t>
        </is>
      </c>
      <c r="D132" s="2592" t="n">
        <v>0</v>
      </c>
      <c r="E132" s="2592" t="n">
        <v>0</v>
      </c>
      <c r="F132" s="2592" t="n">
        <v>0</v>
      </c>
      <c r="G132" s="2661" t="n">
        <v>0</v>
      </c>
      <c r="H132" s="409" t="n"/>
      <c r="I132" s="410" t="n"/>
      <c r="J132" s="2592" t="n">
        <v>0</v>
      </c>
      <c r="K132" s="2592" t="n">
        <v>0</v>
      </c>
      <c r="L132" s="2592" t="n">
        <v>0</v>
      </c>
      <c r="M132" s="2661" t="n">
        <v>0</v>
      </c>
      <c r="N132" s="409" t="n"/>
      <c r="O132" s="2586" t="n"/>
      <c r="P132" s="2592" t="n">
        <v>0</v>
      </c>
      <c r="Q132" s="2592" t="n">
        <v>0</v>
      </c>
      <c r="R132" s="2592" t="n">
        <v>0</v>
      </c>
      <c r="S132" s="2661" t="n">
        <v>0</v>
      </c>
      <c r="T132" s="409" t="n"/>
      <c r="U132" s="410" t="n"/>
      <c r="V132" s="2592" t="n">
        <v>0</v>
      </c>
      <c r="W132" s="2592" t="n">
        <v>0</v>
      </c>
      <c r="X132" s="2592" t="n">
        <v>0</v>
      </c>
      <c r="Y132" s="2592" t="n">
        <v>0</v>
      </c>
      <c r="Z132" s="2591" t="n">
        <v>0</v>
      </c>
      <c r="AA132" s="2661" t="n">
        <v>0</v>
      </c>
      <c r="AB132" s="409" t="n"/>
      <c r="AC132" s="410" t="n"/>
      <c r="AD132" s="2592" t="n">
        <v>0</v>
      </c>
      <c r="AE132" s="2592" t="n">
        <v>0</v>
      </c>
      <c r="AF132" s="2592" t="n">
        <v>0</v>
      </c>
      <c r="AG132" s="2592" t="n">
        <v>0</v>
      </c>
      <c r="AH132" s="2591" t="n">
        <v>0</v>
      </c>
      <c r="AI132" s="2661" t="n">
        <v>0</v>
      </c>
      <c r="AJ132" s="409" t="n"/>
      <c r="AK132" s="410" t="n"/>
      <c r="AL132" s="2592" t="n">
        <v>0</v>
      </c>
      <c r="AM132" s="2592" t="n">
        <v>0</v>
      </c>
      <c r="AN132" s="2592" t="n">
        <v>0</v>
      </c>
      <c r="AO132" s="2592" t="n">
        <v>0</v>
      </c>
      <c r="AP132" s="2592" t="n">
        <v>0</v>
      </c>
      <c r="AQ132" s="2591" t="n">
        <v>0</v>
      </c>
      <c r="AR132" s="2661" t="n">
        <v>0</v>
      </c>
      <c r="AS132" s="409" t="n"/>
      <c r="AT132" s="2586" t="n"/>
      <c r="AU132" s="2591" t="n">
        <v>0</v>
      </c>
      <c r="AV132" s="2592" t="n">
        <v>0</v>
      </c>
      <c r="AW132" s="2592" t="n">
        <v>0</v>
      </c>
      <c r="AX132" s="2592" t="n">
        <v>0</v>
      </c>
      <c r="AY132" s="2592" t="n">
        <v>0</v>
      </c>
      <c r="AZ132" s="2661" t="n">
        <v>0</v>
      </c>
      <c r="BA132" s="409" t="n"/>
      <c r="BB132" s="410" t="n"/>
      <c r="BC132" s="2591" t="n">
        <v>0</v>
      </c>
      <c r="BD132" s="2592" t="n"/>
      <c r="BE132" s="2592" t="n"/>
      <c r="BF132" s="2592" t="n">
        <v>0</v>
      </c>
      <c r="BG132" s="2592" t="n">
        <v>0</v>
      </c>
      <c r="BH132" s="2661" t="n">
        <v>0</v>
      </c>
      <c r="BI132" s="409" t="n"/>
      <c r="BJ132" s="2586" t="n"/>
      <c r="BK132" s="2591" t="n"/>
      <c r="BL132" s="2592" t="n"/>
      <c r="BM132" s="2592" t="n"/>
      <c r="BN132" s="2592" t="n"/>
      <c r="BO132" s="2592" t="n"/>
      <c r="BP132" s="2592" t="n"/>
      <c r="BQ132" s="2661" t="n"/>
      <c r="BR132" s="409" t="n"/>
      <c r="BS132" s="410" t="n"/>
      <c r="BT132" s="2591" t="n"/>
      <c r="BU132" s="2592" t="n"/>
      <c r="BV132" s="2592" t="n"/>
      <c r="BW132" s="2592" t="n"/>
      <c r="BX132" s="2592" t="n"/>
      <c r="BY132" s="2661" t="n"/>
      <c r="BZ132" s="409" t="n"/>
      <c r="CA132" s="397" t="n"/>
      <c r="CB132" s="2591" t="n"/>
      <c r="CC132" s="2592" t="n"/>
      <c r="CD132" s="2592" t="n"/>
      <c r="CE132" s="2592" t="n"/>
      <c r="CF132" s="2592" t="n"/>
      <c r="CG132" s="2661" t="n"/>
      <c r="CH132" s="409" t="n"/>
      <c r="CI132" s="397" t="n"/>
      <c r="CJ132" s="2591" t="n"/>
      <c r="CK132" s="2592" t="n"/>
      <c r="CL132" s="2592" t="n"/>
      <c r="CM132" s="2592" t="n"/>
      <c r="CN132" s="2592" t="n"/>
      <c r="CO132" s="2661" t="n"/>
      <c r="CP132" s="409" t="n"/>
      <c r="CQ132" s="410" t="n"/>
      <c r="CR132" s="2592" t="n">
        <v>0</v>
      </c>
      <c r="CS132" s="2592" t="n">
        <v>0</v>
      </c>
      <c r="CT132" s="2592" t="n">
        <v>0</v>
      </c>
      <c r="CU132" s="2592" t="n">
        <v>0</v>
      </c>
      <c r="CV132" s="2592" t="n">
        <v>0</v>
      </c>
      <c r="CW132" s="2592" t="n">
        <v>0</v>
      </c>
      <c r="CX132" s="761">
        <f>+CR132/CW132-1</f>
        <v/>
      </c>
      <c r="CY132" s="32" t="n"/>
      <c r="CZ132" s="2815" t="n">
        <v>0</v>
      </c>
      <c r="DA132" s="2592" t="n">
        <v>0</v>
      </c>
      <c r="DB132" s="2592" t="n">
        <v>0</v>
      </c>
      <c r="DC132" s="2592" t="n"/>
      <c r="DD132" s="2661" t="n">
        <v>0</v>
      </c>
      <c r="DE132" s="409">
        <f>(CZ132-DD132)/DD132</f>
        <v/>
      </c>
      <c r="DF132" s="409">
        <f>(DA132-DD132)/DD132</f>
        <v/>
      </c>
      <c r="DG132" s="409">
        <f>(DB132-DD132)/DD132</f>
        <v/>
      </c>
      <c r="DH132" s="409">
        <f>(DC132-DD132)/DD132</f>
        <v/>
      </c>
      <c r="DI132" s="2489" t="n"/>
      <c r="DJ132" s="2388" t="n"/>
      <c r="DL132" s="2388" t="n"/>
      <c r="DM132" s="2571">
        <f>(CS132-CZ132)*10^6</f>
        <v/>
      </c>
      <c r="DN132" s="2571">
        <f>(CT132-DC132)*10^6</f>
        <v/>
      </c>
      <c r="DO132" s="2571">
        <f>(CW132-DD132)*10^6</f>
        <v/>
      </c>
    </row>
    <row customFormat="1" customHeight="1" ht="15" outlineLevel="1" r="133" s="787">
      <c r="A133" s="784" t="n"/>
      <c r="B133" s="735" t="inlineStr">
        <is>
          <t xml:space="preserve">    CRBT</t>
        </is>
      </c>
      <c r="C133" s="651" t="inlineStr">
        <is>
          <t>CA126</t>
        </is>
      </c>
      <c r="D133" s="2592" t="n">
        <v>0.006843</v>
      </c>
      <c r="E133" s="2592" t="n">
        <v>0</v>
      </c>
      <c r="F133" s="2592" t="n">
        <v>0.006843</v>
      </c>
      <c r="G133" s="2661" t="n">
        <v>0.017331</v>
      </c>
      <c r="H133" s="409" t="n">
        <v>-0.6051583867059027</v>
      </c>
      <c r="I133" s="410" t="n"/>
      <c r="J133" s="2592" t="n">
        <v>0.007076</v>
      </c>
      <c r="K133" s="2592" t="n">
        <v>0</v>
      </c>
      <c r="L133" s="2592" t="n">
        <v>0.007076</v>
      </c>
      <c r="M133" s="2661" t="n">
        <v>0.018517</v>
      </c>
      <c r="N133" s="409" t="n">
        <v>-0.617864664902522</v>
      </c>
      <c r="O133" s="2586" t="n"/>
      <c r="P133" s="2592" t="n">
        <v>0.000745</v>
      </c>
      <c r="Q133" s="2592" t="n">
        <v>0</v>
      </c>
      <c r="R133" s="2592" t="n">
        <v>0.000745</v>
      </c>
      <c r="S133" s="2661" t="n">
        <v>0.206294</v>
      </c>
      <c r="T133" s="409" t="n">
        <v>-0.9963886492093808</v>
      </c>
      <c r="U133" s="410" t="n"/>
      <c r="V133" s="2592" t="n">
        <v>0.010654</v>
      </c>
      <c r="W133" s="2592" t="n">
        <v>0</v>
      </c>
      <c r="X133" s="2592" t="n">
        <v>0</v>
      </c>
      <c r="Y133" s="2592" t="n">
        <v>0.010654</v>
      </c>
      <c r="Z133" s="2591" t="n">
        <v>0.010654</v>
      </c>
      <c r="AA133" s="2661" t="n">
        <v>-0.177057</v>
      </c>
      <c r="AB133" s="409" t="n">
        <v>-1.060172712742224</v>
      </c>
      <c r="AC133" s="410" t="n"/>
      <c r="AD133" s="2592" t="n">
        <v>0</v>
      </c>
      <c r="AE133" s="2592" t="n">
        <v>0</v>
      </c>
      <c r="AF133" s="2592" t="n">
        <v>0</v>
      </c>
      <c r="AG133" s="2592" t="n">
        <v>0</v>
      </c>
      <c r="AH133" s="2591" t="n">
        <v>0</v>
      </c>
      <c r="AI133" s="2661" t="n">
        <v>0.018008</v>
      </c>
      <c r="AJ133" s="409" t="n">
        <v>-1</v>
      </c>
      <c r="AK133" s="410" t="n"/>
      <c r="AL133" s="2592" t="n">
        <v>0.206294</v>
      </c>
      <c r="AM133" s="2592" t="n">
        <v>0</v>
      </c>
      <c r="AN133" s="2592" t="n">
        <v>0</v>
      </c>
      <c r="AO133" s="2592" t="n">
        <v>0</v>
      </c>
      <c r="AP133" s="2592" t="n">
        <v>0.206294</v>
      </c>
      <c r="AQ133" s="2591" t="n">
        <v>0.206294</v>
      </c>
      <c r="AR133" s="2661" t="n">
        <v>0.206294</v>
      </c>
      <c r="AS133" s="409" t="n">
        <v>0</v>
      </c>
      <c r="AT133" s="2586" t="n"/>
      <c r="AU133" s="2591" t="n">
        <v>-0.206294</v>
      </c>
      <c r="AV133" s="2592" t="n">
        <v>0</v>
      </c>
      <c r="AW133" s="2592" t="n">
        <v>0</v>
      </c>
      <c r="AX133" s="2592" t="n">
        <v>-0.206294</v>
      </c>
      <c r="AY133" s="2592" t="n">
        <v>-0.206294</v>
      </c>
      <c r="AZ133" s="2661" t="n">
        <v>-0.181061</v>
      </c>
      <c r="BA133" s="409" t="n">
        <v>0.1393618725181016</v>
      </c>
      <c r="BB133" s="410" t="n"/>
      <c r="BC133" s="2591" t="n">
        <v>0</v>
      </c>
      <c r="BD133" s="2592" t="n">
        <v>0</v>
      </c>
      <c r="BE133" s="2592" t="n">
        <v>0</v>
      </c>
      <c r="BF133" s="2592" t="n">
        <v>0</v>
      </c>
      <c r="BG133" s="2592" t="n">
        <v>0</v>
      </c>
      <c r="BH133" s="2661" t="n">
        <v>0.014492</v>
      </c>
      <c r="BI133" s="409" t="n">
        <v>-1</v>
      </c>
      <c r="BJ133" s="2586" t="n"/>
      <c r="BK133" s="2591" t="n"/>
      <c r="BL133" s="2592" t="n"/>
      <c r="BM133" s="2592" t="n"/>
      <c r="BN133" s="2592" t="n"/>
      <c r="BO133" s="2592" t="n"/>
      <c r="BP133" s="2592" t="n"/>
      <c r="BQ133" s="2661" t="n"/>
      <c r="BR133" s="409" t="n"/>
      <c r="BS133" s="410" t="n"/>
      <c r="BT133" s="2591" t="n"/>
      <c r="BU133" s="2592" t="n"/>
      <c r="BV133" s="2592" t="n"/>
      <c r="BW133" s="2592" t="n"/>
      <c r="BX133" s="2592" t="n"/>
      <c r="BY133" s="2661" t="n"/>
      <c r="BZ133" s="409" t="n"/>
      <c r="CA133" s="397" t="n"/>
      <c r="CB133" s="2591" t="n"/>
      <c r="CC133" s="2592" t="n"/>
      <c r="CD133" s="2592" t="n"/>
      <c r="CE133" s="2592" t="n"/>
      <c r="CF133" s="2592" t="n"/>
      <c r="CG133" s="2661" t="n"/>
      <c r="CH133" s="409" t="n"/>
      <c r="CI133" s="397" t="n"/>
      <c r="CJ133" s="2591" t="n"/>
      <c r="CK133" s="2592" t="n"/>
      <c r="CL133" s="2592" t="n"/>
      <c r="CM133" s="2592" t="n"/>
      <c r="CN133" s="2592" t="n"/>
      <c r="CO133" s="2661" t="n"/>
      <c r="CP133" s="409" t="n"/>
      <c r="CQ133" s="410" t="n"/>
      <c r="CR133" s="2592" t="n">
        <v>0.02531800000000001</v>
      </c>
      <c r="CS133" s="2592" t="n">
        <v>0</v>
      </c>
      <c r="CT133" s="2592" t="n">
        <v>0.025318</v>
      </c>
      <c r="CU133" s="2592" t="n">
        <v>0.02531800000000001</v>
      </c>
      <c r="CV133" s="2592" t="n">
        <v>6.938893903907228e-18</v>
      </c>
      <c r="CW133" s="2592" t="n">
        <v>0.108326</v>
      </c>
      <c r="CX133" s="761">
        <f>+CR133/CW133-1</f>
        <v/>
      </c>
      <c r="CY133" s="32" t="n"/>
      <c r="CZ133" s="2815" t="n">
        <v>0</v>
      </c>
      <c r="DA133" s="2592" t="n">
        <v>0.014664</v>
      </c>
      <c r="DB133" s="2592" t="n">
        <v>0.025318</v>
      </c>
      <c r="DC133" s="2592" t="n"/>
      <c r="DD133" s="2661" t="n">
        <v>0.164958</v>
      </c>
      <c r="DE133" s="409">
        <f>(CZ133-DD133)/DD133</f>
        <v/>
      </c>
      <c r="DF133" s="409">
        <f>(DA133-DD133)/DD133</f>
        <v/>
      </c>
      <c r="DG133" s="409">
        <f>(DB133-DD133)/DD133</f>
        <v/>
      </c>
      <c r="DH133" s="409">
        <f>(DC133-DD133)/DD133</f>
        <v/>
      </c>
      <c r="DI133" s="2489" t="n"/>
      <c r="DJ133" s="2388" t="n"/>
      <c r="DL133" s="2388" t="n"/>
      <c r="DM133" s="2571">
        <f>(CS133-CZ133)*10^6</f>
        <v/>
      </c>
      <c r="DN133" s="2571">
        <f>(CT133-DC133)*10^6</f>
        <v/>
      </c>
      <c r="DO133" s="2571">
        <f>(CW133-DD133)*10^6</f>
        <v/>
      </c>
    </row>
    <row customFormat="1" customHeight="1" ht="15" outlineLevel="1" r="134" s="787">
      <c r="A134" s="784" t="n"/>
      <c r="B134" s="735" t="inlineStr">
        <is>
          <t xml:space="preserve">    Story Box</t>
        </is>
      </c>
      <c r="C134" s="651" t="inlineStr">
        <is>
          <t>CA127</t>
        </is>
      </c>
      <c r="D134" s="2592" t="n">
        <v>0</v>
      </c>
      <c r="E134" s="2592" t="n">
        <v>0</v>
      </c>
      <c r="F134" s="2592" t="n">
        <v>0</v>
      </c>
      <c r="G134" s="2661" t="n">
        <v>0</v>
      </c>
      <c r="H134" s="409" t="n"/>
      <c r="I134" s="410" t="n"/>
      <c r="J134" s="2592" t="n">
        <v>0</v>
      </c>
      <c r="K134" s="2592" t="n">
        <v>0</v>
      </c>
      <c r="L134" s="2592" t="n">
        <v>0</v>
      </c>
      <c r="M134" s="2661" t="n">
        <v>0</v>
      </c>
      <c r="N134" s="409" t="n"/>
      <c r="O134" s="2586" t="n"/>
      <c r="P134" s="2592" t="n">
        <v>0</v>
      </c>
      <c r="Q134" s="2592" t="n">
        <v>0</v>
      </c>
      <c r="R134" s="2592" t="n">
        <v>0</v>
      </c>
      <c r="S134" s="2661" t="n">
        <v>0</v>
      </c>
      <c r="T134" s="409" t="n"/>
      <c r="U134" s="410" t="n"/>
      <c r="V134" s="2592" t="n">
        <v>0</v>
      </c>
      <c r="W134" s="2592" t="n">
        <v>0</v>
      </c>
      <c r="X134" s="2592" t="n">
        <v>0</v>
      </c>
      <c r="Y134" s="2592" t="n">
        <v>0</v>
      </c>
      <c r="Z134" s="2591" t="n">
        <v>0</v>
      </c>
      <c r="AA134" s="2661" t="n">
        <v>0</v>
      </c>
      <c r="AB134" s="409" t="n"/>
      <c r="AC134" s="410" t="n"/>
      <c r="AD134" s="2592" t="n">
        <v>0</v>
      </c>
      <c r="AE134" s="2592" t="n">
        <v>0</v>
      </c>
      <c r="AF134" s="2592" t="n">
        <v>0</v>
      </c>
      <c r="AG134" s="2592" t="n">
        <v>0</v>
      </c>
      <c r="AH134" s="2591" t="n">
        <v>0</v>
      </c>
      <c r="AI134" s="2661" t="n">
        <v>0</v>
      </c>
      <c r="AJ134" s="409" t="n"/>
      <c r="AK134" s="410" t="n"/>
      <c r="AL134" s="2592" t="n">
        <v>0</v>
      </c>
      <c r="AM134" s="2592" t="n">
        <v>0</v>
      </c>
      <c r="AN134" s="2592" t="n">
        <v>0</v>
      </c>
      <c r="AO134" s="2592" t="n">
        <v>0</v>
      </c>
      <c r="AP134" s="2592" t="n">
        <v>0</v>
      </c>
      <c r="AQ134" s="2591" t="n">
        <v>0</v>
      </c>
      <c r="AR134" s="2661" t="n">
        <v>0</v>
      </c>
      <c r="AS134" s="409" t="n"/>
      <c r="AT134" s="2586" t="n"/>
      <c r="AU134" s="2591" t="n">
        <v>0</v>
      </c>
      <c r="AV134" s="2592" t="n">
        <v>0</v>
      </c>
      <c r="AW134" s="2592" t="n">
        <v>0</v>
      </c>
      <c r="AX134" s="2592" t="n">
        <v>0</v>
      </c>
      <c r="AY134" s="2592" t="n">
        <v>0</v>
      </c>
      <c r="AZ134" s="2661" t="n">
        <v>0</v>
      </c>
      <c r="BA134" s="409" t="n"/>
      <c r="BB134" s="410" t="n"/>
      <c r="BC134" s="2591" t="n">
        <v>0</v>
      </c>
      <c r="BD134" s="2592" t="n"/>
      <c r="BE134" s="2592" t="n"/>
      <c r="BF134" s="2592" t="n">
        <v>0</v>
      </c>
      <c r="BG134" s="2592" t="n">
        <v>0</v>
      </c>
      <c r="BH134" s="2661" t="n">
        <v>0</v>
      </c>
      <c r="BI134" s="409" t="n"/>
      <c r="BJ134" s="2586" t="n"/>
      <c r="BK134" s="2591" t="n"/>
      <c r="BL134" s="2592" t="n"/>
      <c r="BM134" s="2592" t="n"/>
      <c r="BN134" s="2592" t="n"/>
      <c r="BO134" s="2592" t="n"/>
      <c r="BP134" s="2592" t="n"/>
      <c r="BQ134" s="2661" t="n"/>
      <c r="BR134" s="409" t="n"/>
      <c r="BS134" s="410" t="n"/>
      <c r="BT134" s="2591" t="n"/>
      <c r="BU134" s="2592" t="n"/>
      <c r="BV134" s="2592" t="n"/>
      <c r="BW134" s="2592" t="n"/>
      <c r="BX134" s="2592" t="n"/>
      <c r="BY134" s="2661" t="n"/>
      <c r="BZ134" s="409" t="n"/>
      <c r="CA134" s="397" t="n"/>
      <c r="CB134" s="2591" t="n"/>
      <c r="CC134" s="2592" t="n"/>
      <c r="CD134" s="2592" t="n"/>
      <c r="CE134" s="2592" t="n"/>
      <c r="CF134" s="2592" t="n"/>
      <c r="CG134" s="2661" t="n"/>
      <c r="CH134" s="409" t="n"/>
      <c r="CI134" s="397" t="n"/>
      <c r="CJ134" s="2591" t="n"/>
      <c r="CK134" s="2592" t="n"/>
      <c r="CL134" s="2592" t="n"/>
      <c r="CM134" s="2592" t="n"/>
      <c r="CN134" s="2592" t="n"/>
      <c r="CO134" s="2661" t="n"/>
      <c r="CP134" s="409" t="n"/>
      <c r="CQ134" s="410" t="n"/>
      <c r="CR134" s="2592" t="n">
        <v>0</v>
      </c>
      <c r="CS134" s="2592" t="n">
        <v>0</v>
      </c>
      <c r="CT134" s="2592" t="n">
        <v>0</v>
      </c>
      <c r="CU134" s="2592" t="n">
        <v>0</v>
      </c>
      <c r="CV134" s="2592" t="n">
        <v>0</v>
      </c>
      <c r="CW134" s="2592" t="n">
        <v>0</v>
      </c>
      <c r="CX134" s="761" t="n"/>
      <c r="CY134" s="32" t="n"/>
      <c r="CZ134" s="2815" t="n">
        <v>0</v>
      </c>
      <c r="DA134" s="2592" t="n">
        <v>0</v>
      </c>
      <c r="DB134" s="2592" t="n">
        <v>0</v>
      </c>
      <c r="DC134" s="2592" t="n"/>
      <c r="DD134" s="2661" t="n">
        <v>0</v>
      </c>
      <c r="DE134" s="409" t="n"/>
      <c r="DF134" s="409" t="n"/>
      <c r="DG134" s="409" t="n"/>
      <c r="DH134" s="409" t="n"/>
      <c r="DI134" s="2489" t="n"/>
      <c r="DJ134" s="2388" t="n"/>
      <c r="DL134" s="2388" t="n"/>
      <c r="DM134" s="2571">
        <f>(CS134-CZ134)*10^6</f>
        <v/>
      </c>
      <c r="DN134" s="2571">
        <f>(CT134-DC134)*10^6</f>
        <v/>
      </c>
      <c r="DO134" s="2571">
        <f>(CW134-DD134)*10^6</f>
        <v/>
      </c>
    </row>
    <row customFormat="1" customHeight="1" ht="15" outlineLevel="1" r="135" s="787">
      <c r="A135" s="784" t="n"/>
      <c r="B135" s="735" t="inlineStr">
        <is>
          <t xml:space="preserve">    Phonebook STK</t>
        </is>
      </c>
      <c r="C135" s="651" t="inlineStr">
        <is>
          <t>CA128</t>
        </is>
      </c>
      <c r="D135" s="2592" t="n">
        <v>0</v>
      </c>
      <c r="E135" s="2592" t="n">
        <v>0</v>
      </c>
      <c r="F135" s="2592" t="n">
        <v>0</v>
      </c>
      <c r="G135" s="2661" t="n">
        <v>0</v>
      </c>
      <c r="H135" s="409" t="n"/>
      <c r="I135" s="410" t="n"/>
      <c r="J135" s="2592" t="n">
        <v>0</v>
      </c>
      <c r="K135" s="2592" t="n">
        <v>0</v>
      </c>
      <c r="L135" s="2592" t="n">
        <v>0</v>
      </c>
      <c r="M135" s="2661" t="n">
        <v>0</v>
      </c>
      <c r="N135" s="409" t="n"/>
      <c r="O135" s="2586" t="n"/>
      <c r="P135" s="2592" t="n">
        <v>0</v>
      </c>
      <c r="Q135" s="2592" t="n">
        <v>0</v>
      </c>
      <c r="R135" s="2592" t="n">
        <v>0</v>
      </c>
      <c r="S135" s="2661" t="n">
        <v>0</v>
      </c>
      <c r="T135" s="409" t="n"/>
      <c r="U135" s="410" t="n"/>
      <c r="V135" s="2592" t="n">
        <v>0</v>
      </c>
      <c r="W135" s="2592" t="n">
        <v>0</v>
      </c>
      <c r="X135" s="2592" t="n">
        <v>0</v>
      </c>
      <c r="Y135" s="2592" t="n">
        <v>0</v>
      </c>
      <c r="Z135" s="2591" t="n">
        <v>0</v>
      </c>
      <c r="AA135" s="2661" t="n">
        <v>0</v>
      </c>
      <c r="AB135" s="409" t="n"/>
      <c r="AC135" s="410" t="n"/>
      <c r="AD135" s="2592" t="n">
        <v>0</v>
      </c>
      <c r="AE135" s="2592" t="n">
        <v>0</v>
      </c>
      <c r="AF135" s="2592" t="n">
        <v>0</v>
      </c>
      <c r="AG135" s="2592" t="n">
        <v>0</v>
      </c>
      <c r="AH135" s="2591" t="n">
        <v>0</v>
      </c>
      <c r="AI135" s="2661" t="n">
        <v>0</v>
      </c>
      <c r="AJ135" s="409" t="n"/>
      <c r="AK135" s="410" t="n"/>
      <c r="AL135" s="2592" t="n">
        <v>0</v>
      </c>
      <c r="AM135" s="2592" t="n">
        <v>0</v>
      </c>
      <c r="AN135" s="2592" t="n">
        <v>0</v>
      </c>
      <c r="AO135" s="2592" t="n">
        <v>0</v>
      </c>
      <c r="AP135" s="2592" t="n">
        <v>0</v>
      </c>
      <c r="AQ135" s="2591" t="n">
        <v>0</v>
      </c>
      <c r="AR135" s="2661" t="n">
        <v>0</v>
      </c>
      <c r="AS135" s="409" t="n"/>
      <c r="AT135" s="2586" t="n"/>
      <c r="AU135" s="2591" t="n">
        <v>0</v>
      </c>
      <c r="AV135" s="2592" t="n">
        <v>0</v>
      </c>
      <c r="AW135" s="2592" t="n">
        <v>0</v>
      </c>
      <c r="AX135" s="2592" t="n">
        <v>0</v>
      </c>
      <c r="AY135" s="2592" t="n">
        <v>0</v>
      </c>
      <c r="AZ135" s="2661" t="n">
        <v>0</v>
      </c>
      <c r="BA135" s="409" t="n"/>
      <c r="BB135" s="410" t="n"/>
      <c r="BC135" s="2591" t="n">
        <v>0</v>
      </c>
      <c r="BD135" s="2592" t="n"/>
      <c r="BE135" s="2592" t="n"/>
      <c r="BF135" s="2592" t="n">
        <v>0</v>
      </c>
      <c r="BG135" s="2592" t="n">
        <v>0</v>
      </c>
      <c r="BH135" s="2661" t="n">
        <v>0</v>
      </c>
      <c r="BI135" s="409" t="n"/>
      <c r="BJ135" s="2586" t="n"/>
      <c r="BK135" s="2591" t="n"/>
      <c r="BL135" s="2592" t="n"/>
      <c r="BM135" s="2592" t="n"/>
      <c r="BN135" s="2592" t="n"/>
      <c r="BO135" s="2592" t="n"/>
      <c r="BP135" s="2592" t="n"/>
      <c r="BQ135" s="2661" t="n"/>
      <c r="BR135" s="409" t="n"/>
      <c r="BS135" s="410" t="n"/>
      <c r="BT135" s="2591" t="n"/>
      <c r="BU135" s="2592" t="n"/>
      <c r="BV135" s="2592" t="n"/>
      <c r="BW135" s="2592" t="n"/>
      <c r="BX135" s="2592" t="n"/>
      <c r="BY135" s="2661" t="n"/>
      <c r="BZ135" s="409" t="n"/>
      <c r="CA135" s="397" t="n"/>
      <c r="CB135" s="2591" t="n"/>
      <c r="CC135" s="2592" t="n"/>
      <c r="CD135" s="2592" t="n"/>
      <c r="CE135" s="2592" t="n"/>
      <c r="CF135" s="2592" t="n"/>
      <c r="CG135" s="2661" t="n"/>
      <c r="CH135" s="409" t="n"/>
      <c r="CI135" s="397" t="n"/>
      <c r="CJ135" s="2591" t="n"/>
      <c r="CK135" s="2592" t="n"/>
      <c r="CL135" s="2592" t="n"/>
      <c r="CM135" s="2592" t="n"/>
      <c r="CN135" s="2592" t="n"/>
      <c r="CO135" s="2661" t="n"/>
      <c r="CP135" s="409" t="n"/>
      <c r="CQ135" s="410" t="n"/>
      <c r="CR135" s="2592" t="n">
        <v>0</v>
      </c>
      <c r="CS135" s="2592" t="n">
        <v>0</v>
      </c>
      <c r="CT135" s="2592" t="n">
        <v>0</v>
      </c>
      <c r="CU135" s="2592" t="n">
        <v>0</v>
      </c>
      <c r="CV135" s="2592" t="n">
        <v>0</v>
      </c>
      <c r="CW135" s="2592" t="n">
        <v>0</v>
      </c>
      <c r="CX135" s="761" t="n"/>
      <c r="CY135" s="32" t="n"/>
      <c r="CZ135" s="2815" t="n">
        <v>0</v>
      </c>
      <c r="DA135" s="2592" t="n">
        <v>0</v>
      </c>
      <c r="DB135" s="2592" t="n">
        <v>0</v>
      </c>
      <c r="DC135" s="2592" t="n"/>
      <c r="DD135" s="2661" t="n">
        <v>0</v>
      </c>
      <c r="DE135" s="409" t="n"/>
      <c r="DF135" s="409" t="n"/>
      <c r="DG135" s="409" t="n"/>
      <c r="DH135" s="409" t="n"/>
      <c r="DI135" s="2489" t="n"/>
      <c r="DJ135" s="2388" t="n"/>
      <c r="DL135" s="2388" t="n"/>
      <c r="DM135" s="2571">
        <f>(CS135-CZ135)*10^6</f>
        <v/>
      </c>
      <c r="DN135" s="2571">
        <f>(CT135-DC135)*10^6</f>
        <v/>
      </c>
      <c r="DO135" s="2571">
        <f>(CW135-DD135)*10^6</f>
        <v/>
      </c>
    </row>
    <row customFormat="1" customHeight="1" ht="15" outlineLevel="1" r="136" s="787">
      <c r="A136" s="784" t="n"/>
      <c r="B136" s="735" t="inlineStr">
        <is>
          <t xml:space="preserve">    Gaming</t>
        </is>
      </c>
      <c r="C136" s="651" t="inlineStr">
        <is>
          <t>CA129</t>
        </is>
      </c>
      <c r="D136" s="2592" t="n">
        <v>0</v>
      </c>
      <c r="E136" s="2592" t="n">
        <v>0</v>
      </c>
      <c r="F136" s="2592" t="n">
        <v>0</v>
      </c>
      <c r="G136" s="2661" t="n">
        <v>0</v>
      </c>
      <c r="H136" s="409" t="n"/>
      <c r="I136" s="410" t="n"/>
      <c r="J136" s="2592" t="n">
        <v>0</v>
      </c>
      <c r="K136" s="2592" t="n">
        <v>0</v>
      </c>
      <c r="L136" s="2592" t="n">
        <v>0</v>
      </c>
      <c r="M136" s="2661" t="n">
        <v>0</v>
      </c>
      <c r="N136" s="409" t="n"/>
      <c r="O136" s="2586" t="n"/>
      <c r="P136" s="2592" t="n">
        <v>0</v>
      </c>
      <c r="Q136" s="2592" t="n">
        <v>0</v>
      </c>
      <c r="R136" s="2592" t="n">
        <v>0</v>
      </c>
      <c r="S136" s="2661" t="n">
        <v>0</v>
      </c>
      <c r="T136" s="409" t="n"/>
      <c r="U136" s="410" t="n"/>
      <c r="V136" s="2592" t="n">
        <v>0</v>
      </c>
      <c r="W136" s="2592" t="n">
        <v>0</v>
      </c>
      <c r="X136" s="2592" t="n">
        <v>0</v>
      </c>
      <c r="Y136" s="2592" t="n">
        <v>0</v>
      </c>
      <c r="Z136" s="2591" t="n">
        <v>0</v>
      </c>
      <c r="AA136" s="2661" t="n">
        <v>0</v>
      </c>
      <c r="AB136" s="409" t="n"/>
      <c r="AC136" s="410" t="n"/>
      <c r="AD136" s="2592" t="n">
        <v>0</v>
      </c>
      <c r="AE136" s="2592" t="n">
        <v>0</v>
      </c>
      <c r="AF136" s="2592" t="n">
        <v>0</v>
      </c>
      <c r="AG136" s="2592" t="n">
        <v>0</v>
      </c>
      <c r="AH136" s="2591" t="n">
        <v>0</v>
      </c>
      <c r="AI136" s="2661" t="n">
        <v>0</v>
      </c>
      <c r="AJ136" s="409" t="n"/>
      <c r="AK136" s="410" t="n"/>
      <c r="AL136" s="2592" t="n">
        <v>0</v>
      </c>
      <c r="AM136" s="2592" t="n">
        <v>0</v>
      </c>
      <c r="AN136" s="2592" t="n">
        <v>0</v>
      </c>
      <c r="AO136" s="2592" t="n">
        <v>0</v>
      </c>
      <c r="AP136" s="2592" t="n">
        <v>0</v>
      </c>
      <c r="AQ136" s="2591" t="n">
        <v>0</v>
      </c>
      <c r="AR136" s="2661" t="n">
        <v>0</v>
      </c>
      <c r="AS136" s="409" t="n"/>
      <c r="AT136" s="2586" t="n"/>
      <c r="AU136" s="2591" t="n">
        <v>0</v>
      </c>
      <c r="AV136" s="2592" t="n">
        <v>0</v>
      </c>
      <c r="AW136" s="2592" t="n">
        <v>0</v>
      </c>
      <c r="AX136" s="2592" t="n">
        <v>0</v>
      </c>
      <c r="AY136" s="2592" t="n">
        <v>0</v>
      </c>
      <c r="AZ136" s="2661" t="n">
        <v>0</v>
      </c>
      <c r="BA136" s="409" t="n"/>
      <c r="BB136" s="410" t="n"/>
      <c r="BC136" s="2591" t="n">
        <v>0</v>
      </c>
      <c r="BD136" s="2592" t="n">
        <v>0</v>
      </c>
      <c r="BE136" s="2592" t="n">
        <v>0</v>
      </c>
      <c r="BF136" s="2592" t="n">
        <v>0</v>
      </c>
      <c r="BG136" s="2592" t="n">
        <v>0</v>
      </c>
      <c r="BH136" s="2661" t="n">
        <v>0</v>
      </c>
      <c r="BI136" s="409" t="n"/>
      <c r="BJ136" s="2586" t="n"/>
      <c r="BK136" s="2591" t="n"/>
      <c r="BL136" s="2592" t="n"/>
      <c r="BM136" s="2592" t="n"/>
      <c r="BN136" s="2592" t="n"/>
      <c r="BO136" s="2592" t="n"/>
      <c r="BP136" s="2592" t="n"/>
      <c r="BQ136" s="2661" t="n"/>
      <c r="BR136" s="409" t="n"/>
      <c r="BS136" s="410" t="n"/>
      <c r="BT136" s="2591" t="n"/>
      <c r="BU136" s="2592" t="n"/>
      <c r="BV136" s="2592" t="n"/>
      <c r="BW136" s="2592" t="n"/>
      <c r="BX136" s="2592" t="n"/>
      <c r="BY136" s="2661" t="n"/>
      <c r="BZ136" s="409" t="n"/>
      <c r="CA136" s="397" t="n"/>
      <c r="CB136" s="2591" t="n"/>
      <c r="CC136" s="2592" t="n"/>
      <c r="CD136" s="2592" t="n"/>
      <c r="CE136" s="2592" t="n"/>
      <c r="CF136" s="2592" t="n"/>
      <c r="CG136" s="2661" t="n"/>
      <c r="CH136" s="409" t="n"/>
      <c r="CI136" s="397" t="n"/>
      <c r="CJ136" s="2591" t="n"/>
      <c r="CK136" s="2592" t="n"/>
      <c r="CL136" s="2592" t="n"/>
      <c r="CM136" s="2592" t="n"/>
      <c r="CN136" s="2592" t="n"/>
      <c r="CO136" s="2661" t="n"/>
      <c r="CP136" s="409" t="n"/>
      <c r="CQ136" s="410" t="n"/>
      <c r="CR136" s="2592" t="n">
        <v>0</v>
      </c>
      <c r="CS136" s="2592" t="n">
        <v>0</v>
      </c>
      <c r="CT136" s="2592" t="n">
        <v>0</v>
      </c>
      <c r="CU136" s="2592" t="n">
        <v>0</v>
      </c>
      <c r="CV136" s="2592" t="n">
        <v>0</v>
      </c>
      <c r="CW136" s="2592" t="n">
        <v>0</v>
      </c>
      <c r="CX136" s="761" t="n"/>
      <c r="CY136" s="32" t="n"/>
      <c r="CZ136" s="2815" t="n">
        <v>0</v>
      </c>
      <c r="DA136" s="2592" t="n">
        <v>0</v>
      </c>
      <c r="DB136" s="2592" t="n">
        <v>0</v>
      </c>
      <c r="DC136" s="2592" t="n"/>
      <c r="DD136" s="2661" t="n">
        <v>0</v>
      </c>
      <c r="DE136" s="409" t="n"/>
      <c r="DF136" s="409" t="n"/>
      <c r="DG136" s="409" t="n"/>
      <c r="DH136" s="409" t="n"/>
      <c r="DI136" s="2489" t="n"/>
      <c r="DJ136" s="2388" t="n"/>
      <c r="DL136" s="2388" t="n"/>
      <c r="DM136" s="2571">
        <f>(CS136-CZ136)*10^6</f>
        <v/>
      </c>
      <c r="DN136" s="2571">
        <f>(CT136-DC136)*10^6</f>
        <v/>
      </c>
      <c r="DO136" s="2571">
        <f>(CW136-DD136)*10^6</f>
        <v/>
      </c>
    </row>
    <row customFormat="1" customHeight="1" ht="15" outlineLevel="1" r="137" s="763">
      <c r="A137" s="756" t="n"/>
      <c r="B137" s="720" t="inlineStr">
        <is>
          <t>Total Data</t>
        </is>
      </c>
      <c r="C137" s="651" t="inlineStr">
        <is>
          <t>CA130</t>
        </is>
      </c>
      <c r="D137" s="2793" t="n">
        <v>13.431363</v>
      </c>
      <c r="E137" s="2793" t="n">
        <v>10.493998</v>
      </c>
      <c r="F137" s="2793" t="n">
        <v>2.937365</v>
      </c>
      <c r="G137" s="2793" t="n">
        <v>13.484326</v>
      </c>
      <c r="H137" s="758" t="n">
        <v>-0.003927745443116804</v>
      </c>
      <c r="I137" s="759" t="n"/>
      <c r="J137" s="2793" t="n">
        <v>12.131226</v>
      </c>
      <c r="K137" s="2793" t="n">
        <v>9.35748206451613</v>
      </c>
      <c r="L137" s="2793" t="n">
        <v>2.77374393548387</v>
      </c>
      <c r="M137" s="2793" t="n">
        <v>13.19163</v>
      </c>
      <c r="N137" s="758" t="n">
        <v>-0.08038460751249077</v>
      </c>
      <c r="O137" s="2780" t="n"/>
      <c r="P137" s="2793" t="n">
        <v>12.404561</v>
      </c>
      <c r="Q137" s="2793" t="n">
        <v>10.493998</v>
      </c>
      <c r="R137" s="2793" t="n">
        <v>1.910563</v>
      </c>
      <c r="S137" s="2793" t="n">
        <v>12.84712600000381</v>
      </c>
      <c r="T137" s="758" t="n">
        <v>-0.03444856071339886</v>
      </c>
      <c r="U137" s="759" t="n"/>
      <c r="V137" s="2793" t="n">
        <v>11.388567</v>
      </c>
      <c r="W137" s="2793" t="n">
        <v>10.1151593548387</v>
      </c>
      <c r="X137" s="2793" t="n">
        <v>12.3585316129032</v>
      </c>
      <c r="Y137" s="2793" t="n">
        <v>1.273407645161299</v>
      </c>
      <c r="Z137" s="2805" t="n">
        <v>-0.9699646129031994</v>
      </c>
      <c r="AA137" s="2793" t="n">
        <v>14.086422</v>
      </c>
      <c r="AB137" s="758" t="n">
        <v>-0.1915216653313383</v>
      </c>
      <c r="AC137" s="759" t="n"/>
      <c r="AD137" s="2793" t="n">
        <v>12.051207</v>
      </c>
      <c r="AE137" s="2793" t="n">
        <v>10.493998</v>
      </c>
      <c r="AF137" s="2793" t="n">
        <v>12.7704826666667</v>
      </c>
      <c r="AG137" s="2793" t="n">
        <v>1.557209</v>
      </c>
      <c r="AH137" s="2805" t="n">
        <v>-0.7192756666667002</v>
      </c>
      <c r="AI137" s="2793" t="n">
        <v>12.337171</v>
      </c>
      <c r="AJ137" s="758" t="n">
        <v>-0.02317905782452079</v>
      </c>
      <c r="AK137" s="759" t="n"/>
      <c r="AL137" s="2793" t="n">
        <v>5.160422000000001</v>
      </c>
      <c r="AM137" s="2793" t="n">
        <v>10.1151593548387</v>
      </c>
      <c r="AN137" s="2793" t="n">
        <v>12.3585316129032</v>
      </c>
      <c r="AO137" s="2793" t="n">
        <v>11.6624583870968</v>
      </c>
      <c r="AP137" s="2793" t="n">
        <v>-4.954737354838699</v>
      </c>
      <c r="AQ137" s="2805" t="n">
        <v>-7.198109612903199</v>
      </c>
      <c r="AR137" s="2793" t="n">
        <v>4.926513</v>
      </c>
      <c r="AS137" s="758" t="n">
        <v>0.04747962707091213</v>
      </c>
      <c r="AT137" s="2780" t="n"/>
      <c r="AU137" s="2805" t="n">
        <v>18.772785</v>
      </c>
      <c r="AV137" s="2793" t="n">
        <v>10.493998</v>
      </c>
      <c r="AW137" s="2793" t="n">
        <v>12.051207</v>
      </c>
      <c r="AX137" s="2793" t="n">
        <v>8.278786999999999</v>
      </c>
      <c r="AY137" s="2793" t="n">
        <v>6.721577999999997</v>
      </c>
      <c r="AZ137" s="2793" t="n">
        <v>19.327663</v>
      </c>
      <c r="BA137" s="758" t="n">
        <v>-0.02870900636046891</v>
      </c>
      <c r="BB137" s="759" t="n"/>
      <c r="BC137" s="2805" t="n">
        <v>11.846895</v>
      </c>
      <c r="BD137" s="2793" t="n">
        <v>10.493998</v>
      </c>
      <c r="BE137" s="2793" t="n">
        <v>12.051207</v>
      </c>
      <c r="BF137" s="2793" t="n">
        <v>1.352897</v>
      </c>
      <c r="BG137" s="2793" t="n">
        <v>-0.2043119999999998</v>
      </c>
      <c r="BH137" s="2793" t="n">
        <v>11.854254</v>
      </c>
      <c r="BI137" s="758" t="n">
        <v>-0.0006207898025468728</v>
      </c>
      <c r="BJ137" s="2780" t="n"/>
      <c r="BK137" s="2805" t="n"/>
      <c r="BL137" s="2793" t="n"/>
      <c r="BM137" s="2793" t="n"/>
      <c r="BN137" s="2793" t="n"/>
      <c r="BO137" s="2793" t="n"/>
      <c r="BP137" s="2793" t="n"/>
      <c r="BQ137" s="2793" t="n"/>
      <c r="BR137" s="758" t="n"/>
      <c r="BS137" s="759" t="n"/>
      <c r="BT137" s="2805" t="n"/>
      <c r="BU137" s="2793" t="n"/>
      <c r="BV137" s="2793" t="n"/>
      <c r="BW137" s="2793" t="n"/>
      <c r="BX137" s="2793" t="n"/>
      <c r="BY137" s="2793" t="n"/>
      <c r="BZ137" s="758" t="n"/>
      <c r="CA137" s="703" t="n"/>
      <c r="CB137" s="2805" t="n"/>
      <c r="CC137" s="2793" t="n"/>
      <c r="CD137" s="2793" t="n"/>
      <c r="CE137" s="2793" t="n"/>
      <c r="CF137" s="2793" t="n"/>
      <c r="CG137" s="2793" t="n"/>
      <c r="CH137" s="758" t="n"/>
      <c r="CI137" s="703" t="n"/>
      <c r="CJ137" s="2805" t="n"/>
      <c r="CK137" s="2793" t="n"/>
      <c r="CL137" s="2793" t="n"/>
      <c r="CM137" s="2793" t="n"/>
      <c r="CN137" s="2793" t="n"/>
      <c r="CO137" s="2793" t="n"/>
      <c r="CP137" s="758" t="n"/>
      <c r="CQ137" s="759" t="n"/>
      <c r="CR137" s="2793" t="n">
        <v>97.187026</v>
      </c>
      <c r="CS137" s="2793" t="n">
        <v>82.05779077419353</v>
      </c>
      <c r="CT137" s="2793" t="n">
        <v>85.1205893870968</v>
      </c>
      <c r="CU137" s="2793" t="n">
        <v>15.12923522580647</v>
      </c>
      <c r="CV137" s="2793" t="n">
        <v>12.0664366129032</v>
      </c>
      <c r="CW137" s="2793" t="n">
        <v>90.20085100000381</v>
      </c>
      <c r="CX137" s="788">
        <f>+CR137/CW137-1</f>
        <v/>
      </c>
      <c r="CY137" s="93" t="n"/>
      <c r="CZ137" s="2806" t="n">
        <v>123.276105483871</v>
      </c>
      <c r="DA137" s="2793" t="n">
        <v>151.253689784946</v>
      </c>
      <c r="DB137" s="2793" t="n">
        <v>144.59912716129</v>
      </c>
      <c r="DC137" s="2793" t="n"/>
      <c r="DD137" s="2793" t="n">
        <v>151.8501410000038</v>
      </c>
      <c r="DE137" s="758">
        <f>(CZ137-DD137)/DD137</f>
        <v/>
      </c>
      <c r="DF137" s="758">
        <f>(DA137-DD137)/DD137</f>
        <v/>
      </c>
      <c r="DG137" s="758">
        <f>(DB137-DD137)/DD137</f>
        <v/>
      </c>
      <c r="DH137" s="758">
        <f>(DC137-DD137)/DD137</f>
        <v/>
      </c>
      <c r="DI137" s="2489" t="n"/>
      <c r="DJ137" s="2388" t="n"/>
      <c r="DL137" s="2388" t="n"/>
      <c r="DM137" s="2571">
        <f>(CS137-CZ137)*10^6</f>
        <v/>
      </c>
      <c r="DN137" s="2571">
        <f>(CT137-DC137)*10^6</f>
        <v/>
      </c>
      <c r="DO137" s="2571">
        <f>(CW137-DD137)*10^6</f>
        <v/>
      </c>
    </row>
    <row customFormat="1" customHeight="1" ht="12.75" outlineLevel="1" r="138" s="770">
      <c r="A138" s="764" t="n"/>
      <c r="B138" s="765" t="n"/>
      <c r="C138" s="651" t="inlineStr">
        <is>
          <t>CA131</t>
        </is>
      </c>
      <c r="D138" s="2608" t="n"/>
      <c r="E138" s="2608" t="n"/>
      <c r="F138" s="2608" t="n"/>
      <c r="G138" s="2608" t="n"/>
      <c r="H138" s="437" t="n"/>
      <c r="I138" s="766" t="n"/>
      <c r="J138" s="2608" t="n"/>
      <c r="K138" s="2608" t="n"/>
      <c r="L138" s="2608" t="n"/>
      <c r="M138" s="2608" t="n"/>
      <c r="N138" s="437" t="n"/>
      <c r="O138" s="2807" t="n"/>
      <c r="P138" s="2608" t="n"/>
      <c r="Q138" s="2608" t="n"/>
      <c r="R138" s="2608" t="n"/>
      <c r="S138" s="2608" t="n"/>
      <c r="T138" s="437" t="n"/>
      <c r="U138" s="766" t="n"/>
      <c r="V138" s="2608" t="n"/>
      <c r="W138" s="2608" t="n"/>
      <c r="X138" s="2608" t="n"/>
      <c r="Y138" s="2608" t="n"/>
      <c r="Z138" s="2609" t="n"/>
      <c r="AA138" s="2608" t="n"/>
      <c r="AB138" s="437" t="n"/>
      <c r="AC138" s="766" t="n"/>
      <c r="AD138" s="2608" t="n"/>
      <c r="AE138" s="2608" t="n"/>
      <c r="AF138" s="2608" t="n"/>
      <c r="AG138" s="2608" t="n"/>
      <c r="AH138" s="2609" t="n"/>
      <c r="AI138" s="2608" t="n"/>
      <c r="AJ138" s="437" t="n"/>
      <c r="AK138" s="766" t="n"/>
      <c r="AL138" s="2608" t="n"/>
      <c r="AM138" s="2608" t="n"/>
      <c r="AN138" s="2608" t="n"/>
      <c r="AO138" s="2608" t="n"/>
      <c r="AP138" s="2608" t="n"/>
      <c r="AQ138" s="2609" t="n"/>
      <c r="AR138" s="2608" t="n"/>
      <c r="AS138" s="437" t="n"/>
      <c r="AT138" s="2807" t="n"/>
      <c r="AU138" s="2609" t="n"/>
      <c r="AV138" s="2608" t="n"/>
      <c r="AW138" s="2608" t="n"/>
      <c r="AX138" s="2608" t="n"/>
      <c r="AY138" s="2608" t="n"/>
      <c r="AZ138" s="2608" t="n"/>
      <c r="BA138" s="437" t="n"/>
      <c r="BB138" s="766" t="n"/>
      <c r="BC138" s="2609" t="n"/>
      <c r="BD138" s="2608" t="n"/>
      <c r="BE138" s="2608" t="n"/>
      <c r="BF138" s="2608" t="n"/>
      <c r="BG138" s="2608" t="n"/>
      <c r="BH138" s="2608" t="n"/>
      <c r="BI138" s="437" t="n"/>
      <c r="BJ138" s="2807" t="n"/>
      <c r="BK138" s="2609" t="n"/>
      <c r="BL138" s="2608" t="n"/>
      <c r="BM138" s="2608" t="n"/>
      <c r="BN138" s="2608" t="n"/>
      <c r="BO138" s="2608" t="n"/>
      <c r="BP138" s="2608" t="n"/>
      <c r="BQ138" s="2608" t="n"/>
      <c r="BR138" s="437" t="n"/>
      <c r="BS138" s="766" t="n"/>
      <c r="BT138" s="2609" t="n"/>
      <c r="BU138" s="2608" t="n"/>
      <c r="BV138" s="2608" t="n"/>
      <c r="BW138" s="2608" t="n"/>
      <c r="BX138" s="2608" t="n"/>
      <c r="BY138" s="2608" t="n"/>
      <c r="BZ138" s="437" t="n"/>
      <c r="CA138" s="768" t="n"/>
      <c r="CB138" s="2609" t="n"/>
      <c r="CC138" s="2608" t="n"/>
      <c r="CD138" s="2608" t="n"/>
      <c r="CE138" s="2608" t="n"/>
      <c r="CF138" s="2608" t="n"/>
      <c r="CG138" s="2608" t="n"/>
      <c r="CH138" s="437" t="n"/>
      <c r="CI138" s="768" t="n"/>
      <c r="CJ138" s="2609" t="n"/>
      <c r="CK138" s="2608" t="n"/>
      <c r="CL138" s="2608" t="n"/>
      <c r="CM138" s="2608" t="n"/>
      <c r="CN138" s="2608" t="n"/>
      <c r="CO138" s="2608" t="n"/>
      <c r="CP138" s="437" t="n"/>
      <c r="CQ138" s="766" t="n"/>
      <c r="CR138" s="2608" t="n"/>
      <c r="CS138" s="2608" t="n"/>
      <c r="CT138" s="2608" t="n"/>
      <c r="CU138" s="2608">
        <f>+CR138-CS138</f>
        <v/>
      </c>
      <c r="CV138" s="2608">
        <f>+CR138-CT138</f>
        <v/>
      </c>
      <c r="CW138" s="2608" t="n"/>
      <c r="CX138" s="769" t="n"/>
      <c r="CY138" s="244" t="n"/>
      <c r="CZ138" s="2808" t="n"/>
      <c r="DA138" s="2608" t="n"/>
      <c r="DB138" s="2608" t="n"/>
      <c r="DC138" s="2608" t="n"/>
      <c r="DD138" s="2608" t="n"/>
      <c r="DE138" s="437" t="n"/>
      <c r="DF138" s="437" t="n"/>
      <c r="DG138" s="437" t="n"/>
      <c r="DH138" s="437" t="n"/>
      <c r="DI138" s="2489" t="n"/>
      <c r="DJ138" s="2489" t="n"/>
      <c r="DK138" s="12" t="n"/>
      <c r="DL138" s="2489" t="n"/>
      <c r="DM138" s="2571">
        <f>(CS138-CZ138)*10^6</f>
        <v/>
      </c>
      <c r="DN138" s="2571">
        <f>(CT138-DC138)*10^6</f>
        <v/>
      </c>
      <c r="DO138" s="257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t="12.75" outlineLevel="1" r="139" s="770">
      <c r="A139" s="764" t="n"/>
      <c r="B139" s="765" t="inlineStr">
        <is>
          <t>dont CA voix</t>
        </is>
      </c>
      <c r="C139" s="651" t="inlineStr">
        <is>
          <t>CA132</t>
        </is>
      </c>
      <c r="D139" s="2608" t="n"/>
      <c r="E139" s="2608" t="n">
        <v>0</v>
      </c>
      <c r="F139" s="2608" t="n">
        <v>0</v>
      </c>
      <c r="G139" s="2608" t="n"/>
      <c r="H139" s="437" t="n"/>
      <c r="I139" s="766" t="n"/>
      <c r="J139" s="2608" t="n"/>
      <c r="K139" s="2608" t="n">
        <v>0</v>
      </c>
      <c r="L139" s="2608" t="n">
        <v>0</v>
      </c>
      <c r="M139" s="2608" t="n"/>
      <c r="N139" s="437" t="n"/>
      <c r="O139" s="2807" t="n"/>
      <c r="P139" s="2608" t="n"/>
      <c r="Q139" s="2608" t="n">
        <v>0</v>
      </c>
      <c r="R139" s="2608" t="n">
        <v>0</v>
      </c>
      <c r="S139" s="2608" t="n"/>
      <c r="T139" s="437" t="n"/>
      <c r="U139" s="766" t="n"/>
      <c r="V139" s="2608" t="n"/>
      <c r="W139" s="2608" t="n">
        <v>0</v>
      </c>
      <c r="X139" s="2608" t="n">
        <v>0</v>
      </c>
      <c r="Y139" s="2608" t="n">
        <v>0</v>
      </c>
      <c r="Z139" s="2609" t="n">
        <v>0</v>
      </c>
      <c r="AA139" s="2608" t="n"/>
      <c r="AB139" s="437" t="n"/>
      <c r="AC139" s="766" t="n"/>
      <c r="AD139" s="2608" t="n"/>
      <c r="AE139" s="2608" t="n">
        <v>0</v>
      </c>
      <c r="AF139" s="2608" t="n">
        <v>0</v>
      </c>
      <c r="AG139" s="2608" t="n">
        <v>0</v>
      </c>
      <c r="AH139" s="2609" t="n">
        <v>0</v>
      </c>
      <c r="AI139" s="2608" t="n"/>
      <c r="AJ139" s="437" t="n"/>
      <c r="AK139" s="766" t="n"/>
      <c r="AL139" s="2608" t="n"/>
      <c r="AM139" s="2608" t="n">
        <v>0</v>
      </c>
      <c r="AN139" s="2608" t="n">
        <v>0</v>
      </c>
      <c r="AO139" s="2608" t="n">
        <v>0</v>
      </c>
      <c r="AP139" s="2608" t="n">
        <v>0</v>
      </c>
      <c r="AQ139" s="2609" t="n">
        <v>0</v>
      </c>
      <c r="AR139" s="2608" t="n"/>
      <c r="AS139" s="437" t="n"/>
      <c r="AT139" s="2807" t="n"/>
      <c r="AU139" s="2609" t="n"/>
      <c r="AV139" s="2608" t="n">
        <v>0</v>
      </c>
      <c r="AW139" s="2608" t="n">
        <v>0</v>
      </c>
      <c r="AX139" s="2608" t="n">
        <v>0</v>
      </c>
      <c r="AY139" s="2608" t="n">
        <v>0</v>
      </c>
      <c r="AZ139" s="2608" t="n"/>
      <c r="BA139" s="437" t="n"/>
      <c r="BB139" s="766" t="n"/>
      <c r="BC139" s="2609" t="n">
        <v>0</v>
      </c>
      <c r="BD139" s="2608" t="n"/>
      <c r="BE139" s="2608" t="n"/>
      <c r="BF139" s="2608" t="n">
        <v>0</v>
      </c>
      <c r="BG139" s="2608" t="n">
        <v>0</v>
      </c>
      <c r="BH139" s="2608" t="n"/>
      <c r="BI139" s="437" t="n"/>
      <c r="BJ139" s="2807" t="n"/>
      <c r="BK139" s="2609" t="n"/>
      <c r="BL139" s="2608" t="n"/>
      <c r="BM139" s="2608" t="n"/>
      <c r="BN139" s="2608" t="n"/>
      <c r="BO139" s="2608" t="n"/>
      <c r="BP139" s="2608" t="n"/>
      <c r="BQ139" s="2608" t="n"/>
      <c r="BR139" s="437" t="n"/>
      <c r="BS139" s="766" t="n"/>
      <c r="BT139" s="2609" t="n"/>
      <c r="BU139" s="2608" t="n"/>
      <c r="BV139" s="2608" t="n"/>
      <c r="BW139" s="2608" t="n"/>
      <c r="BX139" s="2608" t="n"/>
      <c r="BY139" s="2608" t="n"/>
      <c r="BZ139" s="437" t="n"/>
      <c r="CA139" s="768" t="n"/>
      <c r="CB139" s="2609" t="n"/>
      <c r="CC139" s="2608" t="n"/>
      <c r="CD139" s="2608" t="n"/>
      <c r="CE139" s="2608" t="n"/>
      <c r="CF139" s="2608" t="n"/>
      <c r="CG139" s="2608" t="n"/>
      <c r="CH139" s="437" t="n"/>
      <c r="CI139" s="768" t="n"/>
      <c r="CJ139" s="2609" t="n"/>
      <c r="CK139" s="2608" t="n"/>
      <c r="CL139" s="2608" t="n"/>
      <c r="CM139" s="2608" t="n"/>
      <c r="CN139" s="2608" t="n"/>
      <c r="CO139" s="2608" t="n"/>
      <c r="CP139" s="437" t="n"/>
      <c r="CQ139" s="766" t="n"/>
      <c r="CR139" s="2608" t="n">
        <v>0</v>
      </c>
      <c r="CS139" s="2608" t="n">
        <v>0</v>
      </c>
      <c r="CT139" s="2608" t="n">
        <v>0</v>
      </c>
      <c r="CU139" s="2608" t="n">
        <v>0</v>
      </c>
      <c r="CV139" s="2608" t="n">
        <v>0</v>
      </c>
      <c r="CW139" s="2608" t="n">
        <v>0</v>
      </c>
      <c r="CX139" s="769" t="n"/>
      <c r="CY139" s="244" t="n"/>
      <c r="CZ139" s="2808" t="n"/>
      <c r="DA139" s="2608" t="n"/>
      <c r="DB139" s="2608" t="n"/>
      <c r="DC139" s="2608" t="n"/>
      <c r="DD139" s="2608" t="n"/>
      <c r="DE139" s="437" t="n"/>
      <c r="DF139" s="437" t="n"/>
      <c r="DG139" s="437" t="n"/>
      <c r="DH139" s="437" t="n"/>
      <c r="DI139" s="2489" t="n"/>
      <c r="DJ139" s="2489" t="n"/>
      <c r="DK139" s="12" t="n"/>
      <c r="DL139" s="2489" t="n"/>
      <c r="DM139" s="2571">
        <f>(CS139-CZ139)*10^6</f>
        <v/>
      </c>
      <c r="DN139" s="2571">
        <f>(CT139-DC139)*10^6</f>
        <v/>
      </c>
      <c r="DO139" s="257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t="12.75" outlineLevel="1" r="140" s="770">
      <c r="A140" s="764" t="n"/>
      <c r="B140" s="765" t="inlineStr">
        <is>
          <t>dont CA SMS</t>
        </is>
      </c>
      <c r="C140" s="651" t="inlineStr">
        <is>
          <t>CA133</t>
        </is>
      </c>
      <c r="D140" s="2608" t="n"/>
      <c r="E140" s="2608" t="n">
        <v>0</v>
      </c>
      <c r="F140" s="2608" t="n">
        <v>0</v>
      </c>
      <c r="G140" s="2608" t="n"/>
      <c r="H140" s="437" t="n"/>
      <c r="I140" s="766" t="n"/>
      <c r="J140" s="2608" t="n"/>
      <c r="K140" s="2608" t="n">
        <v>0</v>
      </c>
      <c r="L140" s="2608" t="n">
        <v>0</v>
      </c>
      <c r="M140" s="2608" t="n"/>
      <c r="N140" s="437" t="n"/>
      <c r="O140" s="2807" t="n"/>
      <c r="P140" s="2608" t="n"/>
      <c r="Q140" s="2608" t="n">
        <v>0</v>
      </c>
      <c r="R140" s="2608" t="n">
        <v>0</v>
      </c>
      <c r="S140" s="2608" t="n"/>
      <c r="T140" s="437" t="n"/>
      <c r="U140" s="766" t="n"/>
      <c r="V140" s="2608" t="n"/>
      <c r="W140" s="2608" t="n">
        <v>0</v>
      </c>
      <c r="X140" s="2608" t="n">
        <v>0</v>
      </c>
      <c r="Y140" s="2608" t="n">
        <v>0</v>
      </c>
      <c r="Z140" s="2609" t="n">
        <v>0</v>
      </c>
      <c r="AA140" s="2608" t="n"/>
      <c r="AB140" s="437" t="n"/>
      <c r="AC140" s="766" t="n"/>
      <c r="AD140" s="2608" t="n"/>
      <c r="AE140" s="2608" t="n">
        <v>0</v>
      </c>
      <c r="AF140" s="2608" t="n">
        <v>0</v>
      </c>
      <c r="AG140" s="2608" t="n">
        <v>0</v>
      </c>
      <c r="AH140" s="2609" t="n">
        <v>0</v>
      </c>
      <c r="AI140" s="2608" t="n"/>
      <c r="AJ140" s="437" t="n"/>
      <c r="AK140" s="766" t="n"/>
      <c r="AL140" s="2608" t="n"/>
      <c r="AM140" s="2608" t="n">
        <v>0</v>
      </c>
      <c r="AN140" s="2608" t="n">
        <v>0</v>
      </c>
      <c r="AO140" s="2608" t="n">
        <v>0</v>
      </c>
      <c r="AP140" s="2608" t="n">
        <v>0</v>
      </c>
      <c r="AQ140" s="2609" t="n">
        <v>0</v>
      </c>
      <c r="AR140" s="2608" t="n"/>
      <c r="AS140" s="437" t="n"/>
      <c r="AT140" s="2807" t="n"/>
      <c r="AU140" s="2609" t="n"/>
      <c r="AV140" s="2608" t="n">
        <v>0</v>
      </c>
      <c r="AW140" s="2608" t="n">
        <v>0</v>
      </c>
      <c r="AX140" s="2608" t="n">
        <v>0</v>
      </c>
      <c r="AY140" s="2608" t="n">
        <v>0</v>
      </c>
      <c r="AZ140" s="2608" t="n"/>
      <c r="BA140" s="437" t="n"/>
      <c r="BB140" s="766" t="n"/>
      <c r="BC140" s="2609" t="n">
        <v>0</v>
      </c>
      <c r="BD140" s="2608" t="n"/>
      <c r="BE140" s="2608" t="n"/>
      <c r="BF140" s="2608" t="n">
        <v>0</v>
      </c>
      <c r="BG140" s="2608" t="n">
        <v>0</v>
      </c>
      <c r="BH140" s="2608" t="n"/>
      <c r="BI140" s="437" t="n"/>
      <c r="BJ140" s="2807" t="n"/>
      <c r="BK140" s="2609" t="n"/>
      <c r="BL140" s="2608" t="n"/>
      <c r="BM140" s="2608" t="n"/>
      <c r="BN140" s="2608" t="n"/>
      <c r="BO140" s="2608" t="n"/>
      <c r="BP140" s="2608" t="n"/>
      <c r="BQ140" s="2608" t="n"/>
      <c r="BR140" s="437" t="n"/>
      <c r="BS140" s="766" t="n"/>
      <c r="BT140" s="2609" t="n"/>
      <c r="BU140" s="2608" t="n"/>
      <c r="BV140" s="2608" t="n"/>
      <c r="BW140" s="2608" t="n"/>
      <c r="BX140" s="2608" t="n"/>
      <c r="BY140" s="2608" t="n"/>
      <c r="BZ140" s="437" t="n"/>
      <c r="CA140" s="768" t="n"/>
      <c r="CB140" s="2609" t="n"/>
      <c r="CC140" s="2608" t="n"/>
      <c r="CD140" s="2608" t="n"/>
      <c r="CE140" s="2608" t="n"/>
      <c r="CF140" s="2608" t="n"/>
      <c r="CG140" s="2608" t="n"/>
      <c r="CH140" s="437" t="n"/>
      <c r="CI140" s="768" t="n"/>
      <c r="CJ140" s="2609" t="n"/>
      <c r="CK140" s="2608" t="n"/>
      <c r="CL140" s="2608" t="n"/>
      <c r="CM140" s="2608" t="n"/>
      <c r="CN140" s="2608" t="n"/>
      <c r="CO140" s="2608" t="n"/>
      <c r="CP140" s="437" t="n"/>
      <c r="CQ140" s="766" t="n"/>
      <c r="CR140" s="2608" t="n">
        <v>0</v>
      </c>
      <c r="CS140" s="2608" t="n">
        <v>0</v>
      </c>
      <c r="CT140" s="2608" t="n">
        <v>0</v>
      </c>
      <c r="CU140" s="2608" t="n">
        <v>0</v>
      </c>
      <c r="CV140" s="2608" t="n">
        <v>0</v>
      </c>
      <c r="CW140" s="2608" t="n">
        <v>0</v>
      </c>
      <c r="CX140" s="769" t="n"/>
      <c r="CY140" s="244" t="n"/>
      <c r="CZ140" s="2808" t="n"/>
      <c r="DA140" s="2608" t="n"/>
      <c r="DB140" s="2608" t="n"/>
      <c r="DC140" s="2608" t="n"/>
      <c r="DD140" s="2608" t="n"/>
      <c r="DE140" s="437" t="n"/>
      <c r="DF140" s="437" t="n"/>
      <c r="DG140" s="437" t="n"/>
      <c r="DH140" s="437" t="n"/>
      <c r="DI140" s="2489" t="n"/>
      <c r="DJ140" s="2489" t="n"/>
      <c r="DK140" s="12" t="n"/>
      <c r="DL140" s="2489" t="n"/>
      <c r="DM140" s="2571">
        <f>(CS140-CZ140)*10^6</f>
        <v/>
      </c>
      <c r="DN140" s="2571">
        <f>(CT140-DC140)*10^6</f>
        <v/>
      </c>
      <c r="DO140" s="257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t="12.75" outlineLevel="1" r="141" s="770">
      <c r="A141" s="764" t="n"/>
      <c r="B141" s="765" t="inlineStr">
        <is>
          <t>dont SVA (Sce à Val. Ajoutée)</t>
        </is>
      </c>
      <c r="C141" s="651" t="inlineStr">
        <is>
          <t>CA134</t>
        </is>
      </c>
      <c r="D141" s="2608" t="n"/>
      <c r="E141" s="2608" t="n">
        <v>0</v>
      </c>
      <c r="F141" s="2608" t="n">
        <v>0</v>
      </c>
      <c r="G141" s="2608" t="n"/>
      <c r="H141" s="437" t="n"/>
      <c r="I141" s="766" t="n"/>
      <c r="J141" s="2608" t="n"/>
      <c r="K141" s="2608" t="n">
        <v>0</v>
      </c>
      <c r="L141" s="2608" t="n">
        <v>0</v>
      </c>
      <c r="M141" s="2608" t="n"/>
      <c r="N141" s="437" t="n"/>
      <c r="O141" s="2807" t="n"/>
      <c r="P141" s="2608" t="n"/>
      <c r="Q141" s="2608" t="n">
        <v>0</v>
      </c>
      <c r="R141" s="2608" t="n">
        <v>0</v>
      </c>
      <c r="S141" s="2608" t="n"/>
      <c r="T141" s="437" t="n"/>
      <c r="U141" s="766" t="n"/>
      <c r="V141" s="2608" t="n"/>
      <c r="W141" s="2608" t="n">
        <v>0</v>
      </c>
      <c r="X141" s="2608" t="n">
        <v>0</v>
      </c>
      <c r="Y141" s="2608" t="n">
        <v>0</v>
      </c>
      <c r="Z141" s="2609" t="n">
        <v>0</v>
      </c>
      <c r="AA141" s="2608" t="n"/>
      <c r="AB141" s="437" t="n"/>
      <c r="AC141" s="766" t="n"/>
      <c r="AD141" s="2608" t="n"/>
      <c r="AE141" s="2608" t="n">
        <v>0</v>
      </c>
      <c r="AF141" s="2608" t="n">
        <v>0</v>
      </c>
      <c r="AG141" s="2608" t="n">
        <v>0</v>
      </c>
      <c r="AH141" s="2609" t="n">
        <v>0</v>
      </c>
      <c r="AI141" s="2608" t="n"/>
      <c r="AJ141" s="437" t="n"/>
      <c r="AK141" s="766" t="n"/>
      <c r="AL141" s="2608" t="n"/>
      <c r="AM141" s="2608" t="n">
        <v>0</v>
      </c>
      <c r="AN141" s="2608" t="n">
        <v>0</v>
      </c>
      <c r="AO141" s="2608" t="n">
        <v>0</v>
      </c>
      <c r="AP141" s="2608" t="n">
        <v>0</v>
      </c>
      <c r="AQ141" s="2609" t="n">
        <v>0</v>
      </c>
      <c r="AR141" s="2608" t="n"/>
      <c r="AS141" s="437" t="n"/>
      <c r="AT141" s="2807" t="n"/>
      <c r="AU141" s="2609" t="n"/>
      <c r="AV141" s="2608" t="n">
        <v>0</v>
      </c>
      <c r="AW141" s="2608" t="n">
        <v>0</v>
      </c>
      <c r="AX141" s="2608" t="n">
        <v>0</v>
      </c>
      <c r="AY141" s="2608" t="n">
        <v>0</v>
      </c>
      <c r="AZ141" s="2608" t="n"/>
      <c r="BA141" s="437" t="n"/>
      <c r="BB141" s="766" t="n"/>
      <c r="BC141" s="2609" t="n"/>
      <c r="BD141" s="2608" t="n"/>
      <c r="BE141" s="2608" t="n"/>
      <c r="BF141" s="2608" t="n"/>
      <c r="BG141" s="2608" t="n"/>
      <c r="BH141" s="2608" t="n"/>
      <c r="BI141" s="437" t="n"/>
      <c r="BJ141" s="2807" t="n"/>
      <c r="BK141" s="2609" t="n"/>
      <c r="BL141" s="2608" t="n"/>
      <c r="BM141" s="2608" t="n"/>
      <c r="BN141" s="2608" t="n"/>
      <c r="BO141" s="2608" t="n"/>
      <c r="BP141" s="2608" t="n"/>
      <c r="BQ141" s="2608" t="n"/>
      <c r="BR141" s="437" t="n"/>
      <c r="BS141" s="766" t="n"/>
      <c r="BT141" s="2609" t="n"/>
      <c r="BU141" s="2608" t="n"/>
      <c r="BV141" s="2608" t="n"/>
      <c r="BW141" s="2608" t="n"/>
      <c r="BX141" s="2608" t="n"/>
      <c r="BY141" s="2608" t="n"/>
      <c r="BZ141" s="437" t="n"/>
      <c r="CA141" s="768" t="n"/>
      <c r="CB141" s="2609" t="n"/>
      <c r="CC141" s="2608" t="n"/>
      <c r="CD141" s="2608" t="n"/>
      <c r="CE141" s="2608" t="n"/>
      <c r="CF141" s="2608" t="n"/>
      <c r="CG141" s="2608" t="n"/>
      <c r="CH141" s="437" t="n"/>
      <c r="CI141" s="768" t="n"/>
      <c r="CJ141" s="2609" t="n"/>
      <c r="CK141" s="2608" t="n"/>
      <c r="CL141" s="2608" t="n"/>
      <c r="CM141" s="2608" t="n"/>
      <c r="CN141" s="2608" t="n"/>
      <c r="CO141" s="2608" t="n"/>
      <c r="CP141" s="437" t="n"/>
      <c r="CQ141" s="766" t="n"/>
      <c r="CR141" s="2608" t="n"/>
      <c r="CS141" s="2608" t="n"/>
      <c r="CT141" s="2608" t="n"/>
      <c r="CU141" s="2608">
        <f>+CR141-CS141</f>
        <v/>
      </c>
      <c r="CV141" s="2608">
        <f>+CR141-CT141</f>
        <v/>
      </c>
      <c r="CW141" s="2608" t="n"/>
      <c r="CX141" s="769" t="n"/>
      <c r="CY141" s="244" t="n"/>
      <c r="CZ141" s="2808" t="n">
        <v>0</v>
      </c>
      <c r="DA141" s="2608" t="n">
        <v>0</v>
      </c>
      <c r="DB141" s="2608" t="n"/>
      <c r="DC141" s="2608" t="n"/>
      <c r="DD141" s="2608" t="n">
        <v>0</v>
      </c>
      <c r="DE141" s="437" t="n"/>
      <c r="DF141" s="437" t="n"/>
      <c r="DG141" s="437" t="n"/>
      <c r="DH141" s="437" t="n"/>
      <c r="DI141" s="2489" t="n"/>
      <c r="DJ141" s="2489" t="n"/>
      <c r="DK141" s="12" t="n"/>
      <c r="DL141" s="2489" t="n"/>
      <c r="DM141" s="2571">
        <f>(CS141-CZ141)*10^6</f>
        <v/>
      </c>
      <c r="DN141" s="2571">
        <f>(CT141-DC141)*10^6</f>
        <v/>
      </c>
      <c r="DO141" s="257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t="12.75" outlineLevel="1" r="142" s="770">
      <c r="A142" s="764" t="n"/>
      <c r="B142" s="765" t="inlineStr">
        <is>
          <t>dont CA Internet 3G</t>
        </is>
      </c>
      <c r="C142" s="651" t="inlineStr">
        <is>
          <t>CA135</t>
        </is>
      </c>
      <c r="D142" s="2608" t="n">
        <v>139.720652</v>
      </c>
      <c r="E142" s="2608" t="n">
        <v>140.013691674644</v>
      </c>
      <c r="F142" s="2608" t="n">
        <v>-0.2930396746440067</v>
      </c>
      <c r="G142" s="2608" t="n">
        <v>112.781146</v>
      </c>
      <c r="H142" s="437" t="n">
        <v>0.238865333040684</v>
      </c>
      <c r="I142" s="766" t="n"/>
      <c r="J142" s="2608" t="n">
        <v>125.771574</v>
      </c>
      <c r="K142" s="2608" t="n">
        <v>127.688857769379</v>
      </c>
      <c r="L142" s="2608" t="n">
        <v>-1.917283769378997</v>
      </c>
      <c r="M142" s="2608" t="n">
        <v>127.505929</v>
      </c>
      <c r="N142" s="437" t="n">
        <v>-0.01360215178699642</v>
      </c>
      <c r="O142" s="2807" t="n"/>
      <c r="P142" s="2608" t="n">
        <v>193.757748</v>
      </c>
      <c r="Q142" s="2608" t="n">
        <v>143.315527572453</v>
      </c>
      <c r="R142" s="2608" t="n">
        <v>50.442220427547</v>
      </c>
      <c r="S142" s="2608" t="n">
        <v>126.657874</v>
      </c>
      <c r="T142" s="437" t="n">
        <v>0.5297726219532155</v>
      </c>
      <c r="U142" s="766" t="n"/>
      <c r="V142" s="2608" t="n">
        <v>124.278406</v>
      </c>
      <c r="W142" s="2608" t="n">
        <v>140.878366740237</v>
      </c>
      <c r="X142" s="2826" t="n">
        <v>165.648996256788</v>
      </c>
      <c r="Y142" s="2608" t="n">
        <v>-16.59996074023699</v>
      </c>
      <c r="Z142" s="2609" t="n">
        <v>-41.37059025678799</v>
      </c>
      <c r="AA142" s="2608" t="n">
        <v>139.481692</v>
      </c>
      <c r="AB142" s="437" t="n">
        <v>-0.1089984340023635</v>
      </c>
      <c r="AC142" s="766" t="n"/>
      <c r="AD142" s="2608" t="n">
        <v>155.449495</v>
      </c>
      <c r="AE142" s="2608" t="n">
        <v>150.785187109201</v>
      </c>
      <c r="AF142" s="2608" t="n">
        <v>145.067651517536</v>
      </c>
      <c r="AG142" s="2608" t="n">
        <v>4.664307890799023</v>
      </c>
      <c r="AH142" s="2609" t="n">
        <v>10.38184348246401</v>
      </c>
      <c r="AI142" s="2608" t="n">
        <v>165.4040720000002</v>
      </c>
      <c r="AJ142" s="437" t="n">
        <v>-0.06018338532802359</v>
      </c>
      <c r="AK142" s="766" t="n"/>
      <c r="AL142" s="2608" t="n">
        <v>115.155376</v>
      </c>
      <c r="AM142" s="2608" t="n">
        <v>147.195708447186</v>
      </c>
      <c r="AN142" s="2608" t="n">
        <v>142.035444353555</v>
      </c>
      <c r="AO142" s="2608" t="n">
        <v>165.648996256788</v>
      </c>
      <c r="AP142" s="2608" t="n">
        <v>-32.040332447186</v>
      </c>
      <c r="AQ142" s="2609" t="n">
        <v>-26.88006835355499</v>
      </c>
      <c r="AR142" s="2608" t="n">
        <v>120.571281</v>
      </c>
      <c r="AS142" s="437" t="n">
        <v>-0.04491869834243523</v>
      </c>
      <c r="AT142" s="2807" t="n"/>
      <c r="AU142" s="2609" t="n">
        <v>120.534819</v>
      </c>
      <c r="AV142" s="2608" t="n">
        <v>153.010875208988</v>
      </c>
      <c r="AW142" s="2608" t="n">
        <v>173.391379670458</v>
      </c>
      <c r="AX142" s="2608" t="n">
        <v>-32.47605620898801</v>
      </c>
      <c r="AY142" s="2608" t="n">
        <v>-52.85656067045798</v>
      </c>
      <c r="AZ142" s="2608" t="n">
        <v>139.257712</v>
      </c>
      <c r="BA142" s="437" t="n">
        <v>-0.1344477999178961</v>
      </c>
      <c r="BB142" s="766" t="n"/>
      <c r="BC142" s="2609" t="n">
        <v>170.649561</v>
      </c>
      <c r="BD142" s="2608" t="n">
        <v>157.718640582318</v>
      </c>
      <c r="BE142" s="2608" t="n">
        <v>179.793167246392</v>
      </c>
      <c r="BF142" s="2608" t="n">
        <v>12.93092041768202</v>
      </c>
      <c r="BG142" s="2608" t="n">
        <v>-9.143606246391982</v>
      </c>
      <c r="BH142" s="2608" t="n">
        <v>161.382098</v>
      </c>
      <c r="BI142" s="437" t="n">
        <v>0.05742559500001065</v>
      </c>
      <c r="BJ142" s="2807" t="n"/>
      <c r="BK142" s="2609" t="n"/>
      <c r="BL142" s="2608" t="n"/>
      <c r="BM142" s="2608" t="n"/>
      <c r="BN142" s="2608" t="n"/>
      <c r="BO142" s="2608" t="n"/>
      <c r="BP142" s="2608" t="n"/>
      <c r="BQ142" s="2608" t="n"/>
      <c r="BR142" s="437" t="n"/>
      <c r="BS142" s="766" t="n"/>
      <c r="BT142" s="2609" t="n"/>
      <c r="BU142" s="2608" t="n"/>
      <c r="BV142" s="2608" t="n"/>
      <c r="BW142" s="2608" t="n"/>
      <c r="BX142" s="2608" t="n"/>
      <c r="BY142" s="2608" t="n"/>
      <c r="BZ142" s="437" t="n"/>
      <c r="CA142" s="768" t="n"/>
      <c r="CB142" s="2609" t="n"/>
      <c r="CC142" s="2608" t="n"/>
      <c r="CD142" s="2608" t="n"/>
      <c r="CE142" s="2608" t="n"/>
      <c r="CF142" s="2608" t="n"/>
      <c r="CG142" s="2608" t="n"/>
      <c r="CH142" s="437" t="n"/>
      <c r="CI142" s="768" t="n"/>
      <c r="CJ142" s="2609" t="n"/>
      <c r="CK142" s="2608" t="n"/>
      <c r="CL142" s="2608" t="n"/>
      <c r="CM142" s="2608" t="n"/>
      <c r="CN142" s="2608" t="n"/>
      <c r="CO142" s="2608" t="n"/>
      <c r="CP142" s="437" t="n"/>
      <c r="CQ142" s="766" t="n"/>
      <c r="CR142" s="2608" t="n">
        <v>1145.317631</v>
      </c>
      <c r="CS142" s="2608" t="n">
        <v>1160.606855104406</v>
      </c>
      <c r="CT142" s="2608" t="n">
        <v>1078.018250927246</v>
      </c>
      <c r="CU142" s="2608" t="n">
        <v>-15.28922410440578</v>
      </c>
      <c r="CV142" s="2608" t="n">
        <v>67.29938007275405</v>
      </c>
      <c r="CW142" s="2608" t="n">
        <v>931.6597060000001</v>
      </c>
      <c r="CX142" s="769">
        <f>+CR142/CW142-1</f>
        <v/>
      </c>
      <c r="CY142" s="244" t="n"/>
      <c r="CZ142" s="2808" t="n">
        <v>1790.86820941311</v>
      </c>
      <c r="DA142" s="2608" t="n">
        <v>1820.22228131022</v>
      </c>
      <c r="DB142" s="2608" t="n">
        <v>1980.04003300794</v>
      </c>
      <c r="DC142" s="2608" t="n"/>
      <c r="DD142" s="2608" t="n">
        <v>1675.63418</v>
      </c>
      <c r="DE142" s="437">
        <f>(CZ142-DD142)/DD142</f>
        <v/>
      </c>
      <c r="DF142" s="437">
        <f>(DA142-DD142)/DD142</f>
        <v/>
      </c>
      <c r="DG142" s="437">
        <f>(DB142-DD142)/DD142</f>
        <v/>
      </c>
      <c r="DH142" s="437">
        <f>(DC142-DD142)/DD142</f>
        <v/>
      </c>
      <c r="DI142" s="2489" t="n"/>
      <c r="DJ142" s="2489" t="n"/>
      <c r="DK142" s="12" t="n"/>
      <c r="DL142" s="2489" t="n"/>
      <c r="DM142" s="2571">
        <f>(CS142-CZ142)*10^6</f>
        <v/>
      </c>
      <c r="DN142" s="2571">
        <f>(CT142-DC142)*10^6</f>
        <v/>
      </c>
      <c r="DO142" s="257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ustomFormat="1" customHeight="1" ht="13.5" r="143" s="822">
      <c r="A143" s="811" t="n"/>
      <c r="B143" s="812" t="inlineStr">
        <is>
          <t>Mobile Money</t>
        </is>
      </c>
      <c r="C143" s="651" t="inlineStr">
        <is>
          <t>CA136</t>
        </is>
      </c>
      <c r="D143" s="2446" t="n">
        <v>605.571782543136</v>
      </c>
      <c r="E143" s="2446" t="n">
        <v>500.409127184613</v>
      </c>
      <c r="F143" s="2446" t="n">
        <v>105.162655358523</v>
      </c>
      <c r="G143" s="2446" t="n">
        <v>434.950814</v>
      </c>
      <c r="H143" s="813" t="n">
        <v>0.3922764667894978</v>
      </c>
      <c r="I143" s="814" t="n"/>
      <c r="J143" s="2431" t="n">
        <v>593.962906913814</v>
      </c>
      <c r="K143" s="2446" t="n">
        <v>512.694956268074</v>
      </c>
      <c r="L143" s="2446" t="n">
        <v>81.26795064574003</v>
      </c>
      <c r="M143" s="2446" t="n">
        <v>441.6273539033897</v>
      </c>
      <c r="N143" s="813" t="n">
        <v>0.3449413893047693</v>
      </c>
      <c r="O143" s="2827" t="n"/>
      <c r="P143" s="2431" t="n">
        <v>651.0501275430501</v>
      </c>
      <c r="Q143" s="2446" t="n">
        <v>544.489817546319</v>
      </c>
      <c r="R143" s="2446" t="n">
        <v>106.560309996731</v>
      </c>
      <c r="S143" s="2446" t="n">
        <v>472.220750096621</v>
      </c>
      <c r="T143" s="813" t="n">
        <v>0.378698685752032</v>
      </c>
      <c r="U143" s="814" t="n"/>
      <c r="V143" s="2431" t="n">
        <v>639.610113876017</v>
      </c>
      <c r="W143" s="2446" t="n">
        <v>579.996470731816</v>
      </c>
      <c r="X143" s="2446" t="n">
        <v>640.893711258106</v>
      </c>
      <c r="Y143" s="2446" t="n">
        <v>59.61364314420098</v>
      </c>
      <c r="Z143" s="2828" t="n">
        <v>-1.283597382089056</v>
      </c>
      <c r="AA143" s="2446" t="n">
        <v>494</v>
      </c>
      <c r="AB143" s="813" t="n">
        <v>0.2947573155384959</v>
      </c>
      <c r="AC143" s="814" t="n"/>
      <c r="AD143" s="2431" t="n">
        <v>657.246515123984</v>
      </c>
      <c r="AE143" s="2446" t="n">
        <v>601.841851223709</v>
      </c>
      <c r="AF143" s="2446" t="n">
        <v>668.893490665202</v>
      </c>
      <c r="AG143" s="2446" t="n">
        <v>55.40466390027495</v>
      </c>
      <c r="AH143" s="2828" t="n">
        <v>-11.64697554121801</v>
      </c>
      <c r="AI143" s="2446" t="n">
        <v>510.2308338139685</v>
      </c>
      <c r="AJ143" s="813" t="n">
        <v>0.2881356271848081</v>
      </c>
      <c r="AK143" s="814" t="n"/>
      <c r="AL143" s="2431" t="n">
        <v>628.026224998049</v>
      </c>
      <c r="AM143" s="2446" t="n">
        <v>600.2711484203251</v>
      </c>
      <c r="AN143" s="2431" t="n">
        <v>667.155478445912</v>
      </c>
      <c r="AO143" s="2446" t="n">
        <v>638.381473856594</v>
      </c>
      <c r="AP143" s="2446" t="n">
        <v>27.75507657772391</v>
      </c>
      <c r="AQ143" s="2828" t="n">
        <v>-39.12925344786299</v>
      </c>
      <c r="AR143" s="2446" t="n">
        <v>510.6842321860208</v>
      </c>
      <c r="AS143" s="813" t="n">
        <v>0.2297740666668662</v>
      </c>
      <c r="AT143" s="2827" t="n"/>
      <c r="AU143" s="2781" t="n">
        <v>650.775302</v>
      </c>
      <c r="AV143" s="2446" t="n">
        <v>662.463047768251</v>
      </c>
      <c r="AW143" s="2446" t="n">
        <v>709.943124048089</v>
      </c>
      <c r="AX143" s="2446" t="n">
        <v>-11.68774576825103</v>
      </c>
      <c r="AY143" s="2446" t="n">
        <v>-59.16782204808896</v>
      </c>
      <c r="AZ143" s="2446" t="n">
        <v>555.9786607969467</v>
      </c>
      <c r="BA143" s="813" t="n">
        <v>0.1705041000443626</v>
      </c>
      <c r="BB143" s="814" t="n"/>
      <c r="BC143" s="2781" t="n">
        <v>628.104452</v>
      </c>
      <c r="BD143" s="2446" t="n">
        <v>652.574134447602</v>
      </c>
      <c r="BE143" s="2446" t="n">
        <v>699.34570750195</v>
      </c>
      <c r="BF143" s="2446" t="n">
        <v>-24.46968244760194</v>
      </c>
      <c r="BG143" s="2446" t="n">
        <v>-71.24125550194992</v>
      </c>
      <c r="BH143" s="2446" t="n">
        <v>0</v>
      </c>
      <c r="BI143" s="813" t="n"/>
      <c r="BJ143" s="2827" t="n"/>
      <c r="BK143" s="2781" t="n"/>
      <c r="BL143" s="2446" t="n"/>
      <c r="BM143" s="2446" t="n"/>
      <c r="BN143" s="2446" t="n"/>
      <c r="BO143" s="2446" t="n"/>
      <c r="BP143" s="2446" t="n"/>
      <c r="BQ143" s="2446" t="n"/>
      <c r="BR143" s="813" t="n"/>
      <c r="BS143" s="814" t="n"/>
      <c r="BT143" s="2781" t="n"/>
      <c r="BU143" s="2446" t="n"/>
      <c r="BV143" s="2446" t="n"/>
      <c r="BW143" s="2446" t="n"/>
      <c r="BX143" s="2446" t="n"/>
      <c r="BY143" s="2829" t="n"/>
      <c r="BZ143" s="813" t="n"/>
      <c r="CA143" s="814" t="n"/>
      <c r="CB143" s="2781" t="n"/>
      <c r="CC143" s="2446" t="n"/>
      <c r="CD143" s="2446" t="n"/>
      <c r="CE143" s="2446" t="n"/>
      <c r="CF143" s="2446" t="n"/>
      <c r="CG143" s="2829" t="n"/>
      <c r="CH143" s="813" t="n"/>
      <c r="CI143" s="814" t="n"/>
      <c r="CJ143" s="2781" t="n"/>
      <c r="CK143" s="2446" t="n"/>
      <c r="CL143" s="2446" t="n"/>
      <c r="CM143" s="2446" t="n"/>
      <c r="CN143" s="2446" t="n"/>
      <c r="CO143" s="2829" t="n"/>
      <c r="CP143" s="813" t="n"/>
      <c r="CQ143" s="814" t="n"/>
      <c r="CR143" s="2446" t="n">
        <v>5054.34742499805</v>
      </c>
      <c r="CS143" s="2446" t="n">
        <v>4654.740553590709</v>
      </c>
      <c r="CT143" s="2431" t="n">
        <v>4495.766043904683</v>
      </c>
      <c r="CU143" s="2446" t="n">
        <v>399.6068714073408</v>
      </c>
      <c r="CV143" s="2446" t="n">
        <v>558.5813810933669</v>
      </c>
      <c r="CW143" s="2446" t="n">
        <v>3419.692644796947</v>
      </c>
      <c r="CX143" s="2830">
        <f>IFERROR(CR143/CW143-1, "-")</f>
        <v/>
      </c>
      <c r="CY143" s="93" t="n"/>
      <c r="CZ143" s="2831" t="n">
        <v>7318.047811422</v>
      </c>
      <c r="DA143" s="2446" t="n"/>
      <c r="DB143" s="2446" t="n">
        <v>8074.55777188849</v>
      </c>
      <c r="DC143" s="2446" t="n"/>
      <c r="DD143" s="2446" t="n"/>
      <c r="DE143" s="813">
        <f>(CZ143-DD143)/DD143</f>
        <v/>
      </c>
      <c r="DF143" s="813">
        <f>(DA143-DD143)/DD143</f>
        <v/>
      </c>
      <c r="DG143" s="813">
        <f>(DB143-DD143)/DD143</f>
        <v/>
      </c>
      <c r="DH143" s="813">
        <f>(DC143-DD143)/DD143</f>
        <v/>
      </c>
      <c r="DI143" s="2489" t="n"/>
      <c r="DJ143" s="2832" t="n"/>
      <c r="DK143" s="821" t="n"/>
      <c r="DL143" s="2832" t="n"/>
      <c r="DM143" s="2571">
        <f>(CS143-CZ143)*10^6</f>
        <v/>
      </c>
      <c r="DN143" s="2571">
        <f>(CT143-DC143)*10^6</f>
        <v/>
      </c>
      <c r="DO143" s="2571">
        <f>(CW143-DD143)*10^6</f>
        <v/>
      </c>
      <c r="DP143" s="821" t="n"/>
      <c r="DQ143" s="821" t="n"/>
      <c r="DR143" s="821" t="n"/>
      <c r="DS143" s="821" t="n"/>
      <c r="DT143" s="821" t="n"/>
      <c r="DU143" s="821" t="n"/>
      <c r="DV143" s="821" t="n"/>
      <c r="DW143" s="821" t="n"/>
      <c r="DX143" s="821" t="n"/>
      <c r="DY143" s="821" t="n"/>
      <c r="DZ143" s="821" t="n"/>
      <c r="EA143" s="821" t="n"/>
      <c r="EB143" s="821" t="n"/>
      <c r="EC143" s="821" t="n"/>
      <c r="ED143" s="821" t="n"/>
      <c r="EE143" s="821" t="n"/>
      <c r="EF143" s="821" t="n"/>
      <c r="EG143" s="821" t="n"/>
      <c r="EH143" s="821" t="n"/>
      <c r="EI143" s="821" t="n"/>
      <c r="EJ143" s="821" t="n"/>
      <c r="EK143" s="821" t="n"/>
      <c r="EL143" s="821" t="n"/>
      <c r="EM143" s="821" t="n"/>
      <c r="EN143" s="821" t="n"/>
      <c r="EO143" s="821" t="n"/>
      <c r="EP143" s="821" t="n"/>
      <c r="EQ143" s="821" t="n"/>
      <c r="ER143" s="821" t="n"/>
      <c r="ES143" s="821" t="n"/>
      <c r="ET143" s="821" t="n"/>
      <c r="EU143" s="821" t="n"/>
      <c r="EV143" s="821" t="n"/>
      <c r="EW143" s="821" t="n"/>
      <c r="EX143" s="821" t="n"/>
      <c r="EY143" s="821" t="n"/>
      <c r="EZ143" s="821" t="n"/>
      <c r="FA143" s="821" t="n"/>
      <c r="FB143" s="821" t="n"/>
      <c r="FC143" s="821" t="n"/>
      <c r="FD143" s="821" t="n"/>
      <c r="FE143" s="821" t="n"/>
      <c r="FF143" s="821" t="n"/>
      <c r="FG143" s="821" t="n"/>
      <c r="FH143" s="821" t="n"/>
      <c r="FI143" s="821" t="n"/>
      <c r="FJ143" s="821" t="n"/>
      <c r="FK143" s="821" t="n"/>
      <c r="FL143" s="821" t="n"/>
      <c r="FM143" s="821" t="n"/>
      <c r="FN143" s="821" t="n"/>
      <c r="FO143" s="821" t="n"/>
      <c r="FP143" s="821" t="n"/>
      <c r="FQ143" s="821" t="n"/>
      <c r="FR143" s="821" t="n"/>
      <c r="FS143" s="821" t="n"/>
      <c r="FT143" s="821" t="n"/>
      <c r="FU143" s="821" t="n"/>
      <c r="FV143" s="821" t="n"/>
      <c r="FW143" s="821" t="n"/>
      <c r="FX143" s="821" t="n"/>
      <c r="FY143" s="821" t="n"/>
      <c r="FZ143" s="821" t="n"/>
      <c r="GA143" s="821" t="n"/>
      <c r="GB143" s="821" t="n"/>
      <c r="GC143" s="821" t="n"/>
      <c r="GD143" s="821" t="n"/>
      <c r="GE143" s="821" t="n"/>
      <c r="GF143" s="821" t="n"/>
      <c r="GG143" s="821" t="n"/>
      <c r="GH143" s="821" t="n"/>
      <c r="GI143" s="821" t="n"/>
      <c r="GJ143" s="821" t="n"/>
      <c r="GK143" s="821" t="n"/>
      <c r="GL143" s="821" t="n"/>
      <c r="GM143" s="821" t="n"/>
      <c r="GN143" s="821" t="n"/>
      <c r="GO143" s="821" t="n"/>
      <c r="GP143" s="821" t="n"/>
      <c r="GQ143" s="821" t="n"/>
      <c r="GR143" s="821" t="n"/>
      <c r="GS143" s="821" t="n"/>
      <c r="GT143" s="821" t="n"/>
      <c r="GU143" s="821" t="n"/>
      <c r="GV143" s="821" t="n"/>
      <c r="GW143" s="821" t="n"/>
      <c r="GX143" s="821" t="n"/>
      <c r="GY143" s="821" t="n"/>
      <c r="GZ143" s="821" t="n"/>
      <c r="HA143" s="821" t="n"/>
      <c r="HB143" s="821" t="n"/>
      <c r="HC143" s="821" t="n"/>
      <c r="HD143" s="821" t="n"/>
      <c r="HE143" s="821" t="n"/>
      <c r="HF143" s="821" t="n"/>
      <c r="HG143" s="821" t="n"/>
      <c r="HH143" s="821" t="n"/>
      <c r="HI143" s="821" t="n"/>
      <c r="HJ143" s="821" t="n"/>
      <c r="HK143" s="821" t="n"/>
      <c r="HL143" s="821" t="n"/>
    </row>
    <row customFormat="1" customHeight="1" ht="14.25" r="144" s="144">
      <c r="A144" s="700" t="n"/>
      <c r="B144" s="701" t="inlineStr">
        <is>
          <t>Liaisons Spécialisées</t>
        </is>
      </c>
      <c r="C144" s="651" t="inlineStr">
        <is>
          <t>CA137</t>
        </is>
      </c>
      <c r="D144" s="2431" t="n">
        <v>138.545639966102</v>
      </c>
      <c r="E144" s="2446" t="n">
        <v>149.529265</v>
      </c>
      <c r="F144" s="2431" t="n">
        <v>-10.98362503389802</v>
      </c>
      <c r="G144" s="2446" t="n">
        <v>103.6106305423729</v>
      </c>
      <c r="H144" s="702" t="n">
        <v>0.337175917575774</v>
      </c>
      <c r="I144" s="703" t="n"/>
      <c r="J144" s="2431" t="n">
        <v>125.336428966102</v>
      </c>
      <c r="K144" s="2446" t="n">
        <v>147.373667</v>
      </c>
      <c r="L144" s="2431" t="n">
        <v>-22.03723803389801</v>
      </c>
      <c r="M144" s="2446" t="n">
        <v>76.83205100000005</v>
      </c>
      <c r="N144" s="702" t="n">
        <v>0.6313039588921285</v>
      </c>
      <c r="O144" s="2780" t="n"/>
      <c r="P144" s="2431" t="n">
        <v>125.630743966102</v>
      </c>
      <c r="Q144" s="2446" t="n">
        <v>146.529265</v>
      </c>
      <c r="R144" s="2431" t="n">
        <v>-20.89852103389801</v>
      </c>
      <c r="S144" s="2446" t="n">
        <v>164.751505</v>
      </c>
      <c r="T144" s="702" t="n">
        <v>-0.2374531330314585</v>
      </c>
      <c r="U144" s="703" t="n"/>
      <c r="V144" s="2431" t="n">
        <v>122.316332271186</v>
      </c>
      <c r="W144" s="2446" t="n">
        <v>146.529265</v>
      </c>
      <c r="X144" s="2446" t="n">
        <v>125.630743966102</v>
      </c>
      <c r="Y144" s="2431" t="n">
        <v>-24.21293272881401</v>
      </c>
      <c r="Z144" s="2781" t="n">
        <v>-3.314411694916004</v>
      </c>
      <c r="AA144" s="2446" t="n">
        <v>259.871675</v>
      </c>
      <c r="AB144" s="702" t="n">
        <v>-0.5293202605817429</v>
      </c>
      <c r="AC144" s="703" t="n"/>
      <c r="AD144" s="2431" t="n">
        <v>127.064100069152</v>
      </c>
      <c r="AE144" s="2446" t="n">
        <v>146.529265</v>
      </c>
      <c r="AF144" s="2446" t="n">
        <v>125.630743966102</v>
      </c>
      <c r="AG144" s="2431" t="n">
        <v>-19.465164930848</v>
      </c>
      <c r="AH144" s="2781" t="n">
        <v>1.433356103050002</v>
      </c>
      <c r="AI144" s="2446" t="n">
        <v>258.4118233050848</v>
      </c>
      <c r="AJ144" s="702" t="n">
        <v>-0.5082883652767766</v>
      </c>
      <c r="AK144" s="703" t="n"/>
      <c r="AL144" s="2431" t="n">
        <v>130.411759069152</v>
      </c>
      <c r="AM144" s="2446" t="n">
        <v>146.529265</v>
      </c>
      <c r="AN144" s="2446" t="n">
        <v>125.630743966102</v>
      </c>
      <c r="AO144" s="2446" t="n">
        <v>125.630743966102</v>
      </c>
      <c r="AP144" s="2431" t="n">
        <v>-16.11750593084798</v>
      </c>
      <c r="AQ144" s="2781" t="n">
        <v>4.781015103049995</v>
      </c>
      <c r="AR144" s="2446" t="n">
        <v>249.5625869830508</v>
      </c>
      <c r="AS144" s="702" t="n">
        <v>-0.477438663199909</v>
      </c>
      <c r="AT144" s="2780" t="n"/>
      <c r="AU144" s="2781" t="n">
        <v>130.476438</v>
      </c>
      <c r="AV144" s="2446" t="n">
        <v>146.529265</v>
      </c>
      <c r="AW144" s="2446" t="n">
        <v>125.630743966102</v>
      </c>
      <c r="AX144" s="2431" t="n">
        <v>-16.05282699999998</v>
      </c>
      <c r="AY144" s="2431" t="n">
        <v>4.845694033897999</v>
      </c>
      <c r="AZ144" s="2446" t="n">
        <v>157.140246</v>
      </c>
      <c r="BA144" s="702" t="n">
        <v>-0.1696815976729477</v>
      </c>
      <c r="BB144" s="703" t="n"/>
      <c r="BC144" s="2781" t="n">
        <v>125.660345560678</v>
      </c>
      <c r="BD144" s="2446" t="n">
        <v>146.529265</v>
      </c>
      <c r="BE144" s="2446" t="n">
        <v>125.630743966102</v>
      </c>
      <c r="BF144" s="2431" t="n">
        <v>-20.86891943932206</v>
      </c>
      <c r="BG144" s="2431" t="n">
        <v>0.02960159457595068</v>
      </c>
      <c r="BH144" s="2446" t="n">
        <v>0</v>
      </c>
      <c r="BI144" s="702" t="n"/>
      <c r="BJ144" s="2780" t="n"/>
      <c r="BK144" s="2781" t="n"/>
      <c r="BL144" s="2446" t="n"/>
      <c r="BM144" s="2446" t="n"/>
      <c r="BN144" s="2446" t="n"/>
      <c r="BO144" s="2431" t="n"/>
      <c r="BP144" s="2431" t="n"/>
      <c r="BQ144" s="2446" t="n"/>
      <c r="BR144" s="702" t="n"/>
      <c r="BS144" s="703" t="n"/>
      <c r="BT144" s="2781" t="n"/>
      <c r="BU144" s="2446" t="n"/>
      <c r="BV144" s="2446" t="n"/>
      <c r="BW144" s="2431" t="n"/>
      <c r="BX144" s="2431" t="n"/>
      <c r="BY144" s="2446" t="n"/>
      <c r="BZ144" s="702" t="n"/>
      <c r="CA144" s="703" t="n"/>
      <c r="CB144" s="2781" t="n"/>
      <c r="CC144" s="2446" t="n"/>
      <c r="CD144" s="2446" t="n"/>
      <c r="CE144" s="2431" t="n"/>
      <c r="CF144" s="2431" t="n"/>
      <c r="CG144" s="2446" t="n"/>
      <c r="CH144" s="702" t="n"/>
      <c r="CI144" s="703" t="n"/>
      <c r="CJ144" s="2781" t="n"/>
      <c r="CK144" s="2446" t="n"/>
      <c r="CL144" s="2446" t="n"/>
      <c r="CM144" s="2431" t="n"/>
      <c r="CN144" s="2431" t="n"/>
      <c r="CO144" s="2446" t="n"/>
      <c r="CP144" s="702" t="n"/>
      <c r="CQ144" s="703" t="n"/>
      <c r="CR144" s="2431" t="n">
        <v>1025.441787868474</v>
      </c>
      <c r="CS144" s="2431" t="n">
        <v>1176.078522</v>
      </c>
      <c r="CT144" s="2431" t="n">
        <v>890.154733170848</v>
      </c>
      <c r="CU144" s="2431" t="n">
        <v>-150.6367341315258</v>
      </c>
      <c r="CV144" s="2431" t="n">
        <v>135.287054697626</v>
      </c>
      <c r="CW144" s="2431" t="n">
        <v>1270.180517830509</v>
      </c>
      <c r="CX144" s="706">
        <f>IFERROR(CR144/CW144-1, "-")</f>
        <v/>
      </c>
      <c r="CY144" s="93" t="n"/>
      <c r="CZ144" s="2831" t="n">
        <v>1762.195582</v>
      </c>
      <c r="DA144" s="2446" t="n"/>
      <c r="DB144" s="2446" t="n">
        <v>1518.30845300136</v>
      </c>
      <c r="DC144" s="2446" t="n"/>
      <c r="DD144" s="2446" t="n"/>
      <c r="DE144" s="702">
        <f>(CZ144-DD144)/DD144</f>
        <v/>
      </c>
      <c r="DF144" s="702">
        <f>(DA144-DD144)/DD144</f>
        <v/>
      </c>
      <c r="DG144" s="702">
        <f>(DB144-DD144)/DD144</f>
        <v/>
      </c>
      <c r="DH144" s="702">
        <f>(DC144-DD144)/DD144</f>
        <v/>
      </c>
      <c r="DI144" s="2489" t="n"/>
      <c r="DJ144" s="2388" t="n"/>
      <c r="DL144" s="2388" t="n"/>
      <c r="DM144" s="2571">
        <f>(CS144-CZ144)*10^6</f>
        <v/>
      </c>
      <c r="DN144" s="2571">
        <f>(CT144-DC144)*10^6</f>
        <v/>
      </c>
      <c r="DO144" s="2571">
        <f>(CW144-DD144)*10^6</f>
        <v/>
      </c>
    </row>
    <row customFormat="1" customHeight="1" ht="14.25" r="145" s="144">
      <c r="A145" s="700" t="n"/>
      <c r="B145" s="701" t="inlineStr">
        <is>
          <t>Internet Mobile (PrP+PoP)</t>
        </is>
      </c>
      <c r="C145" s="651" t="inlineStr">
        <is>
          <t>CA138</t>
        </is>
      </c>
      <c r="D145" s="2781" t="n">
        <v>3531.539953</v>
      </c>
      <c r="E145" s="2781" t="n">
        <v>4112.97160930901</v>
      </c>
      <c r="F145" s="2431" t="n">
        <v>-581.4316563090101</v>
      </c>
      <c r="G145" s="2781" t="n">
        <v>4041.892728</v>
      </c>
      <c r="H145" s="702" t="n">
        <v>-0.1262657891597562</v>
      </c>
      <c r="I145" s="703" t="n"/>
      <c r="J145" s="2781" t="n">
        <v>3280.484311</v>
      </c>
      <c r="K145" s="2781" t="n">
        <v>3750.92350290239</v>
      </c>
      <c r="L145" s="2431" t="n">
        <v>-470.4391919023897</v>
      </c>
      <c r="M145" s="2781" t="n">
        <v>3779.427133</v>
      </c>
      <c r="N145" s="702" t="n">
        <v>-0.1320154627783374</v>
      </c>
      <c r="O145" s="2780" t="n"/>
      <c r="P145" s="2781" t="n">
        <v>3544.349124</v>
      </c>
      <c r="Q145" s="2781" t="n">
        <v>4209.96467580027</v>
      </c>
      <c r="R145" s="2431" t="n">
        <v>-665.6155518002702</v>
      </c>
      <c r="S145" s="2781" t="n">
        <v>4179.089676</v>
      </c>
      <c r="T145" s="702" t="n">
        <v>-0.1518848843194816</v>
      </c>
      <c r="U145" s="703" t="n"/>
      <c r="V145" s="2781" t="n">
        <v>3447.294712</v>
      </c>
      <c r="W145" s="2781" t="n">
        <v>4138.37186805174</v>
      </c>
      <c r="X145" s="2781" t="n">
        <v>3472.13089306577</v>
      </c>
      <c r="Y145" s="2431" t="n">
        <v>-691.0771560517405</v>
      </c>
      <c r="Z145" s="2781" t="n">
        <v>-24.83618106577023</v>
      </c>
      <c r="AA145" s="2781" t="n">
        <v>4092.636089</v>
      </c>
      <c r="AB145" s="702" t="n">
        <v>-0.1576835474657809</v>
      </c>
      <c r="AC145" s="703" t="n"/>
      <c r="AD145" s="2781" t="n">
        <v>3449.279242</v>
      </c>
      <c r="AE145" s="2781" t="n">
        <v>4429.38962802024</v>
      </c>
      <c r="AF145" s="2781" t="n">
        <v>3619.97578919005</v>
      </c>
      <c r="AG145" s="2431" t="n">
        <v>-980.1103860202397</v>
      </c>
      <c r="AH145" s="2781" t="n">
        <v>-170.6965471900498</v>
      </c>
      <c r="AI145" s="2781" t="n">
        <v>4012.448691</v>
      </c>
      <c r="AJ145" s="702" t="n">
        <v>-0.1403555515272258</v>
      </c>
      <c r="AK145" s="703" t="n"/>
      <c r="AL145" s="2781" t="n">
        <v>3280.91574</v>
      </c>
      <c r="AM145" s="2781" t="n">
        <v>4323.9469127221</v>
      </c>
      <c r="AN145" s="2781" t="n">
        <v>3544.31097758942</v>
      </c>
      <c r="AO145" s="2781" t="n">
        <v>3410.86644658676</v>
      </c>
      <c r="AP145" s="2431" t="n">
        <v>-1043.0311727221</v>
      </c>
      <c r="AQ145" s="2781" t="n">
        <v>-263.39523758942</v>
      </c>
      <c r="AR145" s="2781" t="n">
        <v>3717.817305</v>
      </c>
      <c r="AS145" s="702" t="n">
        <v>-0.1175156090678319</v>
      </c>
      <c r="AT145" s="2780" t="n"/>
      <c r="AU145" s="2781" t="n">
        <v>3070.599567</v>
      </c>
      <c r="AV145" s="2781" t="n">
        <v>4494.77031940913</v>
      </c>
      <c r="AW145" s="2781" t="n">
        <v>3570.28930092967</v>
      </c>
      <c r="AX145" s="2431" t="n">
        <v>-1424.17075240913</v>
      </c>
      <c r="AY145" s="2431" t="n">
        <v>-499.6897339296702</v>
      </c>
      <c r="AZ145" s="2781" t="n">
        <v>3704.030443</v>
      </c>
      <c r="BA145" s="702" t="n">
        <v>-0.1710112499742217</v>
      </c>
      <c r="BB145" s="703" t="n"/>
      <c r="BC145" s="2781" t="n">
        <v>3225.675913</v>
      </c>
      <c r="BD145" s="2781" t="n">
        <v>4633.06326127933</v>
      </c>
      <c r="BE145" s="2781" t="n">
        <v>3702.10804377966</v>
      </c>
      <c r="BF145" s="2431" t="n">
        <v>-1407.38734827933</v>
      </c>
      <c r="BG145" s="2431" t="n">
        <v>-476.4321307796599</v>
      </c>
      <c r="BH145" s="2781" t="n">
        <v>0</v>
      </c>
      <c r="BI145" s="702" t="n"/>
      <c r="BJ145" s="2780" t="n"/>
      <c r="BK145" s="2781" t="n"/>
      <c r="BL145" s="2781" t="n"/>
      <c r="BM145" s="2781" t="n"/>
      <c r="BN145" s="2781" t="n"/>
      <c r="BO145" s="2431" t="n"/>
      <c r="BP145" s="2431" t="n"/>
      <c r="BQ145" s="2781" t="n"/>
      <c r="BR145" s="702" t="n"/>
      <c r="BS145" s="703" t="n"/>
      <c r="BT145" s="2781" t="n"/>
      <c r="BU145" s="2781" t="n"/>
      <c r="BV145" s="2781" t="n"/>
      <c r="BW145" s="2431" t="n"/>
      <c r="BX145" s="2431" t="n"/>
      <c r="BY145" s="2781" t="n"/>
      <c r="BZ145" s="702" t="n"/>
      <c r="CA145" s="703" t="n"/>
      <c r="CB145" s="2781" t="n"/>
      <c r="CC145" s="2781" t="n"/>
      <c r="CD145" s="2781" t="n"/>
      <c r="CE145" s="2431" t="n"/>
      <c r="CF145" s="2431" t="n"/>
      <c r="CG145" s="2781" t="n"/>
      <c r="CH145" s="702" t="n"/>
      <c r="CI145" s="703" t="n"/>
      <c r="CJ145" s="2781" t="n"/>
      <c r="CK145" s="2781" t="n"/>
      <c r="CL145" s="2781" t="n"/>
      <c r="CM145" s="2431" t="n"/>
      <c r="CN145" s="2431" t="n"/>
      <c r="CO145" s="2781" t="n"/>
      <c r="CP145" s="702" t="n"/>
      <c r="CQ145" s="703" t="n"/>
      <c r="CR145" s="2431" t="n">
        <v>26830.138562</v>
      </c>
      <c r="CS145" s="2431" t="n">
        <v>34093.4017774942</v>
      </c>
      <c r="CT145" s="2431" t="n">
        <v>24234.10308951643</v>
      </c>
      <c r="CU145" s="2431" t="n">
        <v>-7263.263215494204</v>
      </c>
      <c r="CV145" s="2431" t="n">
        <v>2596.035472483571</v>
      </c>
      <c r="CW145" s="2431" t="n">
        <v>27527.342065</v>
      </c>
      <c r="CX145" s="823">
        <f>IFERROR(CR145/CW145-1, "-")</f>
        <v/>
      </c>
      <c r="CY145" s="93" t="n"/>
      <c r="CZ145" s="2833" t="n">
        <v>52607.6415329895</v>
      </c>
      <c r="DA145" s="2781" t="n"/>
      <c r="DB145" s="2781" t="n">
        <v>42807.5680673541</v>
      </c>
      <c r="DC145" s="2781" t="n"/>
      <c r="DD145" s="2781" t="n"/>
      <c r="DE145" s="702">
        <f>(CZ145-DD145)/DD145</f>
        <v/>
      </c>
      <c r="DF145" s="702">
        <f>(DA145-DD145)/DD145</f>
        <v/>
      </c>
      <c r="DG145" s="702">
        <f>(DB145-DD145)/DD145</f>
        <v/>
      </c>
      <c r="DH145" s="702">
        <f>(DC145-DD145)/DD145</f>
        <v/>
      </c>
      <c r="DI145" s="2489" t="n"/>
      <c r="DJ145" s="2388" t="n"/>
      <c r="DL145" s="2388" t="n"/>
      <c r="DM145" s="2571">
        <f>(CS145-CZ145)*10^6</f>
        <v/>
      </c>
      <c r="DN145" s="2571">
        <f>(CT145-DC145)*10^6</f>
        <v/>
      </c>
      <c r="DO145" s="2571">
        <f>(CW145-DD145)*10^6</f>
        <v/>
      </c>
    </row>
    <row customFormat="1" customHeight="1" ht="12.75" outlineLevel="1" r="146" s="770">
      <c r="A146" s="764" t="n"/>
      <c r="B146" s="765" t="inlineStr">
        <is>
          <t>dont voix+data</t>
        </is>
      </c>
      <c r="C146" s="651" t="inlineStr">
        <is>
          <t>CA139</t>
        </is>
      </c>
      <c r="D146" s="2608" t="n"/>
      <c r="E146" s="2608" t="n"/>
      <c r="F146" s="2608" t="n">
        <v>0</v>
      </c>
      <c r="G146" s="2608" t="n"/>
      <c r="H146" s="437" t="n"/>
      <c r="I146" s="766" t="n"/>
      <c r="J146" s="2608" t="n"/>
      <c r="K146" s="2608" t="n"/>
      <c r="L146" s="2608" t="n">
        <v>0</v>
      </c>
      <c r="M146" s="2608" t="n"/>
      <c r="N146" s="437" t="n"/>
      <c r="O146" s="2807" t="n"/>
      <c r="P146" s="2608" t="n"/>
      <c r="Q146" s="2608" t="n"/>
      <c r="R146" s="2608" t="n">
        <v>0</v>
      </c>
      <c r="S146" s="2608" t="n"/>
      <c r="T146" s="437" t="n"/>
      <c r="U146" s="766" t="n"/>
      <c r="V146" s="2608" t="n"/>
      <c r="W146" s="2608" t="n"/>
      <c r="X146" s="2608" t="n"/>
      <c r="Y146" s="2608" t="n">
        <v>0</v>
      </c>
      <c r="Z146" s="2609" t="n">
        <v>0</v>
      </c>
      <c r="AA146" s="2608" t="n"/>
      <c r="AB146" s="437" t="n"/>
      <c r="AC146" s="766" t="n"/>
      <c r="AD146" s="2608" t="n"/>
      <c r="AE146" s="2608" t="n"/>
      <c r="AF146" s="2608" t="n"/>
      <c r="AG146" s="2608" t="n">
        <v>0</v>
      </c>
      <c r="AH146" s="2609" t="n">
        <v>0</v>
      </c>
      <c r="AI146" s="2608" t="n"/>
      <c r="AJ146" s="437" t="n"/>
      <c r="AK146" s="766" t="n"/>
      <c r="AL146" s="2608" t="n"/>
      <c r="AM146" s="2608" t="n"/>
      <c r="AN146" s="2608" t="n"/>
      <c r="AO146" s="2608" t="n"/>
      <c r="AP146" s="2608" t="n">
        <v>0</v>
      </c>
      <c r="AQ146" s="2609" t="n">
        <v>0</v>
      </c>
      <c r="AR146" s="2608" t="n"/>
      <c r="AS146" s="437" t="n"/>
      <c r="AT146" s="2807" t="n"/>
      <c r="AU146" s="2609" t="n"/>
      <c r="AV146" s="2608" t="n"/>
      <c r="AW146" s="2608" t="n"/>
      <c r="AX146" s="2608" t="n">
        <v>0</v>
      </c>
      <c r="AY146" s="2608" t="n">
        <v>0</v>
      </c>
      <c r="AZ146" s="2608" t="n"/>
      <c r="BA146" s="437" t="n"/>
      <c r="BB146" s="766" t="n"/>
      <c r="BC146" s="2609" t="n"/>
      <c r="BD146" s="2608" t="n"/>
      <c r="BE146" s="2608" t="n"/>
      <c r="BF146" s="2608" t="n">
        <v>0</v>
      </c>
      <c r="BG146" s="2608" t="n">
        <v>0</v>
      </c>
      <c r="BH146" s="2608" t="n"/>
      <c r="BI146" s="437" t="n"/>
      <c r="BJ146" s="2807" t="n"/>
      <c r="BK146" s="2609" t="n"/>
      <c r="BL146" s="2608" t="n"/>
      <c r="BM146" s="2608" t="n"/>
      <c r="BN146" s="2608" t="n"/>
      <c r="BO146" s="2608" t="n"/>
      <c r="BP146" s="2608" t="n"/>
      <c r="BQ146" s="2608" t="n"/>
      <c r="BR146" s="437" t="n"/>
      <c r="BS146" s="766" t="n"/>
      <c r="BT146" s="2609" t="n"/>
      <c r="BU146" s="2608" t="n"/>
      <c r="BV146" s="2608" t="n"/>
      <c r="BW146" s="2608" t="n"/>
      <c r="BX146" s="2608" t="n"/>
      <c r="BY146" s="2608" t="n"/>
      <c r="BZ146" s="437" t="n"/>
      <c r="CA146" s="768" t="n"/>
      <c r="CB146" s="2609" t="n"/>
      <c r="CC146" s="2608" t="n"/>
      <c r="CD146" s="2608" t="n"/>
      <c r="CE146" s="2608" t="n"/>
      <c r="CF146" s="2608" t="n"/>
      <c r="CG146" s="2608" t="n"/>
      <c r="CH146" s="437" t="n"/>
      <c r="CI146" s="768" t="n"/>
      <c r="CJ146" s="2609" t="n"/>
      <c r="CK146" s="2608" t="n"/>
      <c r="CL146" s="2608" t="n"/>
      <c r="CM146" s="2608" t="n"/>
      <c r="CN146" s="2608" t="n"/>
      <c r="CO146" s="2608" t="n"/>
      <c r="CP146" s="437" t="n"/>
      <c r="CQ146" s="766" t="n"/>
      <c r="CR146" s="2608" t="n">
        <v>0</v>
      </c>
      <c r="CS146" s="2608" t="n">
        <v>0</v>
      </c>
      <c r="CT146" s="2608" t="n">
        <v>0</v>
      </c>
      <c r="CU146" s="2608" t="n">
        <v>0</v>
      </c>
      <c r="CV146" s="2608" t="n">
        <v>0</v>
      </c>
      <c r="CW146" s="2608" t="n">
        <v>0</v>
      </c>
      <c r="CX146" s="769" t="n"/>
      <c r="CY146" s="244" t="n"/>
      <c r="CZ146" s="2808" t="n"/>
      <c r="DA146" s="2608" t="n"/>
      <c r="DB146" s="2608" t="n"/>
      <c r="DC146" s="2608" t="n"/>
      <c r="DD146" s="2608" t="n">
        <v>0</v>
      </c>
      <c r="DE146" s="437" t="n"/>
      <c r="DF146" s="437" t="n"/>
      <c r="DG146" s="437" t="n"/>
      <c r="DH146" s="437" t="n"/>
      <c r="DI146" s="2489" t="n"/>
      <c r="DJ146" s="2489" t="n"/>
      <c r="DK146" s="12" t="n"/>
      <c r="DL146" s="2489" t="n"/>
      <c r="DM146" s="2571">
        <f>(CS146-CZ146)*10^6</f>
        <v/>
      </c>
      <c r="DN146" s="2571">
        <f>(CT146-DC146)*10^6</f>
        <v/>
      </c>
      <c r="DO146" s="257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t="12.75" outlineLevel="1" r="147" s="770">
      <c r="A147" s="764" t="n"/>
      <c r="B147" s="765" t="inlineStr">
        <is>
          <t>dont data only</t>
        </is>
      </c>
      <c r="C147" s="651" t="inlineStr">
        <is>
          <t>CA140</t>
        </is>
      </c>
      <c r="D147" s="2608" t="n"/>
      <c r="E147" s="2608" t="n"/>
      <c r="F147" s="2608" t="n">
        <v>0</v>
      </c>
      <c r="G147" s="2608" t="n"/>
      <c r="H147" s="437" t="n"/>
      <c r="I147" s="766" t="n"/>
      <c r="J147" s="2608" t="n"/>
      <c r="K147" s="2608" t="n"/>
      <c r="L147" s="2608" t="n">
        <v>0</v>
      </c>
      <c r="M147" s="2608" t="n"/>
      <c r="N147" s="437" t="n"/>
      <c r="O147" s="2807" t="n"/>
      <c r="P147" s="2608" t="n"/>
      <c r="Q147" s="2608" t="n"/>
      <c r="R147" s="2608" t="n">
        <v>0</v>
      </c>
      <c r="S147" s="2608" t="n"/>
      <c r="T147" s="437" t="n"/>
      <c r="U147" s="766" t="n"/>
      <c r="V147" s="2608" t="n"/>
      <c r="W147" s="2608" t="n"/>
      <c r="X147" s="2608" t="n"/>
      <c r="Y147" s="2608" t="n">
        <v>0</v>
      </c>
      <c r="Z147" s="2609" t="n">
        <v>0</v>
      </c>
      <c r="AA147" s="2608" t="n"/>
      <c r="AB147" s="437" t="n"/>
      <c r="AC147" s="766" t="n"/>
      <c r="AD147" s="2608" t="n"/>
      <c r="AE147" s="2608" t="n"/>
      <c r="AF147" s="2608" t="n"/>
      <c r="AG147" s="2608" t="n">
        <v>0</v>
      </c>
      <c r="AH147" s="2609" t="n">
        <v>0</v>
      </c>
      <c r="AI147" s="2608" t="n"/>
      <c r="AJ147" s="437" t="n"/>
      <c r="AK147" s="766" t="n"/>
      <c r="AL147" s="2608" t="n"/>
      <c r="AM147" s="2608" t="n"/>
      <c r="AN147" s="2608" t="n"/>
      <c r="AO147" s="2608" t="n"/>
      <c r="AP147" s="2608" t="n">
        <v>0</v>
      </c>
      <c r="AQ147" s="2609" t="n">
        <v>0</v>
      </c>
      <c r="AR147" s="2608" t="n"/>
      <c r="AS147" s="437" t="n"/>
      <c r="AT147" s="2807" t="n"/>
      <c r="AU147" s="2609" t="n"/>
      <c r="AV147" s="2608" t="n"/>
      <c r="AW147" s="2608" t="n"/>
      <c r="AX147" s="2608" t="n">
        <v>0</v>
      </c>
      <c r="AY147" s="2608" t="n">
        <v>0</v>
      </c>
      <c r="AZ147" s="2608" t="n"/>
      <c r="BA147" s="437" t="n"/>
      <c r="BB147" s="766" t="n"/>
      <c r="BC147" s="2609" t="n"/>
      <c r="BD147" s="2608" t="n"/>
      <c r="BE147" s="2608" t="n"/>
      <c r="BF147" s="2608" t="n">
        <v>0</v>
      </c>
      <c r="BG147" s="2608" t="n">
        <v>0</v>
      </c>
      <c r="BH147" s="2608" t="n"/>
      <c r="BI147" s="437" t="n"/>
      <c r="BJ147" s="2807" t="n"/>
      <c r="BK147" s="2609" t="n"/>
      <c r="BL147" s="2608" t="n"/>
      <c r="BM147" s="2608" t="n"/>
      <c r="BN147" s="2608" t="n"/>
      <c r="BO147" s="2608" t="n"/>
      <c r="BP147" s="2608" t="n"/>
      <c r="BQ147" s="2608" t="n"/>
      <c r="BR147" s="437" t="n"/>
      <c r="BS147" s="766" t="n"/>
      <c r="BT147" s="2609" t="n"/>
      <c r="BU147" s="2608" t="n"/>
      <c r="BV147" s="2608" t="n"/>
      <c r="BW147" s="2608" t="n"/>
      <c r="BX147" s="2608" t="n"/>
      <c r="BY147" s="2608" t="n"/>
      <c r="BZ147" s="437" t="n"/>
      <c r="CA147" s="768" t="n"/>
      <c r="CB147" s="2609" t="n"/>
      <c r="CC147" s="2608" t="n"/>
      <c r="CD147" s="2608" t="n"/>
      <c r="CE147" s="2608" t="n"/>
      <c r="CF147" s="2608" t="n"/>
      <c r="CG147" s="2608" t="n"/>
      <c r="CH147" s="437" t="n"/>
      <c r="CI147" s="768" t="n"/>
      <c r="CJ147" s="2609" t="n"/>
      <c r="CK147" s="2608" t="n"/>
      <c r="CL147" s="2608" t="n"/>
      <c r="CM147" s="2608" t="n"/>
      <c r="CN147" s="2608" t="n"/>
      <c r="CO147" s="2608" t="n"/>
      <c r="CP147" s="437" t="n"/>
      <c r="CQ147" s="766" t="n"/>
      <c r="CR147" s="2608" t="n">
        <v>0</v>
      </c>
      <c r="CS147" s="2608" t="n">
        <v>0</v>
      </c>
      <c r="CT147" s="2608" t="n">
        <v>0</v>
      </c>
      <c r="CU147" s="2608" t="n">
        <v>0</v>
      </c>
      <c r="CV147" s="2608" t="n">
        <v>0</v>
      </c>
      <c r="CW147" s="2608" t="n">
        <v>0</v>
      </c>
      <c r="CX147" s="769" t="n"/>
      <c r="CY147" s="244" t="n"/>
      <c r="CZ147" s="2808" t="n"/>
      <c r="DA147" s="2608" t="n"/>
      <c r="DB147" s="2608" t="n"/>
      <c r="DC147" s="2608" t="n"/>
      <c r="DD147" s="2608" t="n">
        <v>0</v>
      </c>
      <c r="DE147" s="437" t="n"/>
      <c r="DF147" s="437" t="n"/>
      <c r="DG147" s="437" t="n"/>
      <c r="DH147" s="437" t="n"/>
      <c r="DI147" s="2489" t="n"/>
      <c r="DJ147" s="2489" t="n"/>
      <c r="DK147" s="12" t="n"/>
      <c r="DL147" s="2489" t="n"/>
      <c r="DM147" s="2571">
        <f>(CS147-CZ147)*10^6</f>
        <v/>
      </c>
      <c r="DN147" s="2571">
        <f>(CT147-DC147)*10^6</f>
        <v/>
      </c>
      <c r="DO147" s="257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r="148">
      <c r="A148" s="565" t="n"/>
      <c r="B148" s="825" t="n"/>
      <c r="C148" s="651" t="inlineStr">
        <is>
          <t>CA141</t>
        </is>
      </c>
      <c r="D148" s="2434" t="n"/>
      <c r="E148" s="2434" t="n"/>
      <c r="F148" s="2434" t="n"/>
      <c r="G148" s="2434" t="n"/>
      <c r="H148" s="232" t="n"/>
      <c r="I148" s="397" t="n"/>
      <c r="J148" s="2434" t="n"/>
      <c r="K148" s="2434" t="n"/>
      <c r="L148" s="2434" t="n"/>
      <c r="M148" s="2434" t="n"/>
      <c r="N148" s="232" t="n"/>
      <c r="O148" s="2586" t="n"/>
      <c r="P148" s="2434" t="n"/>
      <c r="Q148" s="2434" t="n"/>
      <c r="R148" s="2434" t="n"/>
      <c r="S148" s="2434" t="n"/>
      <c r="T148" s="232" t="n"/>
      <c r="U148" s="397" t="n"/>
      <c r="V148" s="2434" t="n"/>
      <c r="W148" s="2434" t="n"/>
      <c r="X148" s="2434" t="n"/>
      <c r="Y148" s="2434" t="n"/>
      <c r="Z148" s="2507" t="n"/>
      <c r="AA148" s="2434" t="n"/>
      <c r="AB148" s="232" t="n"/>
      <c r="AC148" s="397" t="n"/>
      <c r="AD148" s="2434" t="n"/>
      <c r="AE148" s="2434" t="n"/>
      <c r="AF148" s="2434" t="n"/>
      <c r="AG148" s="2434" t="n"/>
      <c r="AH148" s="2507" t="n"/>
      <c r="AI148" s="2434" t="n"/>
      <c r="AJ148" s="232" t="n"/>
      <c r="AK148" s="397" t="n"/>
      <c r="AL148" s="2434" t="n"/>
      <c r="AM148" s="2434" t="n"/>
      <c r="AN148" s="2434" t="n"/>
      <c r="AO148" s="2434" t="n"/>
      <c r="AP148" s="2434" t="n"/>
      <c r="AQ148" s="2507" t="n"/>
      <c r="AR148" s="2434" t="n"/>
      <c r="AS148" s="232" t="n"/>
      <c r="AT148" s="2586" t="n"/>
      <c r="AU148" s="2507" t="n"/>
      <c r="AV148" s="2434" t="n"/>
      <c r="AW148" s="2434" t="n"/>
      <c r="AX148" s="2434" t="n"/>
      <c r="AY148" s="2434" t="n"/>
      <c r="AZ148" s="2434" t="n"/>
      <c r="BA148" s="232" t="n"/>
      <c r="BB148" s="397" t="n"/>
      <c r="BC148" s="2507" t="n"/>
      <c r="BD148" s="2434" t="n"/>
      <c r="BE148" s="2434" t="n"/>
      <c r="BF148" s="2434" t="n"/>
      <c r="BG148" s="2434" t="n"/>
      <c r="BH148" s="2434" t="n"/>
      <c r="BI148" s="232" t="n"/>
      <c r="BJ148" s="2586" t="n"/>
      <c r="BK148" s="2507" t="n"/>
      <c r="BL148" s="2434" t="n"/>
      <c r="BM148" s="2434" t="n"/>
      <c r="BN148" s="2434" t="n"/>
      <c r="BO148" s="2434" t="n"/>
      <c r="BP148" s="2434" t="n"/>
      <c r="BQ148" s="2434" t="n"/>
      <c r="BR148" s="232" t="n"/>
      <c r="BS148" s="397" t="n"/>
      <c r="BT148" s="2507" t="n"/>
      <c r="BU148" s="2434" t="n"/>
      <c r="BV148" s="2434" t="n"/>
      <c r="BW148" s="2434" t="n"/>
      <c r="BX148" s="2434" t="n"/>
      <c r="BY148" s="2434" t="n"/>
      <c r="BZ148" s="232" t="n"/>
      <c r="CA148" s="397" t="n"/>
      <c r="CB148" s="2507" t="n"/>
      <c r="CC148" s="2434" t="n"/>
      <c r="CD148" s="2434" t="n"/>
      <c r="CE148" s="2434" t="n"/>
      <c r="CF148" s="2434" t="n"/>
      <c r="CG148" s="2434" t="n"/>
      <c r="CH148" s="232" t="n"/>
      <c r="CI148" s="397" t="n"/>
      <c r="CJ148" s="2507" t="n"/>
      <c r="CK148" s="2434" t="n"/>
      <c r="CL148" s="2434" t="n"/>
      <c r="CM148" s="2434" t="n"/>
      <c r="CN148" s="2434" t="n"/>
      <c r="CO148" s="2434" t="n"/>
      <c r="CP148" s="232" t="n"/>
      <c r="CQ148" s="397" t="n"/>
      <c r="CR148" s="2434" t="n"/>
      <c r="CS148" s="2434" t="n"/>
      <c r="CT148" s="2434" t="n"/>
      <c r="CU148" s="2434">
        <f>+CR148-CS148</f>
        <v/>
      </c>
      <c r="CV148" s="2434">
        <f>+CR148-CT148</f>
        <v/>
      </c>
      <c r="CW148" s="2434" t="n"/>
      <c r="CX148" s="774">
        <f>IFERROR(CR148/CW148-1, "-")</f>
        <v/>
      </c>
      <c r="CY148" s="32" t="n"/>
      <c r="CZ148" s="2767" t="n"/>
      <c r="DA148" s="2434" t="n"/>
      <c r="DB148" s="2434" t="n"/>
      <c r="DC148" s="2434" t="n"/>
      <c r="DD148" s="2434" t="n"/>
      <c r="DE148" s="232" t="n"/>
      <c r="DF148" s="232" t="n"/>
      <c r="DG148" s="232" t="n"/>
      <c r="DH148" s="232" t="n"/>
      <c r="DI148" s="2489" t="n"/>
      <c r="DL148" s="2388" t="n"/>
      <c r="DM148" s="2571">
        <f>(CS148-CZ148)*10^6</f>
        <v/>
      </c>
      <c r="DN148" s="2571">
        <f>(CT148-DC148)*10^6</f>
        <v/>
      </c>
      <c r="DO148" s="2571">
        <f>(CW148-DD148)*10^6</f>
        <v/>
      </c>
    </row>
    <row customHeight="1" ht="15" r="149" s="2323">
      <c r="A149" s="688" t="inlineStr">
        <is>
          <t>CA entrant</t>
        </is>
      </c>
      <c r="B149" s="689" t="n"/>
      <c r="C149" s="651" t="inlineStr">
        <is>
          <t>CA142</t>
        </is>
      </c>
      <c r="D149" s="2775" t="n">
        <v>182.990206</v>
      </c>
      <c r="E149" s="2775" t="n">
        <v>218.189881612852</v>
      </c>
      <c r="F149" s="2775" t="n">
        <v>-35.19967561285199</v>
      </c>
      <c r="G149" s="2775" t="n">
        <v>241.699428</v>
      </c>
      <c r="H149" s="691" t="n">
        <v>-0.2429017829533299</v>
      </c>
      <c r="I149" s="692" t="n"/>
      <c r="J149" s="2775" t="n">
        <v>170.828865</v>
      </c>
      <c r="K149" s="2775" t="n">
        <v>200.321599534095</v>
      </c>
      <c r="L149" s="2775" t="n">
        <v>-29.49273453409498</v>
      </c>
      <c r="M149" s="2775" t="n">
        <v>234.328124</v>
      </c>
      <c r="N149" s="691" t="n">
        <v>-0.2709843697634859</v>
      </c>
      <c r="O149" s="2776" t="n"/>
      <c r="P149" s="2775" t="n">
        <v>178.321282</v>
      </c>
      <c r="Q149" s="2775" t="n">
        <v>201.906951631165</v>
      </c>
      <c r="R149" s="2775" t="n">
        <v>-23.58566963116499</v>
      </c>
      <c r="S149" s="2775" t="n">
        <v>252.164526</v>
      </c>
      <c r="T149" s="691" t="n">
        <v>-0.2928375579680069</v>
      </c>
      <c r="U149" s="692" t="n"/>
      <c r="V149" s="2775" t="n">
        <v>173.320348</v>
      </c>
      <c r="W149" s="2775" t="n">
        <v>198.35316882525</v>
      </c>
      <c r="X149" s="2775" t="n">
        <v>183.878826002396</v>
      </c>
      <c r="Y149" s="2775" t="n">
        <v>-25.03282082525001</v>
      </c>
      <c r="Z149" s="2777" t="n">
        <v>-10.55847800239601</v>
      </c>
      <c r="AA149" s="2775" t="n">
        <v>224.7807</v>
      </c>
      <c r="AB149" s="691" t="n">
        <v>-0.2289358116599868</v>
      </c>
      <c r="AC149" s="692" t="n"/>
      <c r="AD149" s="2775" t="n">
        <v>211.729549</v>
      </c>
      <c r="AE149" s="2775" t="n">
        <v>184.523975215179</v>
      </c>
      <c r="AF149" s="2775" t="n">
        <v>185.026689694536</v>
      </c>
      <c r="AG149" s="2775" t="n">
        <v>27.20557378482098</v>
      </c>
      <c r="AH149" s="2777" t="n">
        <v>26.70285930546399</v>
      </c>
      <c r="AI149" s="2775" t="n">
        <v>209.0271599999998</v>
      </c>
      <c r="AJ149" s="691" t="n">
        <v>0.01292841083426777</v>
      </c>
      <c r="AK149" s="692" t="n"/>
      <c r="AL149" s="2775" t="n">
        <v>194.060813</v>
      </c>
      <c r="AM149" s="2775" t="n">
        <v>196.218324485562</v>
      </c>
      <c r="AN149" s="2775" t="n">
        <v>181.830444078517</v>
      </c>
      <c r="AO149" s="2775" t="n">
        <v>236.131380414</v>
      </c>
      <c r="AP149" s="2775" t="n">
        <v>-2.157511485561997</v>
      </c>
      <c r="AQ149" s="2777" t="n">
        <v>12.23036892148301</v>
      </c>
      <c r="AR149" s="2775" t="n">
        <v>231.1180660000002</v>
      </c>
      <c r="AS149" s="691" t="n">
        <v>-0.1603390580466357</v>
      </c>
      <c r="AT149" s="2776" t="n"/>
      <c r="AU149" s="2777" t="n">
        <v>184.285757</v>
      </c>
      <c r="AV149" s="2775" t="n">
        <v>198.478295624644</v>
      </c>
      <c r="AW149" s="2775" t="n">
        <v>163.993996440377</v>
      </c>
      <c r="AX149" s="2775" t="n">
        <v>-14.19253862464399</v>
      </c>
      <c r="AY149" s="2775" t="n">
        <v>20.29176055962301</v>
      </c>
      <c r="AZ149" s="2775" t="n">
        <v>224.972825</v>
      </c>
      <c r="BA149" s="691" t="n">
        <v>-0.1808532563877437</v>
      </c>
      <c r="BB149" s="692" t="n"/>
      <c r="BC149" s="2777" t="n">
        <v>192.066979</v>
      </c>
      <c r="BD149" s="2775" t="n">
        <v>186.455201706859</v>
      </c>
      <c r="BE149" s="2775" t="n">
        <v>158.936669238223</v>
      </c>
      <c r="BF149" s="2775" t="n">
        <v>5.611777293140989</v>
      </c>
      <c r="BG149" s="2775" t="n">
        <v>33.13030976177697</v>
      </c>
      <c r="BH149" s="2775" t="n">
        <v>0</v>
      </c>
      <c r="BI149" s="691" t="n"/>
      <c r="BJ149" s="2776" t="n"/>
      <c r="BK149" s="2777" t="n"/>
      <c r="BL149" s="2775" t="n"/>
      <c r="BM149" s="2775" t="n"/>
      <c r="BN149" s="2775" t="n"/>
      <c r="BO149" s="2775" t="n"/>
      <c r="BP149" s="2775" t="n"/>
      <c r="BQ149" s="2775" t="n"/>
      <c r="BR149" s="691" t="n"/>
      <c r="BS149" s="692" t="n"/>
      <c r="BT149" s="2777" t="n"/>
      <c r="BU149" s="2775" t="n"/>
      <c r="BV149" s="2775" t="n"/>
      <c r="BW149" s="2775" t="n"/>
      <c r="BX149" s="2775" t="n"/>
      <c r="BY149" s="2775" t="n"/>
      <c r="BZ149" s="691" t="n"/>
      <c r="CA149" s="696" t="n"/>
      <c r="CB149" s="2777" t="n"/>
      <c r="CC149" s="2775" t="n"/>
      <c r="CD149" s="2775" t="n"/>
      <c r="CE149" s="2775" t="n"/>
      <c r="CF149" s="2775" t="n"/>
      <c r="CG149" s="2775" t="n"/>
      <c r="CH149" s="691" t="n"/>
      <c r="CI149" s="696" t="n"/>
      <c r="CJ149" s="2777" t="n"/>
      <c r="CK149" s="2775" t="n"/>
      <c r="CL149" s="2775" t="n"/>
      <c r="CM149" s="2775" t="n"/>
      <c r="CN149" s="2775" t="n"/>
      <c r="CO149" s="2775" t="n"/>
      <c r="CP149" s="691" t="n"/>
      <c r="CQ149" s="692" t="n"/>
      <c r="CR149" s="2775" t="n">
        <v>1487.603799</v>
      </c>
      <c r="CS149" s="2775" t="n">
        <v>1584.447398635606</v>
      </c>
      <c r="CT149" s="2775" t="n">
        <v>1317.315626854377</v>
      </c>
      <c r="CU149" s="2775" t="n">
        <v>-96.8435996356061</v>
      </c>
      <c r="CV149" s="2775" t="n">
        <v>170.2881721456229</v>
      </c>
      <c r="CW149" s="2775" t="n">
        <v>1618.090829</v>
      </c>
      <c r="CX149" s="697">
        <f>IFERROR(CR149/CW149-1, "-")</f>
        <v/>
      </c>
      <c r="CY149" s="698" t="n"/>
      <c r="CZ149" s="2779" t="n">
        <v>2352.54804950476</v>
      </c>
      <c r="DA149" s="2775" t="n"/>
      <c r="DB149" s="2775" t="n">
        <v>2117.06199149923</v>
      </c>
      <c r="DC149" s="2775" t="n"/>
      <c r="DD149" s="2775" t="n"/>
      <c r="DE149" s="691">
        <f>(CZ149-DD149)/DD149</f>
        <v/>
      </c>
      <c r="DF149" s="691">
        <f>(DA149-DD149)/DD149</f>
        <v/>
      </c>
      <c r="DG149" s="691">
        <f>(DB149-DD149)/DD149</f>
        <v/>
      </c>
      <c r="DH149" s="691">
        <f>(DC149-DD149)/DD149</f>
        <v/>
      </c>
      <c r="DI149" s="2489" t="n"/>
      <c r="DL149" s="2388" t="n"/>
      <c r="DM149" s="2571">
        <f>(CS149-CZ149)*10^6</f>
        <v/>
      </c>
      <c r="DN149" s="2571">
        <f>(CT149-DC149)*10^6</f>
        <v/>
      </c>
      <c r="DO149" s="2571">
        <f>(CW149-DD149)*10^6</f>
        <v/>
      </c>
    </row>
    <row customHeight="1" hidden="1" ht="15" r="150" s="2323">
      <c r="A150" s="565" t="n"/>
      <c r="B150" s="826" t="inlineStr">
        <is>
          <t>Opérateur national MTN</t>
        </is>
      </c>
      <c r="C150" s="651" t="inlineStr">
        <is>
          <t>CA143</t>
        </is>
      </c>
      <c r="D150" s="2434" t="n"/>
      <c r="E150" s="2434" t="n"/>
      <c r="F150" s="2434" t="n"/>
      <c r="G150" s="2434" t="n"/>
      <c r="H150" s="232" t="n"/>
      <c r="I150" s="397" t="n"/>
      <c r="J150" s="2434" t="n"/>
      <c r="K150" s="2434" t="n"/>
      <c r="L150" s="2434" t="n"/>
      <c r="M150" s="2434" t="n"/>
      <c r="N150" s="232" t="n"/>
      <c r="O150" s="2586" t="n"/>
      <c r="P150" s="2434" t="n"/>
      <c r="Q150" s="2434" t="n"/>
      <c r="R150" s="2434" t="n"/>
      <c r="S150" s="2434" t="n"/>
      <c r="T150" s="232" t="n"/>
      <c r="U150" s="397" t="n"/>
      <c r="V150" s="2434" t="n"/>
      <c r="W150" s="2434" t="n"/>
      <c r="X150" s="2434" t="n"/>
      <c r="Y150" s="2434" t="n"/>
      <c r="Z150" s="2507" t="n"/>
      <c r="AA150" s="2434" t="n"/>
      <c r="AB150" s="232" t="n"/>
      <c r="AC150" s="397" t="n"/>
      <c r="AD150" s="2434" t="n"/>
      <c r="AE150" s="2434" t="n"/>
      <c r="AF150" s="2434" t="n"/>
      <c r="AG150" s="2434" t="n"/>
      <c r="AH150" s="2507" t="n"/>
      <c r="AI150" s="2434" t="n"/>
      <c r="AJ150" s="232" t="n"/>
      <c r="AK150" s="397" t="n"/>
      <c r="AL150" s="2434" t="n"/>
      <c r="AM150" s="2434" t="n"/>
      <c r="AN150" s="2434" t="n"/>
      <c r="AO150" s="2434" t="n"/>
      <c r="AP150" s="2434" t="n"/>
      <c r="AQ150" s="2507" t="n"/>
      <c r="AR150" s="2434" t="n"/>
      <c r="AS150" s="232" t="n"/>
      <c r="AT150" s="2586" t="n"/>
      <c r="AU150" s="2507" t="n"/>
      <c r="AV150" s="2434" t="n"/>
      <c r="AW150" s="2434" t="n"/>
      <c r="AX150" s="2434" t="n"/>
      <c r="AY150" s="2434" t="n"/>
      <c r="AZ150" s="2434" t="n"/>
      <c r="BA150" s="232" t="n"/>
      <c r="BB150" s="397" t="n"/>
      <c r="BC150" s="2507" t="n"/>
      <c r="BD150" s="2434" t="n"/>
      <c r="BE150" s="2434" t="n"/>
      <c r="BF150" s="2434" t="n"/>
      <c r="BG150" s="2434" t="n"/>
      <c r="BH150" s="2434" t="n"/>
      <c r="BI150" s="232" t="n"/>
      <c r="BJ150" s="2586" t="n"/>
      <c r="BK150" s="2507" t="n"/>
      <c r="BL150" s="2434" t="n"/>
      <c r="BM150" s="2434" t="n"/>
      <c r="BN150" s="2434" t="n"/>
      <c r="BO150" s="2434" t="n"/>
      <c r="BP150" s="2434" t="n"/>
      <c r="BQ150" s="2434" t="n"/>
      <c r="BR150" s="232" t="n"/>
      <c r="BS150" s="397" t="n"/>
      <c r="BT150" s="2507" t="n"/>
      <c r="BU150" s="2434" t="n"/>
      <c r="BV150" s="2434" t="n"/>
      <c r="BW150" s="2434" t="n"/>
      <c r="BX150" s="2434" t="n"/>
      <c r="BY150" s="2434" t="n"/>
      <c r="BZ150" s="232" t="n"/>
      <c r="CA150" s="397" t="n"/>
      <c r="CB150" s="2507" t="n"/>
      <c r="CC150" s="2434" t="n"/>
      <c r="CD150" s="2434" t="n"/>
      <c r="CE150" s="2434" t="n"/>
      <c r="CF150" s="2434" t="n"/>
      <c r="CG150" s="2434" t="n"/>
      <c r="CH150" s="232" t="n"/>
      <c r="CI150" s="397" t="n"/>
      <c r="CJ150" s="2507" t="n"/>
      <c r="CK150" s="2434" t="n"/>
      <c r="CL150" s="2434" t="n"/>
      <c r="CM150" s="2434" t="n"/>
      <c r="CN150" s="2434" t="n"/>
      <c r="CO150" s="2434" t="n"/>
      <c r="CP150" s="232" t="n"/>
      <c r="CQ150" s="397" t="n"/>
      <c r="CR150" s="2434" t="n"/>
      <c r="CS150" s="2434" t="n"/>
      <c r="CT150" s="2434" t="n"/>
      <c r="CU150" s="2434">
        <f>+CR150-CS150</f>
        <v/>
      </c>
      <c r="CV150" s="2434">
        <f>+CR150-CT150</f>
        <v/>
      </c>
      <c r="CW150" s="2434" t="n"/>
      <c r="CX150" s="774">
        <f>IFERROR(CR150/CW150-1, "-")</f>
        <v/>
      </c>
      <c r="CY150" s="32" t="n"/>
      <c r="CZ150" s="2767" t="n"/>
      <c r="DA150" s="2434" t="n"/>
      <c r="DB150" s="2434" t="n"/>
      <c r="DC150" s="2434" t="n"/>
      <c r="DD150" s="2434" t="n"/>
      <c r="DE150" s="232">
        <f>(CZ150-DD150)/DD150</f>
        <v/>
      </c>
      <c r="DF150" s="232">
        <f>(DA150-DD150)/DD150</f>
        <v/>
      </c>
      <c r="DG150" s="232">
        <f>(DB150-DD150)/DD150</f>
        <v/>
      </c>
      <c r="DH150" s="232">
        <f>(DC150-DD150)/DD150</f>
        <v/>
      </c>
      <c r="DI150" s="2489" t="n"/>
      <c r="DL150" s="2388" t="n"/>
      <c r="DM150" s="2571">
        <f>(CS150-CZ150)*10^6</f>
        <v/>
      </c>
      <c r="DN150" s="2571">
        <f>(CT150-DC150)*10^6</f>
        <v/>
      </c>
      <c r="DO150" s="2571">
        <f>(CW150-DD150)*10^6</f>
        <v/>
      </c>
    </row>
    <row customFormat="1" customHeight="1" ht="15" outlineLevel="1" r="151" s="787">
      <c r="A151" s="784" t="n"/>
      <c r="B151" s="735" t="inlineStr">
        <is>
          <t>Consumer Prepaid</t>
        </is>
      </c>
      <c r="C151" s="651" t="inlineStr">
        <is>
          <t>CA144</t>
        </is>
      </c>
      <c r="D151" s="2592" t="n"/>
      <c r="E151" s="2592" t="n"/>
      <c r="F151" s="2592" t="n"/>
      <c r="G151" s="2592" t="n"/>
      <c r="H151" s="409" t="n"/>
      <c r="I151" s="410" t="n"/>
      <c r="J151" s="2592" t="n"/>
      <c r="K151" s="2592" t="n"/>
      <c r="L151" s="2592" t="n"/>
      <c r="M151" s="2592" t="n"/>
      <c r="N151" s="409" t="n"/>
      <c r="O151" s="2586" t="n"/>
      <c r="P151" s="2592" t="n"/>
      <c r="Q151" s="2592" t="n"/>
      <c r="R151" s="2592" t="n"/>
      <c r="S151" s="2592" t="n"/>
      <c r="T151" s="409" t="n"/>
      <c r="U151" s="410" t="n"/>
      <c r="V151" s="2592" t="n"/>
      <c r="W151" s="2592" t="n"/>
      <c r="X151" s="2592" t="n"/>
      <c r="Y151" s="2592" t="n"/>
      <c r="Z151" s="2591" t="n"/>
      <c r="AA151" s="2592" t="n"/>
      <c r="AB151" s="409" t="n"/>
      <c r="AC151" s="410" t="n"/>
      <c r="AD151" s="2592" t="n"/>
      <c r="AE151" s="2592" t="n"/>
      <c r="AF151" s="2592" t="n"/>
      <c r="AG151" s="2592" t="n"/>
      <c r="AH151" s="2591" t="n"/>
      <c r="AI151" s="2592" t="n"/>
      <c r="AJ151" s="409" t="n"/>
      <c r="AK151" s="410" t="n"/>
      <c r="AL151" s="2592" t="n"/>
      <c r="AM151" s="2592" t="n"/>
      <c r="AN151" s="2592" t="n"/>
      <c r="AO151" s="2592" t="n"/>
      <c r="AP151" s="2592" t="n"/>
      <c r="AQ151" s="2591" t="n"/>
      <c r="AR151" s="2592" t="n"/>
      <c r="AS151" s="409" t="n"/>
      <c r="AT151" s="2586" t="n"/>
      <c r="AU151" s="2591" t="n"/>
      <c r="AV151" s="2592" t="n"/>
      <c r="AW151" s="2592" t="n"/>
      <c r="AX151" s="2592" t="n"/>
      <c r="AY151" s="2592" t="n"/>
      <c r="AZ151" s="2592" t="n"/>
      <c r="BA151" s="409" t="n"/>
      <c r="BB151" s="410" t="n"/>
      <c r="BC151" s="2591" t="n"/>
      <c r="BD151" s="2592" t="n"/>
      <c r="BE151" s="2592" t="n"/>
      <c r="BF151" s="2592" t="n"/>
      <c r="BG151" s="2592" t="n"/>
      <c r="BH151" s="2592" t="n"/>
      <c r="BI151" s="409" t="n"/>
      <c r="BJ151" s="2586" t="n"/>
      <c r="BK151" s="2591" t="n"/>
      <c r="BL151" s="2592" t="n"/>
      <c r="BM151" s="2592" t="n"/>
      <c r="BN151" s="2592" t="n"/>
      <c r="BO151" s="2592" t="n"/>
      <c r="BP151" s="2592" t="n"/>
      <c r="BQ151" s="2592" t="n"/>
      <c r="BR151" s="409" t="n"/>
      <c r="BS151" s="410" t="n"/>
      <c r="BT151" s="2591" t="n"/>
      <c r="BU151" s="2592" t="n"/>
      <c r="BV151" s="2592" t="n"/>
      <c r="BW151" s="2592" t="n"/>
      <c r="BX151" s="2592" t="n"/>
      <c r="BY151" s="2592" t="n"/>
      <c r="BZ151" s="409" t="n"/>
      <c r="CA151" s="397" t="n"/>
      <c r="CB151" s="2591" t="n"/>
      <c r="CC151" s="2592" t="n"/>
      <c r="CD151" s="2592" t="n"/>
      <c r="CE151" s="2592" t="n"/>
      <c r="CF151" s="2592" t="n"/>
      <c r="CG151" s="2592" t="n"/>
      <c r="CH151" s="409" t="n"/>
      <c r="CI151" s="397" t="n"/>
      <c r="CJ151" s="2591" t="n"/>
      <c r="CK151" s="2592" t="n"/>
      <c r="CL151" s="2592" t="n"/>
      <c r="CM151" s="2592" t="n"/>
      <c r="CN151" s="2592" t="n"/>
      <c r="CO151" s="2592" t="n"/>
      <c r="CP151" s="409" t="n"/>
      <c r="CQ151" s="410" t="n"/>
      <c r="CR151" s="2592" t="n"/>
      <c r="CS151" s="2592" t="n"/>
      <c r="CT151" s="2592" t="n"/>
      <c r="CU151" s="2592">
        <f>+CR151-CS151</f>
        <v/>
      </c>
      <c r="CV151" s="2592">
        <f>+CR151-CT151</f>
        <v/>
      </c>
      <c r="CW151" s="2592" t="n"/>
      <c r="CX151" s="761">
        <f>+CR151/CW151-1</f>
        <v/>
      </c>
      <c r="CY151" s="32" t="n"/>
      <c r="CZ151" s="2815" t="n"/>
      <c r="DA151" s="2592" t="n"/>
      <c r="DB151" s="2592" t="n"/>
      <c r="DC151" s="2592" t="n"/>
      <c r="DD151" s="2592" t="n"/>
      <c r="DE151" s="409">
        <f>(CZ151-DD151)/DD151</f>
        <v/>
      </c>
      <c r="DF151" s="409">
        <f>(DA151-DD151)/DD151</f>
        <v/>
      </c>
      <c r="DG151" s="409">
        <f>(DB151-DD151)/DD151</f>
        <v/>
      </c>
      <c r="DH151" s="409">
        <f>(DC151-DD151)/DD151</f>
        <v/>
      </c>
      <c r="DI151" s="2489" t="n"/>
      <c r="DJ151" s="2388" t="n"/>
      <c r="DL151" s="2388" t="n"/>
      <c r="DM151" s="2571">
        <f>(CS151-CZ151)*10^6</f>
        <v/>
      </c>
      <c r="DN151" s="2571">
        <f>(CT151-DC151)*10^6</f>
        <v/>
      </c>
      <c r="DO151" s="2571">
        <f>(CW151-DD151)*10^6</f>
        <v/>
      </c>
    </row>
    <row customFormat="1" customHeight="1" ht="15" outlineLevel="1" r="152" s="787">
      <c r="A152" s="784" t="n"/>
      <c r="B152" s="735" t="inlineStr">
        <is>
          <t>Consumer Postpaid</t>
        </is>
      </c>
      <c r="C152" s="651" t="inlineStr">
        <is>
          <t>CA145</t>
        </is>
      </c>
      <c r="D152" s="2592" t="n"/>
      <c r="E152" s="2592" t="n"/>
      <c r="F152" s="2592" t="n"/>
      <c r="G152" s="2592" t="n"/>
      <c r="H152" s="409" t="n"/>
      <c r="I152" s="410" t="n"/>
      <c r="J152" s="2592" t="n"/>
      <c r="K152" s="2592" t="n"/>
      <c r="L152" s="2592" t="n"/>
      <c r="M152" s="2592" t="n"/>
      <c r="N152" s="409" t="n"/>
      <c r="O152" s="2586" t="n"/>
      <c r="P152" s="2592" t="n"/>
      <c r="Q152" s="2592" t="n"/>
      <c r="R152" s="2592" t="n"/>
      <c r="S152" s="2592" t="n"/>
      <c r="T152" s="409" t="n"/>
      <c r="U152" s="410" t="n"/>
      <c r="V152" s="2592" t="n"/>
      <c r="W152" s="2592" t="n"/>
      <c r="X152" s="2592" t="n"/>
      <c r="Y152" s="2592" t="n"/>
      <c r="Z152" s="2591" t="n"/>
      <c r="AA152" s="2592" t="n"/>
      <c r="AB152" s="409" t="n"/>
      <c r="AC152" s="410" t="n"/>
      <c r="AD152" s="2592" t="n"/>
      <c r="AE152" s="2592" t="n"/>
      <c r="AF152" s="2592" t="n"/>
      <c r="AG152" s="2592" t="n"/>
      <c r="AH152" s="2591" t="n"/>
      <c r="AI152" s="2592" t="n"/>
      <c r="AJ152" s="409" t="n"/>
      <c r="AK152" s="410" t="n"/>
      <c r="AL152" s="2592" t="n"/>
      <c r="AM152" s="2592" t="n"/>
      <c r="AN152" s="2592" t="n"/>
      <c r="AO152" s="2592" t="n"/>
      <c r="AP152" s="2592" t="n"/>
      <c r="AQ152" s="2591" t="n"/>
      <c r="AR152" s="2592" t="n"/>
      <c r="AS152" s="409" t="n"/>
      <c r="AT152" s="2586" t="n"/>
      <c r="AU152" s="2591" t="n"/>
      <c r="AV152" s="2592" t="n"/>
      <c r="AW152" s="2592" t="n"/>
      <c r="AX152" s="2592" t="n"/>
      <c r="AY152" s="2592" t="n"/>
      <c r="AZ152" s="2592" t="n"/>
      <c r="BA152" s="409" t="n"/>
      <c r="BB152" s="410" t="n"/>
      <c r="BC152" s="2591" t="n"/>
      <c r="BD152" s="2592" t="n"/>
      <c r="BE152" s="2592" t="n"/>
      <c r="BF152" s="2592" t="n"/>
      <c r="BG152" s="2592" t="n"/>
      <c r="BH152" s="2592" t="n"/>
      <c r="BI152" s="409" t="n"/>
      <c r="BJ152" s="2586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410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397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397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2" t="n"/>
      <c r="CS152" s="2592" t="n"/>
      <c r="CT152" s="2592" t="n"/>
      <c r="CU152" s="2592">
        <f>+CR152-CS152</f>
        <v/>
      </c>
      <c r="CV152" s="2592">
        <f>+CR152-CT152</f>
        <v/>
      </c>
      <c r="CW152" s="2592" t="n"/>
      <c r="CX152" s="761">
        <f>+CR152/CW152-1</f>
        <v/>
      </c>
      <c r="CY152" s="32" t="n"/>
      <c r="CZ152" s="2815" t="n"/>
      <c r="DA152" s="2592" t="n"/>
      <c r="DB152" s="2592" t="n"/>
      <c r="DC152" s="2592" t="n"/>
      <c r="DD152" s="2592" t="n"/>
      <c r="DE152" s="409">
        <f>(CZ152-DD152)/DD152</f>
        <v/>
      </c>
      <c r="DF152" s="409">
        <f>(DA152-DD152)/DD152</f>
        <v/>
      </c>
      <c r="DG152" s="409">
        <f>(DB152-DD152)/DD152</f>
        <v/>
      </c>
      <c r="DH152" s="409">
        <f>(DC152-DD152)/DD152</f>
        <v/>
      </c>
      <c r="DI152" s="2489" t="n"/>
      <c r="DJ152" s="2388" t="n"/>
      <c r="DL152" s="2388" t="n"/>
      <c r="DM152" s="2571">
        <f>(CS152-CZ152)*10^6</f>
        <v/>
      </c>
      <c r="DN152" s="2571">
        <f>(CT152-DC152)*10^6</f>
        <v/>
      </c>
      <c r="DO152" s="2571">
        <f>(CW152-DD152)*10^6</f>
        <v/>
      </c>
    </row>
    <row customFormat="1" customHeight="1" ht="15" outlineLevel="1" r="153" s="787">
      <c r="A153" s="784" t="n"/>
      <c r="B153" s="735" t="inlineStr">
        <is>
          <t>Business Postpaid</t>
        </is>
      </c>
      <c r="C153" s="651" t="inlineStr">
        <is>
          <t>CA146</t>
        </is>
      </c>
      <c r="D153" s="2592" t="n"/>
      <c r="E153" s="2592" t="n"/>
      <c r="F153" s="2592" t="n"/>
      <c r="G153" s="2592" t="n"/>
      <c r="H153" s="409" t="n"/>
      <c r="I153" s="410" t="n"/>
      <c r="J153" s="2592" t="n"/>
      <c r="K153" s="2592" t="n"/>
      <c r="L153" s="2592" t="n"/>
      <c r="M153" s="2592" t="n"/>
      <c r="N153" s="409" t="n"/>
      <c r="O153" s="2586" t="n"/>
      <c r="P153" s="2592" t="n"/>
      <c r="Q153" s="2592" t="n"/>
      <c r="R153" s="2592" t="n"/>
      <c r="S153" s="2592" t="n"/>
      <c r="T153" s="409" t="n"/>
      <c r="U153" s="410" t="n"/>
      <c r="V153" s="2592" t="n"/>
      <c r="W153" s="2592" t="n"/>
      <c r="X153" s="2592" t="n"/>
      <c r="Y153" s="2592" t="n"/>
      <c r="Z153" s="2591" t="n"/>
      <c r="AA153" s="2592" t="n"/>
      <c r="AB153" s="409" t="n"/>
      <c r="AC153" s="410" t="n"/>
      <c r="AD153" s="2592" t="n"/>
      <c r="AE153" s="2592" t="n"/>
      <c r="AF153" s="2592" t="n"/>
      <c r="AG153" s="2592" t="n"/>
      <c r="AH153" s="2591" t="n"/>
      <c r="AI153" s="2592" t="n"/>
      <c r="AJ153" s="409" t="n"/>
      <c r="AK153" s="410" t="n"/>
      <c r="AL153" s="2592" t="n"/>
      <c r="AM153" s="2592" t="n"/>
      <c r="AN153" s="2592" t="n"/>
      <c r="AO153" s="2592" t="n"/>
      <c r="AP153" s="2592" t="n"/>
      <c r="AQ153" s="2591" t="n"/>
      <c r="AR153" s="2592" t="n"/>
      <c r="AS153" s="409" t="n"/>
      <c r="AT153" s="2586" t="n"/>
      <c r="AU153" s="2591" t="n"/>
      <c r="AV153" s="2592" t="n"/>
      <c r="AW153" s="2592" t="n"/>
      <c r="AX153" s="2592" t="n"/>
      <c r="AY153" s="2592" t="n"/>
      <c r="AZ153" s="2592" t="n"/>
      <c r="BA153" s="409" t="n"/>
      <c r="BB153" s="410" t="n"/>
      <c r="BC153" s="2591" t="n"/>
      <c r="BD153" s="2592" t="n"/>
      <c r="BE153" s="2592" t="n"/>
      <c r="BF153" s="2592" t="n"/>
      <c r="BG153" s="2592" t="n"/>
      <c r="BH153" s="2592" t="n"/>
      <c r="BI153" s="409" t="n"/>
      <c r="BJ153" s="2586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410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397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397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2" t="n"/>
      <c r="CS153" s="2592" t="n"/>
      <c r="CT153" s="2592" t="n"/>
      <c r="CU153" s="2592">
        <f>+CR153-CS153</f>
        <v/>
      </c>
      <c r="CV153" s="2592">
        <f>+CR153-CT153</f>
        <v/>
      </c>
      <c r="CW153" s="2592" t="n"/>
      <c r="CX153" s="761">
        <f>+CR153/CW153-1</f>
        <v/>
      </c>
      <c r="CY153" s="32" t="n"/>
      <c r="CZ153" s="2815" t="n"/>
      <c r="DA153" s="2592" t="n"/>
      <c r="DB153" s="2592" t="n"/>
      <c r="DC153" s="2592" t="n"/>
      <c r="DD153" s="2592" t="n"/>
      <c r="DE153" s="409">
        <f>(CZ153-DD153)/DD153</f>
        <v/>
      </c>
      <c r="DF153" s="409">
        <f>(DA153-DD153)/DD153</f>
        <v/>
      </c>
      <c r="DG153" s="409">
        <f>(DB153-DD153)/DD153</f>
        <v/>
      </c>
      <c r="DH153" s="409">
        <f>(DC153-DD153)/DD153</f>
        <v/>
      </c>
      <c r="DI153" s="2489" t="n"/>
      <c r="DJ153" s="2388" t="n"/>
      <c r="DL153" s="2388" t="n"/>
      <c r="DM153" s="2571">
        <f>(CS153-CZ153)*10^6</f>
        <v/>
      </c>
      <c r="DN153" s="2571">
        <f>(CT153-DC153)*10^6</f>
        <v/>
      </c>
      <c r="DO153" s="2571">
        <f>(CW153-DD153)*10^6</f>
        <v/>
      </c>
    </row>
    <row customFormat="1" customHeight="1" ht="15" outlineLevel="1" r="154" s="787">
      <c r="A154" s="784" t="n"/>
      <c r="B154" s="735" t="inlineStr">
        <is>
          <t>Business Prepaid</t>
        </is>
      </c>
      <c r="C154" s="651" t="inlineStr">
        <is>
          <t>CA147</t>
        </is>
      </c>
      <c r="D154" s="2592" t="n"/>
      <c r="E154" s="2592" t="n"/>
      <c r="F154" s="2592" t="n"/>
      <c r="G154" s="2592" t="n"/>
      <c r="H154" s="409" t="n"/>
      <c r="I154" s="410" t="n"/>
      <c r="J154" s="2592" t="n"/>
      <c r="K154" s="2592" t="n"/>
      <c r="L154" s="2592" t="n"/>
      <c r="M154" s="2592" t="n"/>
      <c r="N154" s="409" t="n"/>
      <c r="O154" s="2586" t="n"/>
      <c r="P154" s="2592" t="n"/>
      <c r="Q154" s="2592" t="n"/>
      <c r="R154" s="2592" t="n"/>
      <c r="S154" s="2592" t="n"/>
      <c r="T154" s="409" t="n"/>
      <c r="U154" s="410" t="n"/>
      <c r="V154" s="2592" t="n"/>
      <c r="W154" s="2592" t="n"/>
      <c r="X154" s="2592" t="n"/>
      <c r="Y154" s="2592" t="n"/>
      <c r="Z154" s="2591" t="n"/>
      <c r="AA154" s="2592" t="n"/>
      <c r="AB154" s="409" t="n"/>
      <c r="AC154" s="410" t="n"/>
      <c r="AD154" s="2592" t="n"/>
      <c r="AE154" s="2592" t="n"/>
      <c r="AF154" s="2592" t="n"/>
      <c r="AG154" s="2592" t="n"/>
      <c r="AH154" s="2591" t="n"/>
      <c r="AI154" s="2592" t="n"/>
      <c r="AJ154" s="409" t="n"/>
      <c r="AK154" s="410" t="n"/>
      <c r="AL154" s="2592" t="n"/>
      <c r="AM154" s="2592" t="n"/>
      <c r="AN154" s="2592" t="n"/>
      <c r="AO154" s="2592" t="n"/>
      <c r="AP154" s="2592" t="n"/>
      <c r="AQ154" s="2591" t="n"/>
      <c r="AR154" s="2592" t="n"/>
      <c r="AS154" s="409" t="n"/>
      <c r="AT154" s="2586" t="n"/>
      <c r="AU154" s="2591" t="n"/>
      <c r="AV154" s="2592" t="n"/>
      <c r="AW154" s="2592" t="n"/>
      <c r="AX154" s="2592" t="n"/>
      <c r="AY154" s="2592" t="n"/>
      <c r="AZ154" s="2592" t="n"/>
      <c r="BA154" s="409" t="n"/>
      <c r="BB154" s="410" t="n"/>
      <c r="BC154" s="2591" t="n"/>
      <c r="BD154" s="2592" t="n"/>
      <c r="BE154" s="2592" t="n"/>
      <c r="BF154" s="2592" t="n"/>
      <c r="BG154" s="2592" t="n"/>
      <c r="BH154" s="2592" t="n"/>
      <c r="BI154" s="409" t="n"/>
      <c r="BJ154" s="2586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410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397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397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2" t="n"/>
      <c r="CS154" s="2592" t="n"/>
      <c r="CT154" s="2592" t="n"/>
      <c r="CU154" s="2592">
        <f>+CR154-CS154</f>
        <v/>
      </c>
      <c r="CV154" s="2592">
        <f>+CR154-CT154</f>
        <v/>
      </c>
      <c r="CW154" s="2592" t="n"/>
      <c r="CX154" s="761">
        <f>+CR154/CW154-1</f>
        <v/>
      </c>
      <c r="CY154" s="32" t="n"/>
      <c r="CZ154" s="2815" t="n"/>
      <c r="DA154" s="2592" t="n"/>
      <c r="DB154" s="2592" t="n"/>
      <c r="DC154" s="2592" t="n"/>
      <c r="DD154" s="2592" t="n"/>
      <c r="DE154" s="409">
        <f>(CZ154-DD154)/DD154</f>
        <v/>
      </c>
      <c r="DF154" s="409">
        <f>(DA154-DD154)/DD154</f>
        <v/>
      </c>
      <c r="DG154" s="409">
        <f>(DB154-DD154)/DD154</f>
        <v/>
      </c>
      <c r="DH154" s="409">
        <f>(DC154-DD154)/DD154</f>
        <v/>
      </c>
      <c r="DI154" s="2489" t="n"/>
      <c r="DJ154" s="2388" t="n"/>
      <c r="DL154" s="2388" t="n"/>
      <c r="DM154" s="2571">
        <f>(CS154-CZ154)*10^6</f>
        <v/>
      </c>
      <c r="DN154" s="2571">
        <f>(CT154-DC154)*10^6</f>
        <v/>
      </c>
      <c r="DO154" s="2571">
        <f>(CW154-DD154)*10^6</f>
        <v/>
      </c>
    </row>
    <row customHeight="1" hidden="1" ht="15" r="155" s="2323">
      <c r="A155" s="565" t="n"/>
      <c r="B155" s="826" t="inlineStr">
        <is>
          <t>Opérateur national GLO</t>
        </is>
      </c>
      <c r="C155" s="651" t="inlineStr">
        <is>
          <t>CA148</t>
        </is>
      </c>
      <c r="D155" s="2434" t="n"/>
      <c r="E155" s="2434" t="n"/>
      <c r="F155" s="2434" t="n"/>
      <c r="G155" s="2434" t="n"/>
      <c r="H155" s="232" t="n"/>
      <c r="I155" s="397" t="n"/>
      <c r="J155" s="2434" t="n"/>
      <c r="K155" s="2434" t="n"/>
      <c r="L155" s="2434" t="n"/>
      <c r="M155" s="2434" t="n"/>
      <c r="N155" s="232" t="n"/>
      <c r="O155" s="2586" t="n"/>
      <c r="P155" s="2434" t="n"/>
      <c r="Q155" s="2434" t="n"/>
      <c r="R155" s="2434" t="n"/>
      <c r="S155" s="2434" t="n"/>
      <c r="T155" s="232" t="n"/>
      <c r="U155" s="397" t="n"/>
      <c r="V155" s="2434" t="n"/>
      <c r="W155" s="2434" t="n"/>
      <c r="X155" s="2434" t="n"/>
      <c r="Y155" s="2434" t="n"/>
      <c r="Z155" s="2507" t="n"/>
      <c r="AA155" s="2434" t="n"/>
      <c r="AB155" s="232" t="n"/>
      <c r="AC155" s="397" t="n"/>
      <c r="AD155" s="2434" t="n"/>
      <c r="AE155" s="2434" t="n"/>
      <c r="AF155" s="2434" t="n"/>
      <c r="AG155" s="2434" t="n"/>
      <c r="AH155" s="2507" t="n"/>
      <c r="AI155" s="2434" t="n"/>
      <c r="AJ155" s="232" t="n"/>
      <c r="AK155" s="397" t="n"/>
      <c r="AL155" s="2434" t="n"/>
      <c r="AM155" s="2434" t="n"/>
      <c r="AN155" s="2434" t="n"/>
      <c r="AO155" s="2434" t="n"/>
      <c r="AP155" s="2434" t="n"/>
      <c r="AQ155" s="2507" t="n"/>
      <c r="AR155" s="2434" t="n"/>
      <c r="AS155" s="232" t="n"/>
      <c r="AT155" s="2586" t="n"/>
      <c r="AU155" s="2507" t="n"/>
      <c r="AV155" s="2434" t="n"/>
      <c r="AW155" s="2434" t="n"/>
      <c r="AX155" s="2434" t="n"/>
      <c r="AY155" s="2434" t="n"/>
      <c r="AZ155" s="2434" t="n"/>
      <c r="BA155" s="232" t="n"/>
      <c r="BB155" s="397" t="n"/>
      <c r="BC155" s="2507" t="n"/>
      <c r="BD155" s="2434" t="n"/>
      <c r="BE155" s="2434" t="n"/>
      <c r="BF155" s="2434" t="n"/>
      <c r="BG155" s="2434" t="n"/>
      <c r="BH155" s="2434" t="n"/>
      <c r="BI155" s="232" t="n"/>
      <c r="BJ155" s="2586" t="n"/>
      <c r="BK155" s="2507" t="n"/>
      <c r="BL155" s="2434" t="n"/>
      <c r="BM155" s="2434" t="n"/>
      <c r="BN155" s="2434" t="n"/>
      <c r="BO155" s="2434" t="n"/>
      <c r="BP155" s="2434" t="n"/>
      <c r="BQ155" s="2434" t="n"/>
      <c r="BR155" s="232" t="n"/>
      <c r="BS155" s="397" t="n"/>
      <c r="BT155" s="2507" t="n"/>
      <c r="BU155" s="2434" t="n"/>
      <c r="BV155" s="2434" t="n"/>
      <c r="BW155" s="2434" t="n"/>
      <c r="BX155" s="2434" t="n"/>
      <c r="BY155" s="2434" t="n"/>
      <c r="BZ155" s="232" t="n"/>
      <c r="CA155" s="397" t="n"/>
      <c r="CB155" s="2507" t="n"/>
      <c r="CC155" s="2434" t="n"/>
      <c r="CD155" s="2434" t="n"/>
      <c r="CE155" s="2434" t="n"/>
      <c r="CF155" s="2434" t="n"/>
      <c r="CG155" s="2434" t="n"/>
      <c r="CH155" s="232" t="n"/>
      <c r="CI155" s="397" t="n"/>
      <c r="CJ155" s="2507" t="n"/>
      <c r="CK155" s="2434" t="n"/>
      <c r="CL155" s="2434" t="n"/>
      <c r="CM155" s="2434" t="n"/>
      <c r="CN155" s="2434" t="n"/>
      <c r="CO155" s="2434" t="n"/>
      <c r="CP155" s="232" t="n"/>
      <c r="CQ155" s="397" t="n"/>
      <c r="CR155" s="2434" t="n"/>
      <c r="CS155" s="2434" t="n"/>
      <c r="CT155" s="2434" t="n"/>
      <c r="CU155" s="2434" t="n"/>
      <c r="CV155" s="2434">
        <f>+CR155-CT155</f>
        <v/>
      </c>
      <c r="CW155" s="2434" t="n"/>
      <c r="CX155" s="774" t="n"/>
      <c r="CY155" s="32" t="n"/>
      <c r="CZ155" s="2767" t="n"/>
      <c r="DA155" s="2434" t="n"/>
      <c r="DB155" s="2434" t="n"/>
      <c r="DC155" s="2434" t="n"/>
      <c r="DD155" s="2434" t="n"/>
      <c r="DE155" s="232" t="n"/>
      <c r="DF155" s="232" t="n"/>
      <c r="DG155" s="232" t="n"/>
      <c r="DH155" s="232">
        <f>(DC155-DD155)/DD155</f>
        <v/>
      </c>
      <c r="DI155" s="2489" t="n"/>
      <c r="DL155" s="2388" t="n"/>
      <c r="DM155" s="2571">
        <f>(CS155-CZ155)*10^6</f>
        <v/>
      </c>
      <c r="DN155" s="2571">
        <f>(CT155-DC155)*10^6</f>
        <v/>
      </c>
      <c r="DO155" s="2571">
        <f>(CW155-DD155)*10^6</f>
        <v/>
      </c>
    </row>
    <row customFormat="1" customHeight="1" ht="15" outlineLevel="1" r="156" s="787">
      <c r="A156" s="784" t="n"/>
      <c r="B156" s="735" t="inlineStr">
        <is>
          <t>Consumer Prepaid</t>
        </is>
      </c>
      <c r="C156" s="651" t="inlineStr">
        <is>
          <t>CA149</t>
        </is>
      </c>
      <c r="D156" s="2592" t="n"/>
      <c r="E156" s="2592" t="n"/>
      <c r="F156" s="2592" t="n"/>
      <c r="G156" s="2592" t="n"/>
      <c r="H156" s="409" t="n"/>
      <c r="I156" s="410" t="n"/>
      <c r="J156" s="2592" t="n"/>
      <c r="K156" s="2592" t="n"/>
      <c r="L156" s="2592" t="n"/>
      <c r="M156" s="2592" t="n"/>
      <c r="N156" s="409" t="n"/>
      <c r="O156" s="2586" t="n"/>
      <c r="P156" s="2592" t="n"/>
      <c r="Q156" s="2592" t="n"/>
      <c r="R156" s="2592" t="n"/>
      <c r="S156" s="2592" t="n"/>
      <c r="T156" s="409" t="n"/>
      <c r="U156" s="410" t="n"/>
      <c r="V156" s="2592" t="n"/>
      <c r="W156" s="2592" t="n"/>
      <c r="X156" s="2592" t="n"/>
      <c r="Y156" s="2592" t="n"/>
      <c r="Z156" s="2591" t="n"/>
      <c r="AA156" s="2592" t="n"/>
      <c r="AB156" s="409" t="n"/>
      <c r="AC156" s="410" t="n"/>
      <c r="AD156" s="2592" t="n"/>
      <c r="AE156" s="2592" t="n"/>
      <c r="AF156" s="2592" t="n"/>
      <c r="AG156" s="2592" t="n"/>
      <c r="AH156" s="2591" t="n"/>
      <c r="AI156" s="2592" t="n"/>
      <c r="AJ156" s="409" t="n"/>
      <c r="AK156" s="410" t="n"/>
      <c r="AL156" s="2592" t="n"/>
      <c r="AM156" s="2592" t="n"/>
      <c r="AN156" s="2592" t="n"/>
      <c r="AO156" s="2592" t="n"/>
      <c r="AP156" s="2592" t="n"/>
      <c r="AQ156" s="2591" t="n"/>
      <c r="AR156" s="2592" t="n"/>
      <c r="AS156" s="409" t="n"/>
      <c r="AT156" s="2586" t="n"/>
      <c r="AU156" s="2591" t="n"/>
      <c r="AV156" s="2592" t="n"/>
      <c r="AW156" s="2592" t="n"/>
      <c r="AX156" s="2592" t="n"/>
      <c r="AY156" s="2592" t="n"/>
      <c r="AZ156" s="2592" t="n"/>
      <c r="BA156" s="409" t="n"/>
      <c r="BB156" s="410" t="n"/>
      <c r="BC156" s="2591" t="n"/>
      <c r="BD156" s="2592" t="n"/>
      <c r="BE156" s="2592" t="n"/>
      <c r="BF156" s="2592" t="n"/>
      <c r="BG156" s="2592" t="n"/>
      <c r="BH156" s="2592" t="n"/>
      <c r="BI156" s="409" t="n"/>
      <c r="BJ156" s="2586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410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397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397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2" t="n"/>
      <c r="CS156" s="2592" t="n"/>
      <c r="CT156" s="2592" t="n"/>
      <c r="CU156" s="2592" t="n"/>
      <c r="CV156" s="2592">
        <f>+CR156-CT156</f>
        <v/>
      </c>
      <c r="CW156" s="2592" t="n"/>
      <c r="CX156" s="761" t="n"/>
      <c r="CY156" s="32" t="n"/>
      <c r="CZ156" s="2815" t="n"/>
      <c r="DA156" s="2592" t="n"/>
      <c r="DB156" s="2592" t="n"/>
      <c r="DC156" s="2592" t="n"/>
      <c r="DD156" s="2592" t="n"/>
      <c r="DE156" s="409" t="n"/>
      <c r="DF156" s="409" t="n"/>
      <c r="DG156" s="409" t="n"/>
      <c r="DH156" s="409" t="n"/>
      <c r="DI156" s="2489" t="n"/>
      <c r="DJ156" s="2388" t="n"/>
      <c r="DL156" s="2388" t="n"/>
      <c r="DM156" s="2571">
        <f>(CS156-CZ156)*10^6</f>
        <v/>
      </c>
      <c r="DN156" s="2571">
        <f>(CT156-DC156)*10^6</f>
        <v/>
      </c>
      <c r="DO156" s="2571">
        <f>(CW156-DD156)*10^6</f>
        <v/>
      </c>
    </row>
    <row customFormat="1" customHeight="1" ht="15" outlineLevel="1" r="157" s="787">
      <c r="A157" s="784" t="n"/>
      <c r="B157" s="735" t="inlineStr">
        <is>
          <t>Consumer Postpaid</t>
        </is>
      </c>
      <c r="C157" s="651" t="inlineStr">
        <is>
          <t>CA150</t>
        </is>
      </c>
      <c r="D157" s="2592" t="n"/>
      <c r="E157" s="2592" t="n"/>
      <c r="F157" s="2592" t="n"/>
      <c r="G157" s="2592" t="n"/>
      <c r="H157" s="409" t="n"/>
      <c r="I157" s="410" t="n"/>
      <c r="J157" s="2592" t="n"/>
      <c r="K157" s="2592" t="n"/>
      <c r="L157" s="2592" t="n"/>
      <c r="M157" s="2592" t="n"/>
      <c r="N157" s="409" t="n"/>
      <c r="O157" s="2586" t="n"/>
      <c r="P157" s="2592" t="n"/>
      <c r="Q157" s="2592" t="n"/>
      <c r="R157" s="2592" t="n"/>
      <c r="S157" s="2592" t="n"/>
      <c r="T157" s="409" t="n"/>
      <c r="U157" s="410" t="n"/>
      <c r="V157" s="2592" t="n"/>
      <c r="W157" s="2592" t="n"/>
      <c r="X157" s="2592" t="n"/>
      <c r="Y157" s="2592" t="n"/>
      <c r="Z157" s="2591" t="n"/>
      <c r="AA157" s="2592" t="n"/>
      <c r="AB157" s="409" t="n"/>
      <c r="AC157" s="410" t="n"/>
      <c r="AD157" s="2592" t="n"/>
      <c r="AE157" s="2592" t="n"/>
      <c r="AF157" s="2592" t="n"/>
      <c r="AG157" s="2592" t="n"/>
      <c r="AH157" s="2591" t="n"/>
      <c r="AI157" s="2592" t="n"/>
      <c r="AJ157" s="409" t="n"/>
      <c r="AK157" s="410" t="n"/>
      <c r="AL157" s="2592" t="n"/>
      <c r="AM157" s="2592" t="n"/>
      <c r="AN157" s="2592" t="n"/>
      <c r="AO157" s="2592" t="n"/>
      <c r="AP157" s="2592" t="n"/>
      <c r="AQ157" s="2591" t="n"/>
      <c r="AR157" s="2592" t="n"/>
      <c r="AS157" s="409" t="n"/>
      <c r="AT157" s="2586" t="n"/>
      <c r="AU157" s="2591" t="n"/>
      <c r="AV157" s="2592" t="n"/>
      <c r="AW157" s="2592" t="n"/>
      <c r="AX157" s="2592" t="n"/>
      <c r="AY157" s="2592" t="n"/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/>
      <c r="BH157" s="2592" t="n"/>
      <c r="BI157" s="409" t="n"/>
      <c r="BJ157" s="2586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410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397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397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2" t="n"/>
      <c r="CS157" s="2592" t="n"/>
      <c r="CT157" s="2592" t="n"/>
      <c r="CU157" s="2592" t="n"/>
      <c r="CV157" s="2592">
        <f>+CR157-CT157</f>
        <v/>
      </c>
      <c r="CW157" s="2592" t="n"/>
      <c r="CX157" s="761" t="n"/>
      <c r="CY157" s="32" t="n"/>
      <c r="CZ157" s="2815" t="n"/>
      <c r="DA157" s="2592" t="n"/>
      <c r="DB157" s="2592" t="n"/>
      <c r="DC157" s="2592" t="n"/>
      <c r="DD157" s="2592" t="n"/>
      <c r="DE157" s="409" t="n"/>
      <c r="DF157" s="409" t="n"/>
      <c r="DG157" s="409" t="n"/>
      <c r="DH157" s="409" t="n"/>
      <c r="DI157" s="2489" t="n"/>
      <c r="DJ157" s="2388" t="n"/>
      <c r="DL157" s="2388" t="n"/>
      <c r="DM157" s="2571">
        <f>(CS157-CZ157)*10^6</f>
        <v/>
      </c>
      <c r="DN157" s="2571">
        <f>(CT157-DC157)*10^6</f>
        <v/>
      </c>
      <c r="DO157" s="2571">
        <f>(CW157-DD157)*10^6</f>
        <v/>
      </c>
    </row>
    <row customFormat="1" customHeight="1" ht="15" outlineLevel="1" r="158" s="787">
      <c r="A158" s="784" t="n"/>
      <c r="B158" s="735" t="inlineStr">
        <is>
          <t>Business Postpaid</t>
        </is>
      </c>
      <c r="C158" s="651" t="inlineStr">
        <is>
          <t>CA151</t>
        </is>
      </c>
      <c r="D158" s="2592" t="n"/>
      <c r="E158" s="2592" t="n"/>
      <c r="F158" s="2592" t="n"/>
      <c r="G158" s="2592" t="n"/>
      <c r="H158" s="409" t="n"/>
      <c r="I158" s="410" t="n"/>
      <c r="J158" s="2592" t="n"/>
      <c r="K158" s="2592" t="n"/>
      <c r="L158" s="2592" t="n"/>
      <c r="M158" s="2592" t="n"/>
      <c r="N158" s="409" t="n"/>
      <c r="O158" s="2586" t="n"/>
      <c r="P158" s="2592" t="n"/>
      <c r="Q158" s="2592" t="n"/>
      <c r="R158" s="2592" t="n"/>
      <c r="S158" s="2592" t="n"/>
      <c r="T158" s="409" t="n"/>
      <c r="U158" s="410" t="n"/>
      <c r="V158" s="2592" t="n"/>
      <c r="W158" s="2592" t="n"/>
      <c r="X158" s="2592" t="n"/>
      <c r="Y158" s="2592" t="n"/>
      <c r="Z158" s="2591" t="n"/>
      <c r="AA158" s="2592" t="n"/>
      <c r="AB158" s="409" t="n"/>
      <c r="AC158" s="410" t="n"/>
      <c r="AD158" s="2592" t="n"/>
      <c r="AE158" s="2592" t="n"/>
      <c r="AF158" s="2592" t="n"/>
      <c r="AG158" s="2592" t="n"/>
      <c r="AH158" s="2591" t="n"/>
      <c r="AI158" s="2592" t="n"/>
      <c r="AJ158" s="409" t="n"/>
      <c r="AK158" s="410" t="n"/>
      <c r="AL158" s="2592" t="n"/>
      <c r="AM158" s="2592" t="n"/>
      <c r="AN158" s="2592" t="n"/>
      <c r="AO158" s="2592" t="n"/>
      <c r="AP158" s="2592" t="n"/>
      <c r="AQ158" s="2591" t="n"/>
      <c r="AR158" s="2592" t="n"/>
      <c r="AS158" s="409" t="n"/>
      <c r="AT158" s="2586" t="n"/>
      <c r="AU158" s="2591" t="n"/>
      <c r="AV158" s="2592" t="n"/>
      <c r="AW158" s="2592" t="n"/>
      <c r="AX158" s="2592" t="n"/>
      <c r="AY158" s="2592" t="n"/>
      <c r="AZ158" s="2592" t="n"/>
      <c r="BA158" s="409" t="n"/>
      <c r="BB158" s="410" t="n"/>
      <c r="BC158" s="2591" t="n"/>
      <c r="BD158" s="2592" t="n"/>
      <c r="BE158" s="2592" t="n"/>
      <c r="BF158" s="2592" t="n"/>
      <c r="BG158" s="2592" t="n"/>
      <c r="BH158" s="2592" t="n"/>
      <c r="BI158" s="409" t="n"/>
      <c r="BJ158" s="2586" t="n"/>
      <c r="BK158" s="2591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410" t="n"/>
      <c r="BT158" s="2591" t="n"/>
      <c r="BU158" s="2592" t="n"/>
      <c r="BV158" s="2592" t="n"/>
      <c r="BW158" s="2592" t="n"/>
      <c r="BX158" s="2592" t="n"/>
      <c r="BY158" s="2592" t="n"/>
      <c r="BZ158" s="409" t="n"/>
      <c r="CA158" s="397" t="n"/>
      <c r="CB158" s="2591" t="n"/>
      <c r="CC158" s="2592" t="n"/>
      <c r="CD158" s="2592" t="n"/>
      <c r="CE158" s="2592" t="n"/>
      <c r="CF158" s="2592" t="n"/>
      <c r="CG158" s="2592" t="n"/>
      <c r="CH158" s="409" t="n"/>
      <c r="CI158" s="397" t="n"/>
      <c r="CJ158" s="2591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2" t="n"/>
      <c r="CS158" s="2592" t="n"/>
      <c r="CT158" s="2592" t="n"/>
      <c r="CU158" s="2592" t="n"/>
      <c r="CV158" s="2592">
        <f>+CR158-CT158</f>
        <v/>
      </c>
      <c r="CW158" s="2592" t="n"/>
      <c r="CX158" s="761" t="n"/>
      <c r="CY158" s="32" t="n"/>
      <c r="CZ158" s="2815" t="n"/>
      <c r="DA158" s="2592" t="n"/>
      <c r="DB158" s="2592" t="n"/>
      <c r="DC158" s="2592" t="n"/>
      <c r="DD158" s="2592" t="n"/>
      <c r="DE158" s="409" t="n"/>
      <c r="DF158" s="409" t="n"/>
      <c r="DG158" s="409" t="n"/>
      <c r="DH158" s="409" t="n"/>
      <c r="DI158" s="2489" t="n"/>
      <c r="DJ158" s="2388" t="n"/>
      <c r="DL158" s="2388" t="n"/>
      <c r="DM158" s="2571">
        <f>(CS158-CZ158)*10^6</f>
        <v/>
      </c>
      <c r="DN158" s="2571">
        <f>(CT158-DC158)*10^6</f>
        <v/>
      </c>
      <c r="DO158" s="2571">
        <f>(CW158-DD158)*10^6</f>
        <v/>
      </c>
    </row>
    <row customFormat="1" customHeight="1" ht="15" outlineLevel="1" r="159" s="787">
      <c r="A159" s="784" t="n"/>
      <c r="B159" s="735" t="inlineStr">
        <is>
          <t>Business Prepaid</t>
        </is>
      </c>
      <c r="C159" s="651" t="inlineStr">
        <is>
          <t>CA152</t>
        </is>
      </c>
      <c r="D159" s="2592" t="n"/>
      <c r="E159" s="2592" t="n"/>
      <c r="F159" s="2592" t="n"/>
      <c r="G159" s="2592" t="n"/>
      <c r="H159" s="409" t="n"/>
      <c r="I159" s="410" t="n"/>
      <c r="J159" s="2592" t="n"/>
      <c r="K159" s="2592" t="n"/>
      <c r="L159" s="2592" t="n"/>
      <c r="M159" s="2592" t="n"/>
      <c r="N159" s="409" t="n"/>
      <c r="O159" s="2586" t="n"/>
      <c r="P159" s="2592" t="n"/>
      <c r="Q159" s="2592" t="n"/>
      <c r="R159" s="2592" t="n"/>
      <c r="S159" s="2592" t="n"/>
      <c r="T159" s="409" t="n"/>
      <c r="U159" s="410" t="n"/>
      <c r="V159" s="2592" t="n"/>
      <c r="W159" s="2592" t="n"/>
      <c r="X159" s="2592" t="n"/>
      <c r="Y159" s="2592" t="n"/>
      <c r="Z159" s="2591" t="n"/>
      <c r="AA159" s="2592" t="n"/>
      <c r="AB159" s="409" t="n"/>
      <c r="AC159" s="410" t="n"/>
      <c r="AD159" s="2592" t="n"/>
      <c r="AE159" s="2592" t="n"/>
      <c r="AF159" s="2592" t="n"/>
      <c r="AG159" s="2592" t="n"/>
      <c r="AH159" s="2591" t="n"/>
      <c r="AI159" s="2592" t="n"/>
      <c r="AJ159" s="409" t="n"/>
      <c r="AK159" s="410" t="n"/>
      <c r="AL159" s="2592" t="n"/>
      <c r="AM159" s="2592" t="n"/>
      <c r="AN159" s="2592" t="n"/>
      <c r="AO159" s="2592" t="n"/>
      <c r="AP159" s="2592" t="n"/>
      <c r="AQ159" s="2591" t="n"/>
      <c r="AR159" s="2592" t="n"/>
      <c r="AS159" s="409" t="n"/>
      <c r="AT159" s="2586" t="n"/>
      <c r="AU159" s="2591" t="n"/>
      <c r="AV159" s="2592" t="n"/>
      <c r="AW159" s="2592" t="n"/>
      <c r="AX159" s="2592" t="n"/>
      <c r="AY159" s="2592" t="n"/>
      <c r="AZ159" s="2592" t="n"/>
      <c r="BA159" s="409" t="n"/>
      <c r="BB159" s="410" t="n"/>
      <c r="BC159" s="2591" t="n"/>
      <c r="BD159" s="2592" t="n"/>
      <c r="BE159" s="2592" t="n"/>
      <c r="BF159" s="2592" t="n"/>
      <c r="BG159" s="2592" t="n"/>
      <c r="BH159" s="2592" t="n"/>
      <c r="BI159" s="409" t="n"/>
      <c r="BJ159" s="2586" t="n"/>
      <c r="BK159" s="2591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410" t="n"/>
      <c r="BT159" s="2591" t="n"/>
      <c r="BU159" s="2592" t="n"/>
      <c r="BV159" s="2592" t="n"/>
      <c r="BW159" s="2592" t="n"/>
      <c r="BX159" s="2592" t="n"/>
      <c r="BY159" s="2592" t="n"/>
      <c r="BZ159" s="409" t="n"/>
      <c r="CA159" s="397" t="n"/>
      <c r="CB159" s="2591" t="n"/>
      <c r="CC159" s="2592" t="n"/>
      <c r="CD159" s="2592" t="n"/>
      <c r="CE159" s="2592" t="n"/>
      <c r="CF159" s="2592" t="n"/>
      <c r="CG159" s="2592" t="n"/>
      <c r="CH159" s="409" t="n"/>
      <c r="CI159" s="397" t="n"/>
      <c r="CJ159" s="2591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2" t="n"/>
      <c r="CS159" s="2592" t="n"/>
      <c r="CT159" s="2592" t="n"/>
      <c r="CU159" s="2592" t="n"/>
      <c r="CV159" s="2592">
        <f>+CR159-CT159</f>
        <v/>
      </c>
      <c r="CW159" s="2592" t="n"/>
      <c r="CX159" s="761" t="n"/>
      <c r="CY159" s="32" t="n"/>
      <c r="CZ159" s="2815" t="n"/>
      <c r="DA159" s="2592" t="n"/>
      <c r="DB159" s="2592" t="n"/>
      <c r="DC159" s="2592" t="n"/>
      <c r="DD159" s="2592" t="n"/>
      <c r="DE159" s="409" t="n"/>
      <c r="DF159" s="409" t="n"/>
      <c r="DG159" s="409" t="n"/>
      <c r="DH159" s="409" t="n"/>
      <c r="DI159" s="2489" t="n"/>
      <c r="DJ159" s="2388" t="n"/>
      <c r="DL159" s="2388" t="n"/>
      <c r="DM159" s="2571">
        <f>(CS159-CZ159)*10^6</f>
        <v/>
      </c>
      <c r="DN159" s="2571">
        <f>(CT159-DC159)*10^6</f>
        <v/>
      </c>
      <c r="DO159" s="2571">
        <f>(CW159-DD159)*10^6</f>
        <v/>
      </c>
    </row>
    <row customHeight="1" hidden="1" ht="15" r="160" s="2323">
      <c r="A160" s="565" t="n"/>
      <c r="B160" s="826" t="inlineStr">
        <is>
          <t>BTSA, BBCOM &amp; LIBERCOM</t>
        </is>
      </c>
      <c r="C160" s="651" t="inlineStr">
        <is>
          <t>CA153</t>
        </is>
      </c>
      <c r="D160" s="2434" t="n"/>
      <c r="E160" s="2434" t="n"/>
      <c r="F160" s="2434" t="n"/>
      <c r="G160" s="2434" t="n"/>
      <c r="H160" s="232" t="n"/>
      <c r="I160" s="397" t="n"/>
      <c r="J160" s="2434" t="n"/>
      <c r="K160" s="2434" t="n"/>
      <c r="L160" s="2434" t="n"/>
      <c r="M160" s="2434" t="n"/>
      <c r="N160" s="232" t="n"/>
      <c r="O160" s="2586" t="n"/>
      <c r="P160" s="2434" t="n"/>
      <c r="Q160" s="2434" t="n"/>
      <c r="R160" s="2434" t="n"/>
      <c r="S160" s="2434" t="n"/>
      <c r="T160" s="232" t="n"/>
      <c r="U160" s="397" t="n"/>
      <c r="V160" s="2434" t="n"/>
      <c r="W160" s="2434" t="n"/>
      <c r="X160" s="2434" t="n"/>
      <c r="Y160" s="2434" t="n"/>
      <c r="Z160" s="2507" t="n"/>
      <c r="AA160" s="2434" t="n"/>
      <c r="AB160" s="232" t="n"/>
      <c r="AC160" s="397" t="n"/>
      <c r="AD160" s="2434" t="n"/>
      <c r="AE160" s="2434" t="n"/>
      <c r="AF160" s="2434" t="n"/>
      <c r="AG160" s="2434" t="n"/>
      <c r="AH160" s="2507" t="n"/>
      <c r="AI160" s="2434" t="n"/>
      <c r="AJ160" s="232" t="n"/>
      <c r="AK160" s="397" t="n"/>
      <c r="AL160" s="2434" t="n"/>
      <c r="AM160" s="2434" t="n"/>
      <c r="AN160" s="2434" t="n"/>
      <c r="AO160" s="2434" t="n"/>
      <c r="AP160" s="2434" t="n"/>
      <c r="AQ160" s="2507" t="n"/>
      <c r="AR160" s="2434" t="n"/>
      <c r="AS160" s="232" t="n"/>
      <c r="AT160" s="2586" t="n"/>
      <c r="AU160" s="2507" t="n"/>
      <c r="AV160" s="2434" t="n"/>
      <c r="AW160" s="2434" t="n"/>
      <c r="AX160" s="2434" t="n"/>
      <c r="AY160" s="2434" t="n"/>
      <c r="AZ160" s="2434" t="n"/>
      <c r="BA160" s="232" t="n"/>
      <c r="BB160" s="397" t="n"/>
      <c r="BC160" s="2507" t="n"/>
      <c r="BD160" s="2434" t="n"/>
      <c r="BE160" s="2434" t="n"/>
      <c r="BF160" s="2434" t="n"/>
      <c r="BG160" s="2434" t="n"/>
      <c r="BH160" s="2434" t="n"/>
      <c r="BI160" s="232" t="n"/>
      <c r="BJ160" s="2586" t="n"/>
      <c r="BK160" s="2507" t="n"/>
      <c r="BL160" s="2434" t="n"/>
      <c r="BM160" s="2434" t="n"/>
      <c r="BN160" s="2434" t="n"/>
      <c r="BO160" s="2434" t="n"/>
      <c r="BP160" s="2434" t="n"/>
      <c r="BQ160" s="2434" t="n"/>
      <c r="BR160" s="232" t="n"/>
      <c r="BS160" s="397" t="n"/>
      <c r="BT160" s="2507" t="n"/>
      <c r="BU160" s="2434" t="n"/>
      <c r="BV160" s="2434" t="n"/>
      <c r="BW160" s="2434" t="n"/>
      <c r="BX160" s="2434" t="n"/>
      <c r="BY160" s="2434" t="n"/>
      <c r="BZ160" s="232" t="n"/>
      <c r="CA160" s="397" t="n"/>
      <c r="CB160" s="2507" t="n"/>
      <c r="CC160" s="2434" t="n"/>
      <c r="CD160" s="2434" t="n"/>
      <c r="CE160" s="2434" t="n"/>
      <c r="CF160" s="2434" t="n"/>
      <c r="CG160" s="2434" t="n"/>
      <c r="CH160" s="232" t="n"/>
      <c r="CI160" s="397" t="n"/>
      <c r="CJ160" s="2507" t="n"/>
      <c r="CK160" s="2434" t="n"/>
      <c r="CL160" s="2434" t="n"/>
      <c r="CM160" s="2434" t="n"/>
      <c r="CN160" s="2434" t="n"/>
      <c r="CO160" s="2434" t="n"/>
      <c r="CP160" s="232" t="n"/>
      <c r="CQ160" s="397" t="n"/>
      <c r="CR160" s="2434" t="n"/>
      <c r="CS160" s="2434" t="n"/>
      <c r="CT160" s="2434" t="n"/>
      <c r="CU160" s="2434">
        <f>+CR160-CS160</f>
        <v/>
      </c>
      <c r="CV160" s="2434">
        <f>+CR160-CT160</f>
        <v/>
      </c>
      <c r="CW160" s="2434" t="n"/>
      <c r="CX160" s="774">
        <f>+CR160/CW160-1</f>
        <v/>
      </c>
      <c r="CY160" s="32" t="n"/>
      <c r="CZ160" s="2767" t="n"/>
      <c r="DA160" s="2434" t="n"/>
      <c r="DB160" s="2434" t="n"/>
      <c r="DC160" s="2434" t="n"/>
      <c r="DD160" s="2434" t="n"/>
      <c r="DE160" s="232">
        <f>(CZ160-DD160)/DD160</f>
        <v/>
      </c>
      <c r="DF160" s="232">
        <f>(DA160-DD160)/DD160</f>
        <v/>
      </c>
      <c r="DG160" s="232">
        <f>(DB160-DD160)/DD160</f>
        <v/>
      </c>
      <c r="DH160" s="232">
        <f>(DC160-DD160)/DD160</f>
        <v/>
      </c>
      <c r="DI160" s="2489" t="n"/>
      <c r="DL160" s="2388" t="n"/>
      <c r="DM160" s="2571">
        <f>(CS160-CZ160)*10^6</f>
        <v/>
      </c>
      <c r="DN160" s="2571">
        <f>(CT160-DC160)*10^6</f>
        <v/>
      </c>
      <c r="DO160" s="2571">
        <f>(CW160-DD160)*10^6</f>
        <v/>
      </c>
    </row>
    <row customFormat="1" customHeight="1" ht="15" outlineLevel="1" r="161" s="787">
      <c r="A161" s="784" t="n"/>
      <c r="B161" s="735" t="inlineStr">
        <is>
          <t>Consumer Prepaid</t>
        </is>
      </c>
      <c r="C161" s="651" t="inlineStr">
        <is>
          <t>CA154</t>
        </is>
      </c>
      <c r="D161" s="2592" t="n"/>
      <c r="E161" s="2592" t="n"/>
      <c r="F161" s="2592" t="n"/>
      <c r="G161" s="2592" t="n"/>
      <c r="H161" s="409" t="n"/>
      <c r="I161" s="410" t="n"/>
      <c r="J161" s="2592" t="n"/>
      <c r="K161" s="2592" t="n"/>
      <c r="L161" s="2592" t="n"/>
      <c r="M161" s="2592" t="n"/>
      <c r="N161" s="409" t="n"/>
      <c r="O161" s="2586" t="n"/>
      <c r="P161" s="2592" t="n"/>
      <c r="Q161" s="2592" t="n"/>
      <c r="R161" s="2592" t="n"/>
      <c r="S161" s="2592" t="n"/>
      <c r="T161" s="409" t="n"/>
      <c r="U161" s="410" t="n"/>
      <c r="V161" s="2592" t="n"/>
      <c r="W161" s="2592" t="n"/>
      <c r="X161" s="2592" t="n"/>
      <c r="Y161" s="2592" t="n"/>
      <c r="Z161" s="2591" t="n"/>
      <c r="AA161" s="2592" t="n"/>
      <c r="AB161" s="409" t="n"/>
      <c r="AC161" s="410" t="n"/>
      <c r="AD161" s="2592" t="n"/>
      <c r="AE161" s="2592" t="n"/>
      <c r="AF161" s="2592" t="n"/>
      <c r="AG161" s="2592" t="n"/>
      <c r="AH161" s="2591" t="n"/>
      <c r="AI161" s="2592" t="n"/>
      <c r="AJ161" s="409" t="n"/>
      <c r="AK161" s="410" t="n"/>
      <c r="AL161" s="2592" t="n"/>
      <c r="AM161" s="2592" t="n"/>
      <c r="AN161" s="2592" t="n"/>
      <c r="AO161" s="2592" t="n"/>
      <c r="AP161" s="2592" t="n"/>
      <c r="AQ161" s="2591" t="n"/>
      <c r="AR161" s="2592" t="n"/>
      <c r="AS161" s="409" t="n"/>
      <c r="AT161" s="2586" t="n"/>
      <c r="AU161" s="2591" t="n"/>
      <c r="AV161" s="2592" t="n"/>
      <c r="AW161" s="2592" t="n"/>
      <c r="AX161" s="2592" t="n"/>
      <c r="AY161" s="2592" t="n"/>
      <c r="AZ161" s="2592" t="n"/>
      <c r="BA161" s="409" t="n"/>
      <c r="BB161" s="410" t="n"/>
      <c r="BC161" s="2591" t="n"/>
      <c r="BD161" s="2592" t="n"/>
      <c r="BE161" s="2592" t="n"/>
      <c r="BF161" s="2592" t="n"/>
      <c r="BG161" s="2592" t="n"/>
      <c r="BH161" s="2592" t="n"/>
      <c r="BI161" s="409" t="n"/>
      <c r="BJ161" s="2586" t="n"/>
      <c r="BK161" s="2591" t="n"/>
      <c r="BL161" s="2592" t="n"/>
      <c r="BM161" s="2592" t="n"/>
      <c r="BN161" s="2592" t="n"/>
      <c r="BO161" s="2592" t="n"/>
      <c r="BP161" s="2592" t="n"/>
      <c r="BQ161" s="2592" t="n"/>
      <c r="BR161" s="409" t="n"/>
      <c r="BS161" s="410" t="n"/>
      <c r="BT161" s="2591" t="n"/>
      <c r="BU161" s="2592" t="n"/>
      <c r="BV161" s="2592" t="n"/>
      <c r="BW161" s="2592" t="n"/>
      <c r="BX161" s="2592" t="n"/>
      <c r="BY161" s="2592" t="n"/>
      <c r="BZ161" s="409" t="n"/>
      <c r="CA161" s="397" t="n"/>
      <c r="CB161" s="2591" t="n"/>
      <c r="CC161" s="2592" t="n"/>
      <c r="CD161" s="2592" t="n"/>
      <c r="CE161" s="2592" t="n"/>
      <c r="CF161" s="2592" t="n"/>
      <c r="CG161" s="2592" t="n"/>
      <c r="CH161" s="409" t="n"/>
      <c r="CI161" s="397" t="n"/>
      <c r="CJ161" s="2591" t="n"/>
      <c r="CK161" s="2592" t="n"/>
      <c r="CL161" s="2592" t="n"/>
      <c r="CM161" s="2592" t="n"/>
      <c r="CN161" s="2592" t="n"/>
      <c r="CO161" s="2592" t="n"/>
      <c r="CP161" s="409" t="n"/>
      <c r="CQ161" s="410" t="n"/>
      <c r="CR161" s="2592" t="n"/>
      <c r="CS161" s="2592" t="n"/>
      <c r="CT161" s="2592" t="n"/>
      <c r="CU161" s="2592">
        <f>+CR161-CS161</f>
        <v/>
      </c>
      <c r="CV161" s="2592">
        <f>+CR161-CT161</f>
        <v/>
      </c>
      <c r="CW161" s="2592" t="n"/>
      <c r="CX161" s="761">
        <f>+CR161/CW161-1</f>
        <v/>
      </c>
      <c r="CY161" s="32" t="n"/>
      <c r="CZ161" s="2815" t="n"/>
      <c r="DA161" s="2592" t="n"/>
      <c r="DB161" s="2592" t="n"/>
      <c r="DC161" s="2592" t="n"/>
      <c r="DD161" s="2592" t="n"/>
      <c r="DE161" s="409">
        <f>(CZ161-DD161)/DD161</f>
        <v/>
      </c>
      <c r="DF161" s="409">
        <f>(DA161-DD161)/DD161</f>
        <v/>
      </c>
      <c r="DG161" s="409">
        <f>(DB161-DD161)/DD161</f>
        <v/>
      </c>
      <c r="DH161" s="409">
        <f>(DC161-DD161)/DD161</f>
        <v/>
      </c>
      <c r="DI161" s="2489" t="n"/>
      <c r="DJ161" s="2388" t="n"/>
      <c r="DL161" s="2388" t="n"/>
      <c r="DM161" s="2571">
        <f>(CS161-CZ161)*10^6</f>
        <v/>
      </c>
      <c r="DN161" s="2571">
        <f>(CT161-DC161)*10^6</f>
        <v/>
      </c>
      <c r="DO161" s="2571">
        <f>(CW161-DD161)*10^6</f>
        <v/>
      </c>
    </row>
    <row customFormat="1" customHeight="1" ht="15" outlineLevel="1" r="162" s="787">
      <c r="A162" s="784" t="n"/>
      <c r="B162" s="735" t="inlineStr">
        <is>
          <t>Consumer Postpaid</t>
        </is>
      </c>
      <c r="C162" s="651" t="inlineStr">
        <is>
          <t>CA155</t>
        </is>
      </c>
      <c r="D162" s="2592" t="n"/>
      <c r="E162" s="2592" t="n"/>
      <c r="F162" s="2592" t="n"/>
      <c r="G162" s="2592" t="n"/>
      <c r="H162" s="409" t="n"/>
      <c r="I162" s="410" t="n"/>
      <c r="J162" s="2592" t="n"/>
      <c r="K162" s="2592" t="n"/>
      <c r="L162" s="2592" t="n"/>
      <c r="M162" s="2592" t="n"/>
      <c r="N162" s="409" t="n"/>
      <c r="O162" s="2586" t="n"/>
      <c r="P162" s="2592" t="n"/>
      <c r="Q162" s="2592" t="n"/>
      <c r="R162" s="2592" t="n"/>
      <c r="S162" s="2592" t="n"/>
      <c r="T162" s="409" t="n"/>
      <c r="U162" s="410" t="n"/>
      <c r="V162" s="2592" t="n"/>
      <c r="W162" s="2592" t="n"/>
      <c r="X162" s="2592" t="n"/>
      <c r="Y162" s="2592" t="n"/>
      <c r="Z162" s="2591" t="n"/>
      <c r="AA162" s="2592" t="n"/>
      <c r="AB162" s="409" t="n"/>
      <c r="AC162" s="410" t="n"/>
      <c r="AD162" s="2592" t="n"/>
      <c r="AE162" s="2592" t="n"/>
      <c r="AF162" s="2592" t="n"/>
      <c r="AG162" s="2592" t="n"/>
      <c r="AH162" s="2591" t="n"/>
      <c r="AI162" s="2592" t="n"/>
      <c r="AJ162" s="409" t="n"/>
      <c r="AK162" s="410" t="n"/>
      <c r="AL162" s="2592" t="n"/>
      <c r="AM162" s="2592" t="n"/>
      <c r="AN162" s="2592" t="n"/>
      <c r="AO162" s="2592" t="n"/>
      <c r="AP162" s="2592" t="n"/>
      <c r="AQ162" s="2591" t="n"/>
      <c r="AR162" s="2592" t="n"/>
      <c r="AS162" s="409" t="n"/>
      <c r="AT162" s="2586" t="n"/>
      <c r="AU162" s="2591" t="n"/>
      <c r="AV162" s="2592" t="n"/>
      <c r="AW162" s="2592" t="n"/>
      <c r="AX162" s="2592" t="n"/>
      <c r="AY162" s="2592" t="n"/>
      <c r="AZ162" s="2592" t="n"/>
      <c r="BA162" s="409" t="n"/>
      <c r="BB162" s="410" t="n"/>
      <c r="BC162" s="2591" t="n"/>
      <c r="BD162" s="2592" t="n"/>
      <c r="BE162" s="2592" t="n"/>
      <c r="BF162" s="2592" t="n"/>
      <c r="BG162" s="2592" t="n"/>
      <c r="BH162" s="2592" t="n"/>
      <c r="BI162" s="409" t="n"/>
      <c r="BJ162" s="2586" t="n"/>
      <c r="BK162" s="2591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410" t="n"/>
      <c r="BT162" s="2591" t="n"/>
      <c r="BU162" s="2592" t="n"/>
      <c r="BV162" s="2592" t="n"/>
      <c r="BW162" s="2592" t="n"/>
      <c r="BX162" s="2592" t="n"/>
      <c r="BY162" s="2592" t="n"/>
      <c r="BZ162" s="409" t="n"/>
      <c r="CA162" s="397" t="n"/>
      <c r="CB162" s="2591" t="n"/>
      <c r="CC162" s="2592" t="n"/>
      <c r="CD162" s="2592" t="n"/>
      <c r="CE162" s="2592" t="n"/>
      <c r="CF162" s="2592" t="n"/>
      <c r="CG162" s="2592" t="n"/>
      <c r="CH162" s="409" t="n"/>
      <c r="CI162" s="397" t="n"/>
      <c r="CJ162" s="2591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2" t="n"/>
      <c r="CS162" s="2592" t="n"/>
      <c r="CT162" s="2592" t="n"/>
      <c r="CU162" s="2592">
        <f>+CR162-CS162</f>
        <v/>
      </c>
      <c r="CV162" s="2592">
        <f>+CR162-CT162</f>
        <v/>
      </c>
      <c r="CW162" s="2592" t="n"/>
      <c r="CX162" s="761">
        <f>+CR162/CW162-1</f>
        <v/>
      </c>
      <c r="CY162" s="32" t="n"/>
      <c r="CZ162" s="2815" t="n"/>
      <c r="DA162" s="2592" t="n"/>
      <c r="DB162" s="2592" t="n"/>
      <c r="DC162" s="2592" t="n"/>
      <c r="DD162" s="2592" t="n"/>
      <c r="DE162" s="409">
        <f>(CZ162-DD162)/DD162</f>
        <v/>
      </c>
      <c r="DF162" s="409">
        <f>(DA162-DD162)/DD162</f>
        <v/>
      </c>
      <c r="DG162" s="409">
        <f>(DB162-DD162)/DD162</f>
        <v/>
      </c>
      <c r="DH162" s="409">
        <f>(DC162-DD162)/DD162</f>
        <v/>
      </c>
      <c r="DI162" s="2489" t="n"/>
      <c r="DJ162" s="2388" t="n"/>
      <c r="DL162" s="2388" t="n"/>
      <c r="DM162" s="2571">
        <f>(CS162-CZ162)*10^6</f>
        <v/>
      </c>
      <c r="DN162" s="2571">
        <f>(CT162-DC162)*10^6</f>
        <v/>
      </c>
      <c r="DO162" s="2571">
        <f>(CW162-DD162)*10^6</f>
        <v/>
      </c>
    </row>
    <row customFormat="1" customHeight="1" ht="15" outlineLevel="1" r="163" s="787">
      <c r="A163" s="784" t="n"/>
      <c r="B163" s="735" t="inlineStr">
        <is>
          <t>Business Postpaid</t>
        </is>
      </c>
      <c r="C163" s="651" t="inlineStr">
        <is>
          <t>CA156</t>
        </is>
      </c>
      <c r="D163" s="2592" t="n"/>
      <c r="E163" s="2592" t="n"/>
      <c r="F163" s="2592" t="n"/>
      <c r="G163" s="2592" t="n"/>
      <c r="H163" s="409" t="n"/>
      <c r="I163" s="410" t="n"/>
      <c r="J163" s="2592" t="n"/>
      <c r="K163" s="2592" t="n"/>
      <c r="L163" s="2592" t="n"/>
      <c r="M163" s="2592" t="n"/>
      <c r="N163" s="409" t="n"/>
      <c r="O163" s="2586" t="n"/>
      <c r="P163" s="2592" t="n"/>
      <c r="Q163" s="2592" t="n"/>
      <c r="R163" s="2592" t="n"/>
      <c r="S163" s="2592" t="n"/>
      <c r="T163" s="409" t="n"/>
      <c r="U163" s="410" t="n"/>
      <c r="V163" s="2592" t="n"/>
      <c r="W163" s="2592" t="n"/>
      <c r="X163" s="2592" t="n"/>
      <c r="Y163" s="2592" t="n"/>
      <c r="Z163" s="2591" t="n"/>
      <c r="AA163" s="2592" t="n"/>
      <c r="AB163" s="409" t="n"/>
      <c r="AC163" s="410" t="n"/>
      <c r="AD163" s="2592" t="n"/>
      <c r="AE163" s="2592" t="n"/>
      <c r="AF163" s="2592" t="n"/>
      <c r="AG163" s="2592" t="n"/>
      <c r="AH163" s="2591" t="n"/>
      <c r="AI163" s="2592" t="n"/>
      <c r="AJ163" s="409" t="n"/>
      <c r="AK163" s="410" t="n"/>
      <c r="AL163" s="2592" t="n"/>
      <c r="AM163" s="2592" t="n"/>
      <c r="AN163" s="2592" t="n"/>
      <c r="AO163" s="2592" t="n"/>
      <c r="AP163" s="2592" t="n"/>
      <c r="AQ163" s="2591" t="n"/>
      <c r="AR163" s="2592" t="n"/>
      <c r="AS163" s="409" t="n"/>
      <c r="AT163" s="2586" t="n"/>
      <c r="AU163" s="2591" t="n"/>
      <c r="AV163" s="2592" t="n"/>
      <c r="AW163" s="2592" t="n"/>
      <c r="AX163" s="2592" t="n"/>
      <c r="AY163" s="2592" t="n"/>
      <c r="AZ163" s="2592" t="n"/>
      <c r="BA163" s="409" t="n"/>
      <c r="BB163" s="410" t="n"/>
      <c r="BC163" s="2591" t="n"/>
      <c r="BD163" s="2592" t="n"/>
      <c r="BE163" s="2592" t="n"/>
      <c r="BF163" s="2592" t="n"/>
      <c r="BG163" s="2592" t="n"/>
      <c r="BH163" s="2592" t="n"/>
      <c r="BI163" s="409" t="n"/>
      <c r="BJ163" s="2586" t="n"/>
      <c r="BK163" s="2591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410" t="n"/>
      <c r="BT163" s="2591" t="n"/>
      <c r="BU163" s="2592" t="n"/>
      <c r="BV163" s="2592" t="n"/>
      <c r="BW163" s="2592" t="n"/>
      <c r="BX163" s="2592" t="n"/>
      <c r="BY163" s="2592" t="n"/>
      <c r="BZ163" s="409" t="n"/>
      <c r="CA163" s="397" t="n"/>
      <c r="CB163" s="2591" t="n"/>
      <c r="CC163" s="2592" t="n"/>
      <c r="CD163" s="2592" t="n"/>
      <c r="CE163" s="2592" t="n"/>
      <c r="CF163" s="2592" t="n"/>
      <c r="CG163" s="2592" t="n"/>
      <c r="CH163" s="409" t="n"/>
      <c r="CI163" s="397" t="n"/>
      <c r="CJ163" s="2591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2" t="n"/>
      <c r="CS163" s="2592" t="n"/>
      <c r="CT163" s="2592" t="n"/>
      <c r="CU163" s="2592">
        <f>+CR163-CS163</f>
        <v/>
      </c>
      <c r="CV163" s="2592">
        <f>+CR163-CT163</f>
        <v/>
      </c>
      <c r="CW163" s="2592" t="n"/>
      <c r="CX163" s="761">
        <f>+CR163/CW163-1</f>
        <v/>
      </c>
      <c r="CY163" s="32" t="n"/>
      <c r="CZ163" s="2815" t="n"/>
      <c r="DA163" s="2592" t="n"/>
      <c r="DB163" s="2592" t="n"/>
      <c r="DC163" s="2592" t="n"/>
      <c r="DD163" s="2592" t="n"/>
      <c r="DE163" s="409">
        <f>(CZ163-DD163)/DD163</f>
        <v/>
      </c>
      <c r="DF163" s="409">
        <f>(DA163-DD163)/DD163</f>
        <v/>
      </c>
      <c r="DG163" s="409">
        <f>(DB163-DD163)/DD163</f>
        <v/>
      </c>
      <c r="DH163" s="409">
        <f>(DC163-DD163)/DD163</f>
        <v/>
      </c>
      <c r="DI163" s="2489" t="n"/>
      <c r="DJ163" s="2388" t="n"/>
      <c r="DL163" s="2388" t="n"/>
      <c r="DM163" s="2571">
        <f>(CS163-CZ163)*10^6</f>
        <v/>
      </c>
      <c r="DN163" s="2571">
        <f>(CT163-DC163)*10^6</f>
        <v/>
      </c>
      <c r="DO163" s="2571">
        <f>(CW163-DD163)*10^6</f>
        <v/>
      </c>
    </row>
    <row customFormat="1" customHeight="1" ht="15" outlineLevel="1" r="164" s="787">
      <c r="A164" s="784" t="n"/>
      <c r="B164" s="735" t="inlineStr">
        <is>
          <t>Business Prepaid</t>
        </is>
      </c>
      <c r="C164" s="651" t="inlineStr">
        <is>
          <t>CA157</t>
        </is>
      </c>
      <c r="D164" s="2592" t="n"/>
      <c r="E164" s="2592" t="n"/>
      <c r="F164" s="2592" t="n"/>
      <c r="G164" s="2592" t="n"/>
      <c r="H164" s="409" t="n"/>
      <c r="I164" s="410" t="n"/>
      <c r="J164" s="2592" t="n"/>
      <c r="K164" s="2592" t="n"/>
      <c r="L164" s="2592" t="n"/>
      <c r="M164" s="2592" t="n"/>
      <c r="N164" s="409" t="n"/>
      <c r="O164" s="2586" t="n"/>
      <c r="P164" s="2592" t="n"/>
      <c r="Q164" s="2592" t="n"/>
      <c r="R164" s="2592" t="n"/>
      <c r="S164" s="2592" t="n"/>
      <c r="T164" s="409" t="n"/>
      <c r="U164" s="410" t="n"/>
      <c r="V164" s="2592" t="n"/>
      <c r="W164" s="2592" t="n"/>
      <c r="X164" s="2592" t="n"/>
      <c r="Y164" s="2592" t="n"/>
      <c r="Z164" s="2591" t="n"/>
      <c r="AA164" s="2592" t="n"/>
      <c r="AB164" s="409" t="n"/>
      <c r="AC164" s="410" t="n"/>
      <c r="AD164" s="2592" t="n"/>
      <c r="AE164" s="2592" t="n"/>
      <c r="AF164" s="2592" t="n"/>
      <c r="AG164" s="2592" t="n"/>
      <c r="AH164" s="2591" t="n"/>
      <c r="AI164" s="2592" t="n"/>
      <c r="AJ164" s="409" t="n"/>
      <c r="AK164" s="410" t="n"/>
      <c r="AL164" s="2592" t="n"/>
      <c r="AM164" s="2592" t="n"/>
      <c r="AN164" s="2592" t="n"/>
      <c r="AO164" s="2592" t="n"/>
      <c r="AP164" s="2592" t="n"/>
      <c r="AQ164" s="2591" t="n"/>
      <c r="AR164" s="2592" t="n"/>
      <c r="AS164" s="409" t="n"/>
      <c r="AT164" s="2586" t="n"/>
      <c r="AU164" s="2591" t="n"/>
      <c r="AV164" s="2592" t="n"/>
      <c r="AW164" s="2592" t="n"/>
      <c r="AX164" s="2592" t="n"/>
      <c r="AY164" s="2592" t="n"/>
      <c r="AZ164" s="2592" t="n"/>
      <c r="BA164" s="409" t="n"/>
      <c r="BB164" s="410" t="n"/>
      <c r="BC164" s="2591" t="n"/>
      <c r="BD164" s="2592" t="n"/>
      <c r="BE164" s="2592" t="n"/>
      <c r="BF164" s="2592" t="n"/>
      <c r="BG164" s="2592" t="n"/>
      <c r="BH164" s="2592" t="n"/>
      <c r="BI164" s="409" t="n"/>
      <c r="BJ164" s="2586" t="n"/>
      <c r="BK164" s="2591" t="n"/>
      <c r="BL164" s="2592" t="n"/>
      <c r="BM164" s="2592" t="n"/>
      <c r="BN164" s="2592" t="n"/>
      <c r="BO164" s="2592" t="n"/>
      <c r="BP164" s="2592" t="n"/>
      <c r="BQ164" s="2592" t="n"/>
      <c r="BR164" s="409" t="n"/>
      <c r="BS164" s="410" t="n"/>
      <c r="BT164" s="2591" t="n"/>
      <c r="BU164" s="2592" t="n"/>
      <c r="BV164" s="2592" t="n"/>
      <c r="BW164" s="2592" t="n"/>
      <c r="BX164" s="2592" t="n"/>
      <c r="BY164" s="2592" t="n"/>
      <c r="BZ164" s="409" t="n"/>
      <c r="CA164" s="397" t="n"/>
      <c r="CB164" s="2591" t="n"/>
      <c r="CC164" s="2592" t="n"/>
      <c r="CD164" s="2592" t="n"/>
      <c r="CE164" s="2592" t="n"/>
      <c r="CF164" s="2592" t="n"/>
      <c r="CG164" s="2592" t="n"/>
      <c r="CH164" s="409" t="n"/>
      <c r="CI164" s="397" t="n"/>
      <c r="CJ164" s="2591" t="n"/>
      <c r="CK164" s="2592" t="n"/>
      <c r="CL164" s="2592" t="n"/>
      <c r="CM164" s="2592" t="n"/>
      <c r="CN164" s="2592" t="n"/>
      <c r="CO164" s="2592" t="n"/>
      <c r="CP164" s="409" t="n"/>
      <c r="CQ164" s="410" t="n"/>
      <c r="CR164" s="2592" t="n"/>
      <c r="CS164" s="2592" t="n"/>
      <c r="CT164" s="2592" t="n"/>
      <c r="CU164" s="2592">
        <f>+CR164-CS164</f>
        <v/>
      </c>
      <c r="CV164" s="2592">
        <f>+CR164-CT164</f>
        <v/>
      </c>
      <c r="CW164" s="2592" t="n"/>
      <c r="CX164" s="761">
        <f>+CR164/CW164-1</f>
        <v/>
      </c>
      <c r="CY164" s="32" t="n"/>
      <c r="CZ164" s="2815" t="n"/>
      <c r="DA164" s="2592" t="n"/>
      <c r="DB164" s="2592" t="n"/>
      <c r="DC164" s="2592" t="n"/>
      <c r="DD164" s="2592" t="n"/>
      <c r="DE164" s="409">
        <f>(CZ164-DD164)/DD164</f>
        <v/>
      </c>
      <c r="DF164" s="409">
        <f>(DA164-DD164)/DD164</f>
        <v/>
      </c>
      <c r="DG164" s="409">
        <f>(DB164-DD164)/DD164</f>
        <v/>
      </c>
      <c r="DH164" s="409">
        <f>(DC164-DD164)/DD164</f>
        <v/>
      </c>
      <c r="DI164" s="2489" t="n"/>
      <c r="DJ164" s="2388" t="n"/>
      <c r="DL164" s="2388" t="n"/>
      <c r="DM164" s="2571">
        <f>(CS164-CZ164)*10^6</f>
        <v/>
      </c>
      <c r="DN164" s="2571">
        <f>(CT164-DC164)*10^6</f>
        <v/>
      </c>
      <c r="DO164" s="2571">
        <f>(CW164-DD164)*10^6</f>
        <v/>
      </c>
    </row>
    <row customHeight="1" ht="18.75" r="165" s="2323">
      <c r="A165" s="565" t="n"/>
      <c r="B165" s="826" t="inlineStr">
        <is>
          <t xml:space="preserve"> International</t>
        </is>
      </c>
      <c r="C165" s="651" t="inlineStr">
        <is>
          <t>CA158</t>
        </is>
      </c>
      <c r="D165" s="2434" t="n">
        <v>182.990206</v>
      </c>
      <c r="E165" s="2434" t="n">
        <v>218.189881612852</v>
      </c>
      <c r="F165" s="2434" t="n">
        <v>-35.19967561285199</v>
      </c>
      <c r="G165" s="2434" t="n">
        <v>241.699428</v>
      </c>
      <c r="H165" s="232" t="n">
        <v>-0.2429017829533299</v>
      </c>
      <c r="I165" s="397" t="n"/>
      <c r="J165" s="2434" t="n">
        <v>170.828865</v>
      </c>
      <c r="K165" s="2434" t="n">
        <v>200.321599534095</v>
      </c>
      <c r="L165" s="2434" t="n">
        <v>-29.49273453409498</v>
      </c>
      <c r="M165" s="2434" t="n">
        <v>234.328124</v>
      </c>
      <c r="N165" s="232" t="n">
        <v>-0.2709843697634859</v>
      </c>
      <c r="O165" s="2586" t="n"/>
      <c r="P165" s="2434" t="n">
        <v>178.321282</v>
      </c>
      <c r="Q165" s="2434" t="n">
        <v>201.906951631165</v>
      </c>
      <c r="R165" s="2434" t="n">
        <v>-23.58566963116499</v>
      </c>
      <c r="S165" s="2434" t="n">
        <v>252.164526</v>
      </c>
      <c r="T165" s="232" t="n">
        <v>-0.2928375579680069</v>
      </c>
      <c r="U165" s="397" t="n"/>
      <c r="V165" s="2434" t="n">
        <v>173.320348</v>
      </c>
      <c r="W165" s="2434" t="n">
        <v>198.35316882525</v>
      </c>
      <c r="X165" s="2434" t="n">
        <v>183.878826</v>
      </c>
      <c r="Y165" s="2434" t="n">
        <v>-25.03282082525001</v>
      </c>
      <c r="Z165" s="2507" t="n">
        <v>-10.55847800000001</v>
      </c>
      <c r="AA165" s="2434" t="n">
        <v>224.7807</v>
      </c>
      <c r="AB165" s="232" t="n">
        <v>-0.2289358116599868</v>
      </c>
      <c r="AC165" s="397" t="n"/>
      <c r="AD165" s="2434" t="n">
        <v>211.729549</v>
      </c>
      <c r="AE165" s="2434" t="n">
        <v>184.523975215179</v>
      </c>
      <c r="AF165" s="2434" t="n">
        <v>185.026689694536</v>
      </c>
      <c r="AG165" s="2434" t="n">
        <v>27.20557378482098</v>
      </c>
      <c r="AH165" s="2507" t="n">
        <v>26.70285930546399</v>
      </c>
      <c r="AI165" s="2434" t="n">
        <v>209.0271599999998</v>
      </c>
      <c r="AJ165" s="232" t="n">
        <v>0.01292841083426777</v>
      </c>
      <c r="AK165" s="397" t="n"/>
      <c r="AL165" s="2434" t="n">
        <v>194.060813</v>
      </c>
      <c r="AM165" s="2434" t="n">
        <v>196.218324485562</v>
      </c>
      <c r="AN165" s="2434" t="n">
        <v>181.830444078517</v>
      </c>
      <c r="AO165" s="2434" t="n">
        <v>236.131380414</v>
      </c>
      <c r="AP165" s="2434" t="n">
        <v>-2.157511485561997</v>
      </c>
      <c r="AQ165" s="2507" t="n">
        <v>12.23036892148301</v>
      </c>
      <c r="AR165" s="2434" t="n">
        <v>231.1180660000002</v>
      </c>
      <c r="AS165" s="232" t="n">
        <v>-0.1603390580466357</v>
      </c>
      <c r="AT165" s="2586" t="n"/>
      <c r="AU165" s="2507" t="n">
        <v>184.285757</v>
      </c>
      <c r="AV165" s="2434" t="n">
        <v>198.478295624644</v>
      </c>
      <c r="AW165" s="2434" t="n">
        <v>163.993996440377</v>
      </c>
      <c r="AX165" s="2434" t="n">
        <v>-14.19253862464399</v>
      </c>
      <c r="AY165" s="2434" t="n">
        <v>20.29176055962301</v>
      </c>
      <c r="AZ165" s="2434" t="n">
        <v>224.972825</v>
      </c>
      <c r="BA165" s="232" t="n">
        <v>-0.1808532563877437</v>
      </c>
      <c r="BB165" s="397" t="n"/>
      <c r="BC165" s="2507" t="n">
        <v>192.066979</v>
      </c>
      <c r="BD165" s="2434" t="n">
        <v>186.455201706859</v>
      </c>
      <c r="BE165" s="2434" t="n">
        <v>158.936669238223</v>
      </c>
      <c r="BF165" s="2434" t="n">
        <v>5.611777293140989</v>
      </c>
      <c r="BG165" s="2434" t="n">
        <v>33.13030976177697</v>
      </c>
      <c r="BH165" s="2434" t="n">
        <v>0</v>
      </c>
      <c r="BI165" s="232" t="n"/>
      <c r="BJ165" s="2586" t="n"/>
      <c r="BK165" s="2507" t="n"/>
      <c r="BL165" s="2434" t="n"/>
      <c r="BM165" s="2434" t="n"/>
      <c r="BN165" s="2434" t="n"/>
      <c r="BO165" s="2434" t="n"/>
      <c r="BP165" s="2434" t="n"/>
      <c r="BQ165" s="2434" t="n"/>
      <c r="BR165" s="232" t="n"/>
      <c r="BS165" s="397" t="n"/>
      <c r="BT165" s="2507" t="n"/>
      <c r="BU165" s="2434" t="n"/>
      <c r="BV165" s="2434" t="n"/>
      <c r="BW165" s="2434" t="n"/>
      <c r="BX165" s="2434" t="n"/>
      <c r="BY165" s="2434" t="n"/>
      <c r="BZ165" s="232" t="n"/>
      <c r="CA165" s="397" t="n"/>
      <c r="CB165" s="2507" t="n"/>
      <c r="CC165" s="2434" t="n"/>
      <c r="CD165" s="2434" t="n"/>
      <c r="CE165" s="2434" t="n"/>
      <c r="CF165" s="2434" t="n"/>
      <c r="CG165" s="2434" t="n"/>
      <c r="CH165" s="232" t="n"/>
      <c r="CI165" s="397" t="n"/>
      <c r="CJ165" s="2507" t="n"/>
      <c r="CK165" s="2434" t="n"/>
      <c r="CL165" s="2434" t="n"/>
      <c r="CM165" s="2434" t="n"/>
      <c r="CN165" s="2434" t="n"/>
      <c r="CO165" s="2434" t="n"/>
      <c r="CP165" s="232" t="n"/>
      <c r="CQ165" s="397" t="n"/>
      <c r="CR165" s="2434" t="n">
        <v>1487.603799</v>
      </c>
      <c r="CS165" s="2434" t="n">
        <v>1584.447398635606</v>
      </c>
      <c r="CT165" s="2434" t="n">
        <v>1317.315626854377</v>
      </c>
      <c r="CU165" s="2434" t="n">
        <v>-96.8435996356061</v>
      </c>
      <c r="CV165" s="2434" t="n">
        <v>170.2881721456229</v>
      </c>
      <c r="CW165" s="2434" t="n">
        <v>1618.090829</v>
      </c>
      <c r="CX165" s="774">
        <f>IFERROR(CR165/CW165-1, "-")</f>
        <v/>
      </c>
      <c r="CY165" s="32" t="n"/>
      <c r="CZ165" s="2767" t="n">
        <v>2352.54804950476</v>
      </c>
      <c r="DA165" s="2434" t="n"/>
      <c r="DB165" s="2434" t="n">
        <v>2117.06199149923</v>
      </c>
      <c r="DC165" s="2434" t="n"/>
      <c r="DD165" s="2434" t="n"/>
      <c r="DE165" s="232">
        <f>(CZ165-DD165)/DD165</f>
        <v/>
      </c>
      <c r="DF165" s="232">
        <f>(DA165-DD165)/DD165</f>
        <v/>
      </c>
      <c r="DG165" s="232">
        <f>(DB165-DD165)/DD165</f>
        <v/>
      </c>
      <c r="DH165" s="232">
        <f>(DC165-DD165)/DD165</f>
        <v/>
      </c>
      <c r="DI165" s="2489" t="n"/>
      <c r="DL165" s="2388" t="n"/>
      <c r="DM165" s="2571">
        <f>(CS165-CZ165)*10^6</f>
        <v/>
      </c>
      <c r="DN165" s="2571">
        <f>(CT165-DC165)*10^6</f>
        <v/>
      </c>
      <c r="DO165" s="2571">
        <f>(CW165-DD165)*10^6</f>
        <v/>
      </c>
    </row>
    <row customFormat="1" customHeight="1" ht="15" outlineLevel="1" r="166" s="787">
      <c r="A166" s="784" t="n"/>
      <c r="B166" s="735" t="inlineStr">
        <is>
          <t>Consumer Prepaid</t>
        </is>
      </c>
      <c r="C166" s="651" t="inlineStr">
        <is>
          <t>CA159</t>
        </is>
      </c>
      <c r="D166" s="2592" t="n">
        <v>179.563017</v>
      </c>
      <c r="E166" s="2592" t="n">
        <v>214.055974786575</v>
      </c>
      <c r="F166" s="2592" t="n">
        <v>-34.492957786575</v>
      </c>
      <c r="G166" s="2592" t="n">
        <v>237.253128</v>
      </c>
      <c r="H166" s="409" t="n">
        <v>-0.2431584843003629</v>
      </c>
      <c r="I166" s="410" t="n"/>
      <c r="J166" s="2592" t="n">
        <v>167.465478</v>
      </c>
      <c r="K166" s="2592" t="n">
        <v>196.526231840399</v>
      </c>
      <c r="L166" s="2592" t="n">
        <v>-29.060753840399</v>
      </c>
      <c r="M166" s="2592" t="n">
        <v>231.072251</v>
      </c>
      <c r="N166" s="409" t="n">
        <v>-0.2752678987837445</v>
      </c>
      <c r="O166" s="2586" t="n"/>
      <c r="P166" s="2592" t="n">
        <v>174.916994</v>
      </c>
      <c r="Q166" s="2592" t="n">
        <v>198.081547265706</v>
      </c>
      <c r="R166" s="2592" t="n">
        <v>-23.16455326570602</v>
      </c>
      <c r="S166" s="2592" t="n">
        <v>247.639007</v>
      </c>
      <c r="T166" s="409" t="n">
        <v>-0.2936613818678412</v>
      </c>
      <c r="U166" s="410" t="n"/>
      <c r="V166" s="2592" t="n">
        <v>170.081757</v>
      </c>
      <c r="W166" s="2592" t="n">
        <v>194.595095753487</v>
      </c>
      <c r="X166" s="2592" t="n">
        <v>180.368440286163</v>
      </c>
      <c r="Y166" s="2592" t="n">
        <v>-24.51333875348698</v>
      </c>
      <c r="Z166" s="2591" t="n">
        <v>-10.286683286163</v>
      </c>
      <c r="AA166" s="2592" t="n">
        <v>220.401118</v>
      </c>
      <c r="AB166" s="409" t="n">
        <v>-0.2283081023209691</v>
      </c>
      <c r="AC166" s="410" t="n"/>
      <c r="AD166" s="2592" t="n">
        <v>207.682499</v>
      </c>
      <c r="AE166" s="2592" t="n">
        <v>181.027915200319</v>
      </c>
      <c r="AF166" s="2592" t="n">
        <v>181.494390395528</v>
      </c>
      <c r="AG166" s="2592" t="n">
        <v>26.65458379968101</v>
      </c>
      <c r="AH166" s="2591" t="n">
        <v>26.18810860447201</v>
      </c>
      <c r="AI166" s="2592" t="n">
        <v>204.8520899999997</v>
      </c>
      <c r="AJ166" s="409" t="n">
        <v>0.01381684219087176</v>
      </c>
      <c r="AK166" s="410" t="n"/>
      <c r="AL166" s="2592" t="n">
        <v>190.366706</v>
      </c>
      <c r="AM166" s="2592" t="n">
        <v>192.500698970412</v>
      </c>
      <c r="AN166" s="2592" t="n">
        <v>178.359163523169</v>
      </c>
      <c r="AO166" s="2592" t="n">
        <v>231.617907884455</v>
      </c>
      <c r="AP166" s="2592" t="n">
        <v>-2.133992970411981</v>
      </c>
      <c r="AQ166" s="2591" t="n">
        <v>12.00754247683102</v>
      </c>
      <c r="AR166" s="2592" t="n">
        <v>226.2005770000002</v>
      </c>
      <c r="AS166" s="409" t="n">
        <v>-0.1584163554100935</v>
      </c>
      <c r="AT166" s="2586" t="n"/>
      <c r="AU166" s="2591" t="n">
        <v>180.506428</v>
      </c>
      <c r="AV166" s="2592" t="n">
        <v>194.7178518539</v>
      </c>
      <c r="AW166" s="2592" t="n">
        <v>160.859375380498</v>
      </c>
      <c r="AX166" s="2592" t="n">
        <v>-14.21142385389999</v>
      </c>
      <c r="AY166" s="2592" t="n">
        <v>19.64705261950198</v>
      </c>
      <c r="AZ166" s="2592" t="n">
        <v>220.710406</v>
      </c>
      <c r="BA166" s="409" t="n">
        <v>-0.1821571475882293</v>
      </c>
      <c r="BB166" s="410" t="n"/>
      <c r="BC166" s="2591" t="n">
        <v>188.407932</v>
      </c>
      <c r="BD166" s="2592" t="n">
        <v>182.922551955032</v>
      </c>
      <c r="BE166" s="2592" t="n">
        <v>155.898715158226</v>
      </c>
      <c r="BF166" s="2592" t="n">
        <v>5.485380044967997</v>
      </c>
      <c r="BG166" s="2592" t="n">
        <v>32.50921684177399</v>
      </c>
      <c r="BH166" s="2592" t="n">
        <v>196.195839</v>
      </c>
      <c r="BI166" s="409" t="n">
        <v>-0.03969455743656225</v>
      </c>
      <c r="BJ166" s="2586" t="n"/>
      <c r="BK166" s="2591" t="n"/>
      <c r="BL166" s="2592" t="n"/>
      <c r="BM166" s="2592" t="n"/>
      <c r="BN166" s="2592" t="n"/>
      <c r="BO166" s="2592" t="n"/>
      <c r="BP166" s="2592" t="n"/>
      <c r="BQ166" s="2592" t="n"/>
      <c r="BR166" s="409" t="n"/>
      <c r="BS166" s="410" t="n"/>
      <c r="BT166" s="2591" t="n"/>
      <c r="BU166" s="2592" t="n"/>
      <c r="BV166" s="2592" t="n"/>
      <c r="BW166" s="2592" t="n"/>
      <c r="BX166" s="2592" t="n"/>
      <c r="BY166" s="2592" t="n"/>
      <c r="BZ166" s="409" t="n"/>
      <c r="CA166" s="397" t="n"/>
      <c r="CB166" s="2591" t="n"/>
      <c r="CC166" s="2592" t="n"/>
      <c r="CD166" s="2592" t="n"/>
      <c r="CE166" s="2592" t="n"/>
      <c r="CF166" s="2592" t="n"/>
      <c r="CG166" s="2592" t="n"/>
      <c r="CH166" s="409" t="n"/>
      <c r="CI166" s="397" t="n"/>
      <c r="CJ166" s="2591" t="n"/>
      <c r="CK166" s="2592" t="n"/>
      <c r="CL166" s="2592" t="n"/>
      <c r="CM166" s="2592" t="n"/>
      <c r="CN166" s="2592" t="n"/>
      <c r="CO166" s="2592" t="n"/>
      <c r="CP166" s="409" t="n"/>
      <c r="CQ166" s="410" t="n"/>
      <c r="CR166" s="2592" t="n">
        <v>1458.990811</v>
      </c>
      <c r="CS166" s="2592" t="n">
        <v>1554.42786762583</v>
      </c>
      <c r="CT166" s="2592" t="n">
        <v>1292.187028264953</v>
      </c>
      <c r="CU166" s="2592" t="n">
        <v>-95.43705662583011</v>
      </c>
      <c r="CV166" s="2592" t="n">
        <v>166.803782735047</v>
      </c>
      <c r="CW166" s="2592" t="n">
        <v>1588.128577</v>
      </c>
      <c r="CX166" s="761">
        <f>+CR166/CW166-1</f>
        <v/>
      </c>
      <c r="CY166" s="32" t="n"/>
      <c r="CZ166" s="2815" t="n">
        <v>2307.97579725775</v>
      </c>
      <c r="DA166" s="2592" t="n">
        <v>2165.80136618481</v>
      </c>
      <c r="DB166" s="2592" t="n">
        <v>2076.64684674597</v>
      </c>
      <c r="DC166" s="2592" t="n"/>
      <c r="DD166" s="2592" t="n">
        <v>2511.296484</v>
      </c>
      <c r="DE166" s="409">
        <f>(CZ166-DD166)/DD166</f>
        <v/>
      </c>
      <c r="DF166" s="409">
        <f>(DA166-DD166)/DD166</f>
        <v/>
      </c>
      <c r="DG166" s="409">
        <f>(DB166-DD166)/DD166</f>
        <v/>
      </c>
      <c r="DH166" s="409">
        <f>(DC166-DD166)/DD166</f>
        <v/>
      </c>
      <c r="DI166" s="2489" t="n"/>
      <c r="DJ166" s="2388" t="n"/>
      <c r="DL166" s="2388" t="n"/>
      <c r="DM166" s="2571">
        <f>(CS166-CZ166)*10^6</f>
        <v/>
      </c>
      <c r="DN166" s="2571">
        <f>(CT166-DC166)*10^6</f>
        <v/>
      </c>
      <c r="DO166" s="2571">
        <f>(CW166-DD166)*10^6</f>
        <v/>
      </c>
    </row>
    <row customFormat="1" customHeight="1" ht="15" outlineLevel="1" r="167" s="787">
      <c r="A167" s="784" t="n"/>
      <c r="B167" s="735" t="inlineStr">
        <is>
          <t>Consumer Postpaid</t>
        </is>
      </c>
      <c r="C167" s="651" t="inlineStr">
        <is>
          <t>CA160</t>
        </is>
      </c>
      <c r="D167" s="2592" t="n">
        <v>0.02238</v>
      </c>
      <c r="E167" s="2592" t="n">
        <v>0.0909952010979292</v>
      </c>
      <c r="F167" s="2592" t="n">
        <v>-0.06861520109792921</v>
      </c>
      <c r="G167" s="2592" t="n">
        <v>0.055366</v>
      </c>
      <c r="H167" s="409" t="n">
        <v>-0.5957808041036015</v>
      </c>
      <c r="I167" s="410" t="n"/>
      <c r="J167" s="2592" t="n">
        <v>0.048615</v>
      </c>
      <c r="K167" s="2592" t="n">
        <v>0.08354330686244869</v>
      </c>
      <c r="L167" s="2592" t="n">
        <v>-0.0349283068624487</v>
      </c>
      <c r="M167" s="2592" t="n">
        <v>0.04959</v>
      </c>
      <c r="N167" s="409" t="n">
        <v>-0.01966122202056875</v>
      </c>
      <c r="O167" s="2586" t="n"/>
      <c r="P167" s="2592" t="n">
        <v>0.035055</v>
      </c>
      <c r="Q167" s="2592" t="n">
        <v>0.0842044714949126</v>
      </c>
      <c r="R167" s="2592" t="n">
        <v>-0.0491494714949126</v>
      </c>
      <c r="S167" s="2592" t="n">
        <v>0.053172</v>
      </c>
      <c r="T167" s="409" t="n">
        <v>-0.3407244414353419</v>
      </c>
      <c r="U167" s="410" t="n"/>
      <c r="V167" s="2592" t="n">
        <v>0.021703</v>
      </c>
      <c r="W167" s="2592" t="n">
        <v>0.0827223808558223</v>
      </c>
      <c r="X167" s="2592" t="n">
        <v>0.0361475207733758</v>
      </c>
      <c r="Y167" s="2592" t="n">
        <v>-0.0610193808558223</v>
      </c>
      <c r="Z167" s="2591" t="n">
        <v>-0.0144445207733758</v>
      </c>
      <c r="AA167" s="2592" t="n">
        <v>0.060651</v>
      </c>
      <c r="AB167" s="409" t="n">
        <v>-0.6421658340340637</v>
      </c>
      <c r="AC167" s="410" t="n"/>
      <c r="AD167" s="2592" t="n">
        <v>0.020418</v>
      </c>
      <c r="AE167" s="2592" t="n">
        <v>0.0769549720086814</v>
      </c>
      <c r="AF167" s="2592" t="n">
        <v>0.0363731716960288</v>
      </c>
      <c r="AG167" s="2592" t="n">
        <v>-0.0565369720086814</v>
      </c>
      <c r="AH167" s="2591" t="n">
        <v>-0.0159551716960288</v>
      </c>
      <c r="AI167" s="2592" t="n">
        <v>0.024951</v>
      </c>
      <c r="AJ167" s="409" t="n">
        <v>-0.1816760851268487</v>
      </c>
      <c r="AK167" s="410" t="n"/>
      <c r="AL167" s="2592" t="n">
        <v>0.019737</v>
      </c>
      <c r="AM167" s="2592" t="n">
        <v>0.0818320527225161</v>
      </c>
      <c r="AN167" s="2592" t="n">
        <v>0.0357448429356424</v>
      </c>
      <c r="AO167" s="2592" t="n">
        <v>0.0227711745859953</v>
      </c>
      <c r="AP167" s="2592" t="n">
        <v>-0.0620950527225161</v>
      </c>
      <c r="AQ167" s="2591" t="n">
        <v>-0.0160078429356424</v>
      </c>
      <c r="AR167" s="2592" t="n">
        <v>0.036058</v>
      </c>
      <c r="AS167" s="409" t="n">
        <v>-0.4526318708747018</v>
      </c>
      <c r="AT167" s="2586" t="n"/>
      <c r="AU167" s="2591" t="n">
        <v>0.061811</v>
      </c>
      <c r="AV167" s="2592" t="n">
        <v>0.08277456447767249</v>
      </c>
      <c r="AW167" s="2592" t="n">
        <v>0.0158146533402365</v>
      </c>
      <c r="AX167" s="2592" t="n">
        <v>-0.02096356447767249</v>
      </c>
      <c r="AY167" s="2592" t="n">
        <v>0.0459963466597635</v>
      </c>
      <c r="AZ167" s="2592" t="n">
        <v>0.093824</v>
      </c>
      <c r="BA167" s="409" t="n">
        <v>-0.3412026773533424</v>
      </c>
      <c r="BB167" s="410" t="n"/>
      <c r="BC167" s="2591" t="n">
        <v>0.01934</v>
      </c>
      <c r="BD167" s="2592" t="n">
        <v>0.0777603821481298</v>
      </c>
      <c r="BE167" s="2592" t="n">
        <v>0.0153269533130024</v>
      </c>
      <c r="BF167" s="2592" t="n">
        <v>-0.05842038214812981</v>
      </c>
      <c r="BG167" s="2592" t="n">
        <v>0.004013046686997599</v>
      </c>
      <c r="BH167" s="2592" t="n">
        <v>0.022647</v>
      </c>
      <c r="BI167" s="409" t="n">
        <v>-0.1460237559058596</v>
      </c>
      <c r="BJ167" s="2586" t="n"/>
      <c r="BK167" s="2591" t="n"/>
      <c r="BL167" s="2592" t="n"/>
      <c r="BM167" s="2592" t="n"/>
      <c r="BN167" s="2592" t="n"/>
      <c r="BO167" s="2592" t="n"/>
      <c r="BP167" s="2592" t="n"/>
      <c r="BQ167" s="2592" t="n"/>
      <c r="BR167" s="409" t="n"/>
      <c r="BS167" s="410" t="n"/>
      <c r="BT167" s="2591" t="n"/>
      <c r="BU167" s="2592" t="n"/>
      <c r="BV167" s="2592" t="n"/>
      <c r="BW167" s="2592" t="n"/>
      <c r="BX167" s="2592" t="n"/>
      <c r="BY167" s="2592" t="n"/>
      <c r="BZ167" s="409" t="n"/>
      <c r="CA167" s="397" t="n"/>
      <c r="CB167" s="2591" t="n"/>
      <c r="CC167" s="2592" t="n"/>
      <c r="CD167" s="2592" t="n"/>
      <c r="CE167" s="2592" t="n"/>
      <c r="CF167" s="2592" t="n"/>
      <c r="CG167" s="2592" t="n"/>
      <c r="CH167" s="409" t="n"/>
      <c r="CI167" s="397" t="n"/>
      <c r="CJ167" s="2591" t="n"/>
      <c r="CK167" s="2592" t="n"/>
      <c r="CL167" s="2592" t="n"/>
      <c r="CM167" s="2592" t="n"/>
      <c r="CN167" s="2592" t="n"/>
      <c r="CO167" s="2592" t="n"/>
      <c r="CP167" s="409" t="n"/>
      <c r="CQ167" s="410" t="n"/>
      <c r="CR167" s="2592" t="n">
        <v>0.249059</v>
      </c>
      <c r="CS167" s="2592" t="n">
        <v>0.6607873316681125</v>
      </c>
      <c r="CT167" s="2592" t="n">
        <v>0.1867568279262318</v>
      </c>
      <c r="CU167" s="2592" t="n">
        <v>-0.4117283316681125</v>
      </c>
      <c r="CV167" s="2592" t="n">
        <v>0.0623021720737682</v>
      </c>
      <c r="CW167" s="2592" t="n">
        <v>0.373612</v>
      </c>
      <c r="CX167" s="761">
        <f>+CR167/CW167-1</f>
        <v/>
      </c>
      <c r="CY167" s="32" t="n"/>
      <c r="CZ167" s="2815" t="n">
        <v>0.9811205784375699</v>
      </c>
      <c r="DA167" s="2592" t="n">
        <v>0.435494077770475</v>
      </c>
      <c r="DB167" s="2592" t="n">
        <v>0.263879843350586</v>
      </c>
      <c r="DC167" s="2592" t="n"/>
      <c r="DD167" s="2592" t="n">
        <v>0.560656</v>
      </c>
      <c r="DE167" s="409">
        <f>(CZ167-DD167)/DD167</f>
        <v/>
      </c>
      <c r="DF167" s="409">
        <f>(DA167-DD167)/DD167</f>
        <v/>
      </c>
      <c r="DG167" s="409">
        <f>(DB167-DD167)/DD167</f>
        <v/>
      </c>
      <c r="DH167" s="409">
        <f>(DC167-DD167)/DD167</f>
        <v/>
      </c>
      <c r="DI167" s="2489" t="n"/>
      <c r="DJ167" s="2388" t="n"/>
      <c r="DL167" s="2388" t="n"/>
      <c r="DM167" s="2571">
        <f>(CS167-CZ167)*10^6</f>
        <v/>
      </c>
      <c r="DN167" s="2571">
        <f>(CT167-DC167)*10^6</f>
        <v/>
      </c>
      <c r="DO167" s="2571">
        <f>(CW167-DD167)*10^6</f>
        <v/>
      </c>
    </row>
    <row customFormat="1" customHeight="1" ht="15" outlineLevel="1" r="168" s="787">
      <c r="A168" s="784" t="n"/>
      <c r="B168" s="735" t="inlineStr">
        <is>
          <t>Business Postpaid</t>
        </is>
      </c>
      <c r="C168" s="651" t="inlineStr">
        <is>
          <t>CA161</t>
        </is>
      </c>
      <c r="D168" s="2592" t="n">
        <v>0.48262</v>
      </c>
      <c r="E168" s="2592" t="n">
        <v>0.446653723124565</v>
      </c>
      <c r="F168" s="2592" t="n">
        <v>0.03596627687543497</v>
      </c>
      <c r="G168" s="2592" t="n">
        <v>0.579018</v>
      </c>
      <c r="H168" s="409" t="n">
        <v>-0.1664853251539676</v>
      </c>
      <c r="I168" s="410" t="n"/>
      <c r="J168" s="2592" t="n">
        <v>0.411519</v>
      </c>
      <c r="K168" s="2592" t="n">
        <v>0.410075790833105</v>
      </c>
      <c r="L168" s="2592" t="n">
        <v>0.001443209166894999</v>
      </c>
      <c r="M168" s="2592" t="n">
        <v>0.45521</v>
      </c>
      <c r="N168" s="409" t="n">
        <v>-0.0959798774192131</v>
      </c>
      <c r="O168" s="2586" t="n"/>
      <c r="P168" s="2592" t="n">
        <v>0.45172</v>
      </c>
      <c r="Q168" s="2592" t="n">
        <v>0.413321144886122</v>
      </c>
      <c r="R168" s="2592" t="n">
        <v>0.03839885511387803</v>
      </c>
      <c r="S168" s="2592" t="n">
        <v>0.590692</v>
      </c>
      <c r="T168" s="409" t="n">
        <v>-0.2352698191273963</v>
      </c>
      <c r="U168" s="410" t="n"/>
      <c r="V168" s="2592" t="n">
        <v>0.463183</v>
      </c>
      <c r="W168" s="2592" t="n">
        <v>0.406046241440991</v>
      </c>
      <c r="X168" s="2592" t="n">
        <v>0.465798262266419</v>
      </c>
      <c r="Y168" s="2592" t="n">
        <v>0.05713675855900902</v>
      </c>
      <c r="Z168" s="2591" t="n">
        <v>-0.002615262266419005</v>
      </c>
      <c r="AA168" s="2592" t="n">
        <v>0.527022</v>
      </c>
      <c r="AB168" s="409" t="n">
        <v>-0.1211315656651905</v>
      </c>
      <c r="AC168" s="410" t="n"/>
      <c r="AD168" s="2592" t="n">
        <v>0.492348</v>
      </c>
      <c r="AE168" s="2592" t="n">
        <v>0.377736675625705</v>
      </c>
      <c r="AF168" s="2592" t="n">
        <v>0.468706008230784</v>
      </c>
      <c r="AG168" s="2592" t="n">
        <v>0.114611324374295</v>
      </c>
      <c r="AH168" s="2591" t="n">
        <v>0.023641991769216</v>
      </c>
      <c r="AI168" s="2592" t="n">
        <v>0.542109</v>
      </c>
      <c r="AJ168" s="409" t="n">
        <v>-0.0917915031847838</v>
      </c>
      <c r="AK168" s="410" t="n"/>
      <c r="AL168" s="2592" t="n">
        <v>0.463581</v>
      </c>
      <c r="AM168" s="2592" t="n">
        <v>0.401676028828176</v>
      </c>
      <c r="AN168" s="2592" t="n">
        <v>0.460609341060858</v>
      </c>
      <c r="AO168" s="2592" t="n">
        <v>0.5490911090736429</v>
      </c>
      <c r="AP168" s="2592" t="n">
        <v>0.06190497117182397</v>
      </c>
      <c r="AQ168" s="2591" t="n">
        <v>0.00297165893914203</v>
      </c>
      <c r="AR168" s="2592" t="n">
        <v>0.532917</v>
      </c>
      <c r="AS168" s="409" t="n">
        <v>-0.1301065644368634</v>
      </c>
      <c r="AT168" s="2586" t="n"/>
      <c r="AU168" s="2591" t="n">
        <v>0.366448</v>
      </c>
      <c r="AV168" s="2592" t="n">
        <v>0.406302386915745</v>
      </c>
      <c r="AW168" s="2592" t="n">
        <v>0.381345525651815</v>
      </c>
      <c r="AX168" s="2592" t="n">
        <v>-0.039854386915745</v>
      </c>
      <c r="AY168" s="2592" t="n">
        <v>-0.01489752565181501</v>
      </c>
      <c r="AZ168" s="2592" t="n">
        <v>0.460539</v>
      </c>
      <c r="BA168" s="409" t="n">
        <v>-0.2043062585361934</v>
      </c>
      <c r="BB168" s="410" t="n"/>
      <c r="BC168" s="2591" t="n">
        <v>0.456471</v>
      </c>
      <c r="BD168" s="2592" t="n">
        <v>0.381690064739486</v>
      </c>
      <c r="BE168" s="2592" t="n">
        <v>0.369585405512297</v>
      </c>
      <c r="BF168" s="2592" t="n">
        <v>0.07478093526051399</v>
      </c>
      <c r="BG168" s="2592" t="n">
        <v>0.086885594487703</v>
      </c>
      <c r="BH168" s="2592" t="n">
        <v>0.509339</v>
      </c>
      <c r="BI168" s="409" t="n">
        <v>-0.1037972745067627</v>
      </c>
      <c r="BJ168" s="2586" t="n"/>
      <c r="BK168" s="2591" t="n"/>
      <c r="BL168" s="2592" t="n"/>
      <c r="BM168" s="2592" t="n"/>
      <c r="BN168" s="2592" t="n"/>
      <c r="BO168" s="2592" t="n"/>
      <c r="BP168" s="2592" t="n"/>
      <c r="BQ168" s="2592" t="n"/>
      <c r="BR168" s="409" t="n"/>
      <c r="BS168" s="410" t="n"/>
      <c r="BT168" s="2591" t="n"/>
      <c r="BU168" s="2592" t="n"/>
      <c r="BV168" s="2592" t="n"/>
      <c r="BW168" s="2592" t="n"/>
      <c r="BX168" s="2592" t="n"/>
      <c r="BY168" s="2592" t="n"/>
      <c r="BZ168" s="409" t="n"/>
      <c r="CA168" s="397" t="n"/>
      <c r="CB168" s="2591" t="n"/>
      <c r="CC168" s="2592" t="n"/>
      <c r="CD168" s="2592" t="n"/>
      <c r="CE168" s="2592" t="n"/>
      <c r="CF168" s="2592" t="n"/>
      <c r="CG168" s="2592" t="n"/>
      <c r="CH168" s="409" t="n"/>
      <c r="CI168" s="397" t="n"/>
      <c r="CJ168" s="2591" t="n"/>
      <c r="CK168" s="2592" t="n"/>
      <c r="CL168" s="2592" t="n"/>
      <c r="CM168" s="2592" t="n"/>
      <c r="CN168" s="2592" t="n"/>
      <c r="CO168" s="2592" t="n"/>
      <c r="CP168" s="409" t="n"/>
      <c r="CQ168" s="410" t="n"/>
      <c r="CR168" s="2592" t="n">
        <v>3.58789</v>
      </c>
      <c r="CS168" s="2592" t="n">
        <v>3.243502056393895</v>
      </c>
      <c r="CT168" s="2592" t="n">
        <v>3.231826634725458</v>
      </c>
      <c r="CU168" s="2592" t="n">
        <v>0.3443879436061046</v>
      </c>
      <c r="CV168" s="2592" t="n">
        <v>0.356063365274542</v>
      </c>
      <c r="CW168" s="2592" t="n">
        <v>3.687507</v>
      </c>
      <c r="CX168" s="761">
        <f>+CR168/CW168-1</f>
        <v/>
      </c>
      <c r="CY168" s="32" t="n"/>
      <c r="CZ168" s="2815" t="n">
        <v>4.81587109985782</v>
      </c>
      <c r="DA168" s="2592" t="n">
        <v>5.591087321508451</v>
      </c>
      <c r="DB168" s="2592" t="n">
        <v>5.09152701665072</v>
      </c>
      <c r="DC168" s="2592" t="n"/>
      <c r="DD168" s="2592" t="n">
        <v>5.900825</v>
      </c>
      <c r="DE168" s="409">
        <f>(CZ168-DD168)/DD168</f>
        <v/>
      </c>
      <c r="DF168" s="409">
        <f>(DA168-DD168)/DD168</f>
        <v/>
      </c>
      <c r="DG168" s="409">
        <f>(DB168-DD168)/DD168</f>
        <v/>
      </c>
      <c r="DH168" s="409">
        <f>(DC168-DD168)/DD168</f>
        <v/>
      </c>
      <c r="DI168" s="2489" t="n"/>
      <c r="DJ168" s="2388" t="n"/>
      <c r="DL168" s="2388" t="n"/>
      <c r="DM168" s="2571">
        <f>(CS168-CZ168)*10^6</f>
        <v/>
      </c>
      <c r="DN168" s="2571">
        <f>(CT168-DC168)*10^6</f>
        <v/>
      </c>
      <c r="DO168" s="2571">
        <f>(CW168-DD168)*10^6</f>
        <v/>
      </c>
    </row>
    <row customFormat="1" customHeight="1" ht="15" outlineLevel="1" r="169" s="787">
      <c r="A169" s="784" t="n"/>
      <c r="B169" s="735" t="inlineStr">
        <is>
          <t>Business Prepaid</t>
        </is>
      </c>
      <c r="C169" s="651" t="inlineStr">
        <is>
          <t>CA162</t>
        </is>
      </c>
      <c r="D169" s="2592" t="n">
        <v>2.922189</v>
      </c>
      <c r="E169" s="2592" t="n">
        <v>3.59625790205473</v>
      </c>
      <c r="F169" s="2592" t="n">
        <v>-0.6740689020547301</v>
      </c>
      <c r="G169" s="2592" t="n">
        <v>3.811916</v>
      </c>
      <c r="H169" s="409" t="n">
        <v>-0.233406769718955</v>
      </c>
      <c r="I169" s="410" t="n"/>
      <c r="J169" s="2592" t="n">
        <v>2.903253</v>
      </c>
      <c r="K169" s="2592" t="n">
        <v>3.30174859600043</v>
      </c>
      <c r="L169" s="2592" t="n">
        <v>-0.3984955960004299</v>
      </c>
      <c r="M169" s="2592" t="n">
        <v>2.751073</v>
      </c>
      <c r="N169" s="409" t="n">
        <v>0.05531659828728652</v>
      </c>
      <c r="O169" s="2586" t="n"/>
      <c r="P169" s="2592" t="n">
        <v>2.917513</v>
      </c>
      <c r="Q169" s="2592" t="n">
        <v>3.32787874907848</v>
      </c>
      <c r="R169" s="2592" t="n">
        <v>-0.4103657490784798</v>
      </c>
      <c r="S169" s="2592" t="n">
        <v>3.881655</v>
      </c>
      <c r="T169" s="409" t="n">
        <v>-0.2483842587762178</v>
      </c>
      <c r="U169" s="410" t="n"/>
      <c r="V169" s="2592" t="n">
        <v>2.753705</v>
      </c>
      <c r="W169" s="2592" t="n">
        <v>3.2693044494662</v>
      </c>
      <c r="X169" s="2592" t="n">
        <v>3.00843993079714</v>
      </c>
      <c r="Y169" s="2592" t="n">
        <v>-0.5155994494661997</v>
      </c>
      <c r="Z169" s="2591" t="n">
        <v>-0.2547349307971398</v>
      </c>
      <c r="AA169" s="2592" t="n">
        <v>3.791909</v>
      </c>
      <c r="AB169" s="409" t="n">
        <v>-0.2737945451750029</v>
      </c>
      <c r="AC169" s="410" t="n"/>
      <c r="AD169" s="2592" t="n">
        <v>3.534284</v>
      </c>
      <c r="AE169" s="2592" t="n">
        <v>3.04136836722612</v>
      </c>
      <c r="AF169" s="2592" t="n">
        <v>3.02722011908133</v>
      </c>
      <c r="AG169" s="2592" t="n">
        <v>0.49291563277388</v>
      </c>
      <c r="AH169" s="2591" t="n">
        <v>0.5070638809186701</v>
      </c>
      <c r="AI169" s="2592" t="n">
        <v>3.60801</v>
      </c>
      <c r="AJ169" s="409" t="n">
        <v>-0.02043397884152209</v>
      </c>
      <c r="AK169" s="410" t="n"/>
      <c r="AL169" s="2592" t="n">
        <v>3.210789</v>
      </c>
      <c r="AM169" s="2592" t="n">
        <v>3.23411743359953</v>
      </c>
      <c r="AN169" s="2592" t="n">
        <v>2.97492637135059</v>
      </c>
      <c r="AO169" s="2592" t="n">
        <v>3.94161024588549</v>
      </c>
      <c r="AP169" s="2592" t="n">
        <v>-0.02332843359952985</v>
      </c>
      <c r="AQ169" s="2591" t="n">
        <v>0.2358626286494103</v>
      </c>
      <c r="AR169" s="2592" t="n">
        <v>4.348514</v>
      </c>
      <c r="AS169" s="409" t="n">
        <v>-0.2616353540542815</v>
      </c>
      <c r="AT169" s="2586" t="n"/>
      <c r="AU169" s="2591" t="n">
        <v>3.35107</v>
      </c>
      <c r="AV169" s="2592" t="n">
        <v>3.27136681935134</v>
      </c>
      <c r="AW169" s="2592" t="n">
        <v>2.73746088088669</v>
      </c>
      <c r="AX169" s="2592" t="n">
        <v>0.07970318064865944</v>
      </c>
      <c r="AY169" s="2592" t="n">
        <v>0.6136091191133097</v>
      </c>
      <c r="AZ169" s="2592" t="n">
        <v>3.708056</v>
      </c>
      <c r="BA169" s="409" t="n">
        <v>-0.09627308756933561</v>
      </c>
      <c r="BB169" s="410" t="n"/>
      <c r="BC169" s="2591" t="n">
        <v>3.183236</v>
      </c>
      <c r="BD169" s="2592" t="n">
        <v>3.07319930493973</v>
      </c>
      <c r="BE169" s="2592" t="n">
        <v>2.65304172117207</v>
      </c>
      <c r="BF169" s="2592" t="n">
        <v>0.1100366950602698</v>
      </c>
      <c r="BG169" s="2592" t="n">
        <v>0.5301942788279299</v>
      </c>
      <c r="BH169" s="2592" t="n">
        <v>3.307155</v>
      </c>
      <c r="BI169" s="409" t="n">
        <v>-0.03746997041263556</v>
      </c>
      <c r="BJ169" s="2586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09" t="n"/>
      <c r="BS169" s="410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397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397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592" t="n">
        <v>24.776039</v>
      </c>
      <c r="CS169" s="2592" t="n">
        <v>26.11524162171656</v>
      </c>
      <c r="CT169" s="2592" t="n">
        <v>21.71001512677218</v>
      </c>
      <c r="CU169" s="2592" t="n">
        <v>-1.339202621716556</v>
      </c>
      <c r="CV169" s="2592" t="n">
        <v>3.06602387322782</v>
      </c>
      <c r="CW169" s="2592" t="n">
        <v>25.901133</v>
      </c>
      <c r="CX169" s="761">
        <f>+CR169/CW169-1</f>
        <v/>
      </c>
      <c r="CY169" s="32" t="n"/>
      <c r="CZ169" s="2815" t="n">
        <v>38.7752605687127</v>
      </c>
      <c r="DA169" s="2592" t="n">
        <v>36.16150812133421</v>
      </c>
      <c r="DB169" s="2592" t="n">
        <v>35.0597378932551</v>
      </c>
      <c r="DC169" s="2592" t="n"/>
      <c r="DD169" s="2592" t="n">
        <v>41.361837</v>
      </c>
      <c r="DE169" s="409">
        <f>(CZ169-DD169)/DD169</f>
        <v/>
      </c>
      <c r="DF169" s="409">
        <f>(DA169-DD169)/DD169</f>
        <v/>
      </c>
      <c r="DG169" s="409">
        <f>(DB169-DD169)/DD169</f>
        <v/>
      </c>
      <c r="DH169" s="409">
        <f>(DC169-DD169)/DD169</f>
        <v/>
      </c>
      <c r="DI169" s="2489" t="n"/>
      <c r="DJ169" s="2388" t="n"/>
      <c r="DL169" s="2388" t="n"/>
      <c r="DM169" s="2571">
        <f>(CS169-CZ169)*10^6</f>
        <v/>
      </c>
      <c r="DN169" s="2571">
        <f>(CT169-DC169)*10^6</f>
        <v/>
      </c>
      <c r="DO169" s="2571">
        <f>(CW169-DD169)*10^6</f>
        <v/>
      </c>
    </row>
    <row customHeight="1" ht="4.5" r="170" s="2323">
      <c r="A170" s="565" t="n"/>
      <c r="B170" s="826" t="n"/>
      <c r="C170" s="651" t="inlineStr">
        <is>
          <t>CA163</t>
        </is>
      </c>
      <c r="D170" s="2434" t="n"/>
      <c r="E170" s="2434" t="n"/>
      <c r="F170" s="2434" t="n"/>
      <c r="G170" s="2434" t="n"/>
      <c r="H170" s="232" t="n"/>
      <c r="I170" s="397" t="n"/>
      <c r="J170" s="2434" t="n"/>
      <c r="K170" s="2434" t="n"/>
      <c r="L170" s="2434" t="n"/>
      <c r="M170" s="2434" t="n"/>
      <c r="N170" s="232" t="n"/>
      <c r="O170" s="2586" t="n"/>
      <c r="P170" s="2434" t="n"/>
      <c r="Q170" s="2434" t="n"/>
      <c r="R170" s="2434" t="n"/>
      <c r="S170" s="2434" t="n"/>
      <c r="T170" s="232" t="n"/>
      <c r="U170" s="397" t="n"/>
      <c r="V170" s="2434" t="n"/>
      <c r="W170" s="2434" t="n"/>
      <c r="X170" s="2434" t="n"/>
      <c r="Y170" s="2434" t="n"/>
      <c r="Z170" s="2507" t="n"/>
      <c r="AA170" s="2434" t="n"/>
      <c r="AB170" s="232" t="n"/>
      <c r="AC170" s="397" t="n"/>
      <c r="AD170" s="2434" t="n"/>
      <c r="AE170" s="2434" t="n"/>
      <c r="AF170" s="2434" t="n"/>
      <c r="AG170" s="2434" t="n"/>
      <c r="AH170" s="2507" t="n"/>
      <c r="AI170" s="2434" t="n"/>
      <c r="AJ170" s="232" t="n"/>
      <c r="AK170" s="397" t="n"/>
      <c r="AL170" s="2434" t="n"/>
      <c r="AM170" s="2434" t="n"/>
      <c r="AN170" s="2434" t="n"/>
      <c r="AO170" s="2434" t="n"/>
      <c r="AP170" s="2434" t="n"/>
      <c r="AQ170" s="2507" t="n"/>
      <c r="AR170" s="2434" t="n"/>
      <c r="AS170" s="232" t="n"/>
      <c r="AT170" s="2586" t="n"/>
      <c r="AU170" s="2507" t="n"/>
      <c r="AV170" s="2434" t="n"/>
      <c r="AW170" s="2434" t="n"/>
      <c r="AX170" s="2434" t="n"/>
      <c r="AY170" s="2434" t="n"/>
      <c r="AZ170" s="2434" t="n"/>
      <c r="BA170" s="232" t="n"/>
      <c r="BB170" s="397" t="n"/>
      <c r="BC170" s="2507" t="n"/>
      <c r="BD170" s="2434" t="n"/>
      <c r="BE170" s="2434" t="n"/>
      <c r="BF170" s="2434" t="n"/>
      <c r="BG170" s="2434" t="n"/>
      <c r="BH170" s="2434" t="n"/>
      <c r="BI170" s="232" t="n"/>
      <c r="BJ170" s="2586" t="n"/>
      <c r="BK170" s="2507" t="n"/>
      <c r="BL170" s="2434" t="n"/>
      <c r="BM170" s="2434" t="n"/>
      <c r="BN170" s="2434" t="n"/>
      <c r="BO170" s="2434" t="n"/>
      <c r="BP170" s="2434" t="n"/>
      <c r="BQ170" s="2434" t="n"/>
      <c r="BR170" s="232" t="n"/>
      <c r="BS170" s="397" t="n"/>
      <c r="BT170" s="2507" t="n"/>
      <c r="BU170" s="2434" t="n"/>
      <c r="BV170" s="2434" t="n"/>
      <c r="BW170" s="2434" t="n"/>
      <c r="BX170" s="2434" t="n"/>
      <c r="BY170" s="2434" t="n"/>
      <c r="BZ170" s="232" t="n"/>
      <c r="CA170" s="397" t="n"/>
      <c r="CB170" s="2507" t="n"/>
      <c r="CC170" s="2434" t="n"/>
      <c r="CD170" s="2434" t="n"/>
      <c r="CE170" s="2434" t="n"/>
      <c r="CF170" s="2434" t="n"/>
      <c r="CG170" s="2434" t="n"/>
      <c r="CH170" s="232" t="n"/>
      <c r="CI170" s="397" t="n"/>
      <c r="CJ170" s="2507" t="n"/>
      <c r="CK170" s="2434" t="n"/>
      <c r="CL170" s="2434" t="n"/>
      <c r="CM170" s="2434" t="n"/>
      <c r="CN170" s="2434" t="n"/>
      <c r="CO170" s="2434" t="n"/>
      <c r="CP170" s="232" t="n"/>
      <c r="CQ170" s="397" t="n"/>
      <c r="CR170" s="2434" t="n"/>
      <c r="CS170" s="2434" t="n"/>
      <c r="CT170" s="2434" t="n"/>
      <c r="CU170" s="2434" t="n"/>
      <c r="CV170" s="2434">
        <f>+CR170-CT170</f>
        <v/>
      </c>
      <c r="CW170" s="2434" t="n"/>
      <c r="CX170" s="774">
        <f>IFERROR(CR170/CW170-1, "-")</f>
        <v/>
      </c>
      <c r="CY170" s="32" t="n"/>
      <c r="CZ170" s="2767" t="n"/>
      <c r="DA170" s="2434" t="n"/>
      <c r="DB170" s="2434" t="n"/>
      <c r="DC170" s="2434" t="n"/>
      <c r="DD170" s="2434" t="n"/>
      <c r="DE170" s="232" t="n"/>
      <c r="DF170" s="232" t="n"/>
      <c r="DG170" s="232" t="n"/>
      <c r="DH170" s="232" t="n"/>
      <c r="DI170" s="2489" t="n"/>
      <c r="DL170" s="2388" t="n"/>
      <c r="DM170" s="2571">
        <f>(CS170-CZ170)*10^6</f>
        <v/>
      </c>
      <c r="DN170" s="2571">
        <f>(CT170-DC170)*10^6</f>
        <v/>
      </c>
      <c r="DO170" s="2571">
        <f>(CW170-DD170)*10^6</f>
        <v/>
      </c>
    </row>
    <row customFormat="1" customHeight="1" ht="14.25" r="171" s="144">
      <c r="A171" s="688" t="inlineStr">
        <is>
          <t>Colocalisation</t>
        </is>
      </c>
      <c r="B171" s="689" t="n"/>
      <c r="C171" s="651" t="inlineStr">
        <is>
          <t>CA164</t>
        </is>
      </c>
      <c r="D171" s="2775" t="n">
        <v>60.8631220338983</v>
      </c>
      <c r="E171" s="2775" t="n">
        <v>72.014084819209</v>
      </c>
      <c r="F171" s="2775" t="n">
        <v>-11.1509627853107</v>
      </c>
      <c r="G171" s="2775" t="n">
        <v>71.9879974576271</v>
      </c>
      <c r="H171" s="691" t="n">
        <v>-0.1545379204398208</v>
      </c>
      <c r="I171" s="692" t="n"/>
      <c r="J171" s="2775" t="n">
        <v>60.8631220338983</v>
      </c>
      <c r="K171" s="2775" t="n">
        <v>72.014084819209</v>
      </c>
      <c r="L171" s="2775" t="n">
        <v>-11.1509627853107</v>
      </c>
      <c r="M171" s="2775" t="n">
        <v>71.16604599999999</v>
      </c>
      <c r="N171" s="691" t="n">
        <v>-0.1447730279423096</v>
      </c>
      <c r="O171" s="2776" t="n"/>
      <c r="P171" s="2775" t="n">
        <v>60.8631220338983</v>
      </c>
      <c r="Q171" s="2775" t="n">
        <v>72.014084819209</v>
      </c>
      <c r="R171" s="2775" t="n">
        <v>-11.1509627853107</v>
      </c>
      <c r="S171" s="2775" t="n">
        <v>72.88821099999994</v>
      </c>
      <c r="T171" s="691" t="n">
        <v>-0.1649798890811253</v>
      </c>
      <c r="U171" s="692" t="n"/>
      <c r="V171" s="2775" t="n">
        <v>60.7447237288136</v>
      </c>
      <c r="W171" s="2775" t="n">
        <v>72.014084819209</v>
      </c>
      <c r="X171" s="2775" t="n">
        <v>60.8631220338983</v>
      </c>
      <c r="Y171" s="2775" t="n">
        <v>-11.26936109039541</v>
      </c>
      <c r="Z171" s="2777" t="n">
        <v>-0.1183983050847033</v>
      </c>
      <c r="AA171" s="2775" t="n">
        <v>72.07900084745759</v>
      </c>
      <c r="AB171" s="691" t="n">
        <v>-0.1572479777103317</v>
      </c>
      <c r="AC171" s="692" t="n"/>
      <c r="AD171" s="2775" t="n">
        <v>60.4396389308475</v>
      </c>
      <c r="AE171" s="2775" t="n">
        <v>72.014084819209</v>
      </c>
      <c r="AF171" s="2775" t="n">
        <v>60.8631220338983</v>
      </c>
      <c r="AG171" s="2775" t="n">
        <v>-11.5744458883615</v>
      </c>
      <c r="AH171" s="2777" t="n">
        <v>-0.4234831030507991</v>
      </c>
      <c r="AI171" s="2775" t="n">
        <v>72.07900084745759</v>
      </c>
      <c r="AJ171" s="691" t="n">
        <v>-0.1614806223693741</v>
      </c>
      <c r="AK171" s="692" t="n"/>
      <c r="AL171" s="2775" t="n">
        <v>60.4396389308475</v>
      </c>
      <c r="AM171" s="2775" t="n">
        <v>72.014084819209</v>
      </c>
      <c r="AN171" s="2775" t="n">
        <v>60.8631220338983</v>
      </c>
      <c r="AO171" s="2775" t="n">
        <v>60.9396389308475</v>
      </c>
      <c r="AP171" s="2775" t="n">
        <v>-11.5744458883615</v>
      </c>
      <c r="AQ171" s="2777" t="n">
        <v>-0.4234831030507991</v>
      </c>
      <c r="AR171" s="2775" t="n">
        <v>71.46721101694919</v>
      </c>
      <c r="AS171" s="691" t="n">
        <v>-0.1543025385933472</v>
      </c>
      <c r="AT171" s="2776" t="n"/>
      <c r="AU171" s="2777" t="n">
        <v>1005.816434</v>
      </c>
      <c r="AV171" s="2775" t="n">
        <v>72.014084819209</v>
      </c>
      <c r="AW171" s="2775" t="n">
        <v>60.9396389308475</v>
      </c>
      <c r="AX171" s="2775" t="n">
        <v>933.802349180791</v>
      </c>
      <c r="AY171" s="2775" t="n">
        <v>944.8767950691524</v>
      </c>
      <c r="AZ171" s="2775" t="n">
        <v>71</v>
      </c>
      <c r="BA171" s="691" t="n">
        <v>13.16642864788732</v>
      </c>
      <c r="BB171" s="692" t="n"/>
      <c r="BC171" s="2777" t="n">
        <v>121.065969439322</v>
      </c>
      <c r="BD171" s="2775" t="n">
        <v>72.014084819209</v>
      </c>
      <c r="BE171" s="2775" t="n">
        <v>60.9396389308475</v>
      </c>
      <c r="BF171" s="2775" t="n">
        <v>49.05188462011304</v>
      </c>
      <c r="BG171" s="2775" t="n">
        <v>60.12633050847455</v>
      </c>
      <c r="BH171" s="2775" t="n">
        <v>0</v>
      </c>
      <c r="BI171" s="691" t="n"/>
      <c r="BJ171" s="2776" t="n"/>
      <c r="BK171" s="2777" t="n"/>
      <c r="BL171" s="2775" t="n"/>
      <c r="BM171" s="2775" t="n"/>
      <c r="BN171" s="2775" t="n"/>
      <c r="BO171" s="2775" t="n"/>
      <c r="BP171" s="2775" t="n"/>
      <c r="BQ171" s="2775" t="n"/>
      <c r="BR171" s="691" t="n"/>
      <c r="BS171" s="692" t="n"/>
      <c r="BT171" s="2777" t="n"/>
      <c r="BU171" s="2775" t="n"/>
      <c r="BV171" s="2775" t="n"/>
      <c r="BW171" s="2775" t="n"/>
      <c r="BX171" s="2775" t="n"/>
      <c r="BY171" s="2775" t="n"/>
      <c r="BZ171" s="691" t="n"/>
      <c r="CA171" s="696" t="n"/>
      <c r="CB171" s="2777" t="n"/>
      <c r="CC171" s="2775" t="n"/>
      <c r="CD171" s="2775" t="n"/>
      <c r="CE171" s="2775" t="n"/>
      <c r="CF171" s="2775" t="n"/>
      <c r="CG171" s="2775" t="n"/>
      <c r="CH171" s="691" t="n"/>
      <c r="CI171" s="696" t="n"/>
      <c r="CJ171" s="2777" t="n"/>
      <c r="CK171" s="2775" t="n"/>
      <c r="CL171" s="2775" t="n"/>
      <c r="CM171" s="2775" t="n"/>
      <c r="CN171" s="2775" t="n"/>
      <c r="CO171" s="2775" t="n"/>
      <c r="CP171" s="691" t="n"/>
      <c r="CQ171" s="692" t="n"/>
      <c r="CR171" s="2775" t="n">
        <v>1491.095771131525</v>
      </c>
      <c r="CS171" s="2775" t="n">
        <v>576.112678553672</v>
      </c>
      <c r="CT171" s="2775" t="n">
        <v>425.653006623051</v>
      </c>
      <c r="CU171" s="2775" t="n">
        <v>914.9830925778534</v>
      </c>
      <c r="CV171" s="2775" t="n">
        <v>1065.442764508475</v>
      </c>
      <c r="CW171" s="2775" t="n">
        <v>502.6674671694914</v>
      </c>
      <c r="CX171" s="697">
        <f>IFERROR(CR171/CW171-1, "-")</f>
        <v/>
      </c>
      <c r="CY171" s="698" t="n"/>
      <c r="CZ171" s="2779" t="n">
        <v>864.169017830508</v>
      </c>
      <c r="DA171" s="2775" t="n"/>
      <c r="DB171" s="2775" t="n">
        <v>730.351201277289</v>
      </c>
      <c r="DC171" s="2775" t="n"/>
      <c r="DD171" s="2775" t="n"/>
      <c r="DE171" s="2775" t="n"/>
      <c r="DF171" s="2775" t="n"/>
      <c r="DG171" s="2775" t="n"/>
      <c r="DH171" s="2775" t="n"/>
      <c r="DI171" s="2489" t="n"/>
      <c r="DJ171" s="2388" t="n"/>
      <c r="DL171" s="2388" t="n"/>
      <c r="DM171" s="2571">
        <f>(CS171-CZ171)*10^6</f>
        <v/>
      </c>
      <c r="DN171" s="2571">
        <f>(CT171-DC171)*10^6</f>
        <v/>
      </c>
      <c r="DO171" s="2571">
        <f>(CW171-DD171)*10^6</f>
        <v/>
      </c>
    </row>
    <row customHeight="1" hidden="1" ht="31.5" r="172" s="2323">
      <c r="A172" s="565" t="n"/>
      <c r="B172" s="826" t="inlineStr">
        <is>
          <t>IHS</t>
        </is>
      </c>
      <c r="C172" s="651" t="inlineStr">
        <is>
          <t>CA165</t>
        </is>
      </c>
      <c r="D172" s="2834" t="n"/>
      <c r="E172" s="2834" t="n"/>
      <c r="F172" s="2834" t="n"/>
      <c r="G172" s="2834" t="n"/>
      <c r="H172" s="232" t="n"/>
      <c r="I172" s="397" t="n"/>
      <c r="J172" s="2834" t="n"/>
      <c r="K172" s="2834" t="n"/>
      <c r="L172" s="2834" t="n"/>
      <c r="M172" s="2834" t="n"/>
      <c r="N172" s="232" t="n"/>
      <c r="O172" s="2586" t="n"/>
      <c r="P172" s="2834" t="n"/>
      <c r="Q172" s="2834" t="n"/>
      <c r="R172" s="2834" t="n"/>
      <c r="S172" s="2834" t="n"/>
      <c r="T172" s="232" t="n"/>
      <c r="U172" s="397" t="n"/>
      <c r="V172" s="2834" t="n"/>
      <c r="W172" s="2834" t="n"/>
      <c r="X172" s="2834" t="n"/>
      <c r="Y172" s="2834" t="n"/>
      <c r="Z172" s="2507" t="n"/>
      <c r="AA172" s="2834" t="n"/>
      <c r="AB172" s="232" t="n"/>
      <c r="AC172" s="397" t="n"/>
      <c r="AD172" s="2834" t="n"/>
      <c r="AE172" s="2834" t="n"/>
      <c r="AF172" s="2834" t="n"/>
      <c r="AG172" s="2834" t="n"/>
      <c r="AH172" s="2507" t="n"/>
      <c r="AI172" s="2834" t="n"/>
      <c r="AJ172" s="232" t="n"/>
      <c r="AK172" s="397" t="n"/>
      <c r="AL172" s="2834" t="n"/>
      <c r="AM172" s="2834" t="n"/>
      <c r="AN172" s="2834" t="n"/>
      <c r="AO172" s="2834" t="n"/>
      <c r="AP172" s="2834" t="n"/>
      <c r="AQ172" s="2507" t="n"/>
      <c r="AR172" s="2834" t="n"/>
      <c r="AS172" s="232" t="n"/>
      <c r="AT172" s="2586" t="n"/>
      <c r="AU172" s="2507" t="n"/>
      <c r="AV172" s="2834" t="n"/>
      <c r="AW172" s="2834" t="n"/>
      <c r="AX172" s="2834" t="n"/>
      <c r="AY172" s="2834" t="n"/>
      <c r="AZ172" s="2834" t="n"/>
      <c r="BA172" s="232" t="n"/>
      <c r="BB172" s="397" t="n"/>
      <c r="BC172" s="2507" t="n"/>
      <c r="BD172" s="2834" t="n"/>
      <c r="BE172" s="2834" t="n"/>
      <c r="BF172" s="2834" t="n"/>
      <c r="BG172" s="2834" t="n"/>
      <c r="BH172" s="2834" t="n"/>
      <c r="BI172" s="232" t="n"/>
      <c r="BJ172" s="2586" t="n"/>
      <c r="BK172" s="2507" t="n"/>
      <c r="BL172" s="2834" t="n"/>
      <c r="BM172" s="2834" t="n"/>
      <c r="BN172" s="2834" t="n"/>
      <c r="BO172" s="2834" t="n"/>
      <c r="BP172" s="2834" t="n"/>
      <c r="BQ172" s="2834" t="n"/>
      <c r="BR172" s="232" t="n"/>
      <c r="BS172" s="397" t="n"/>
      <c r="BT172" s="2507" t="n"/>
      <c r="BU172" s="2834" t="n"/>
      <c r="BV172" s="2834" t="n"/>
      <c r="BW172" s="2834" t="n"/>
      <c r="BX172" s="2834" t="n"/>
      <c r="BY172" s="2834" t="n"/>
      <c r="BZ172" s="232" t="n"/>
      <c r="CA172" s="397" t="n"/>
      <c r="CB172" s="2507" t="n"/>
      <c r="CC172" s="2834" t="n"/>
      <c r="CD172" s="2834" t="n"/>
      <c r="CE172" s="2834" t="n"/>
      <c r="CF172" s="2834" t="n"/>
      <c r="CG172" s="2834" t="n"/>
      <c r="CH172" s="232" t="n"/>
      <c r="CI172" s="397" t="n"/>
      <c r="CJ172" s="2507" t="n"/>
      <c r="CK172" s="2834" t="n"/>
      <c r="CL172" s="2834" t="n"/>
      <c r="CM172" s="2834" t="n"/>
      <c r="CN172" s="2834" t="n"/>
      <c r="CO172" s="2834" t="n"/>
      <c r="CP172" s="232" t="n"/>
      <c r="CQ172" s="397" t="n"/>
      <c r="CR172" s="2834" t="n"/>
      <c r="CS172" s="2834" t="n"/>
      <c r="CT172" s="2834" t="n"/>
      <c r="CU172" s="2834" t="n"/>
      <c r="CV172" s="2834" t="n"/>
      <c r="CW172" s="2834" t="n"/>
      <c r="CX172" s="774">
        <f>IFERROR(CR172/CW172-1, "-")</f>
        <v/>
      </c>
      <c r="CY172" s="2834" t="n"/>
      <c r="CZ172" s="2835" t="n"/>
      <c r="DA172" s="2834" t="n"/>
      <c r="DB172" s="2834" t="n"/>
      <c r="DC172" s="2834" t="n"/>
      <c r="DD172" s="2834" t="n"/>
      <c r="DE172" s="2834" t="n"/>
      <c r="DF172" s="2834" t="n"/>
      <c r="DG172" s="2834" t="n"/>
      <c r="DH172" s="2834" t="n"/>
      <c r="DI172" s="2489" t="n"/>
      <c r="DL172" s="2388" t="n"/>
      <c r="DM172" s="2571">
        <f>(CS172-CZ172)*10^6</f>
        <v/>
      </c>
      <c r="DN172" s="2571">
        <f>(CT172-DC172)*10^6</f>
        <v/>
      </c>
      <c r="DO172" s="2571">
        <f>(CW172-DD172)*10^6</f>
        <v/>
      </c>
    </row>
    <row customHeight="1" hidden="1" ht="31.5" r="173" s="2323">
      <c r="A173" s="784" t="n"/>
      <c r="B173" s="735" t="inlineStr">
        <is>
          <t>Autres</t>
        </is>
      </c>
      <c r="C173" s="651" t="inlineStr">
        <is>
          <t>CA166</t>
        </is>
      </c>
      <c r="D173" s="2592" t="n"/>
      <c r="E173" s="2592" t="n"/>
      <c r="F173" s="2592" t="n"/>
      <c r="G173" s="2592" t="n"/>
      <c r="H173" s="409" t="n"/>
      <c r="I173" s="410" t="n"/>
      <c r="J173" s="2592" t="n"/>
      <c r="K173" s="2592" t="n"/>
      <c r="L173" s="2592" t="n"/>
      <c r="M173" s="2592" t="n"/>
      <c r="N173" s="409" t="n"/>
      <c r="O173" s="2586" t="n"/>
      <c r="P173" s="2592" t="n"/>
      <c r="Q173" s="2592" t="n"/>
      <c r="R173" s="2592" t="n"/>
      <c r="S173" s="2592" t="n"/>
      <c r="T173" s="409" t="n"/>
      <c r="U173" s="410" t="n"/>
      <c r="V173" s="2592" t="n"/>
      <c r="W173" s="2592" t="n"/>
      <c r="X173" s="2592" t="n"/>
      <c r="Y173" s="2592" t="n"/>
      <c r="Z173" s="2591" t="n"/>
      <c r="AA173" s="2592" t="n"/>
      <c r="AB173" s="409" t="n"/>
      <c r="AC173" s="410" t="n"/>
      <c r="AD173" s="2592" t="n"/>
      <c r="AE173" s="2592" t="n"/>
      <c r="AF173" s="2592" t="n"/>
      <c r="AG173" s="2592" t="n"/>
      <c r="AH173" s="2591" t="n"/>
      <c r="AI173" s="2592" t="n"/>
      <c r="AJ173" s="409" t="n"/>
      <c r="AK173" s="410" t="n"/>
      <c r="AL173" s="2592" t="n"/>
      <c r="AM173" s="2592" t="n"/>
      <c r="AN173" s="2592" t="n"/>
      <c r="AO173" s="2592" t="n"/>
      <c r="AP173" s="2592" t="n"/>
      <c r="AQ173" s="2591" t="n"/>
      <c r="AR173" s="2592" t="n"/>
      <c r="AS173" s="409" t="n"/>
      <c r="AT173" s="2586" t="n"/>
      <c r="AU173" s="2591" t="n"/>
      <c r="AV173" s="2592" t="n"/>
      <c r="AW173" s="2592" t="n"/>
      <c r="AX173" s="2592" t="n"/>
      <c r="AY173" s="2592" t="n"/>
      <c r="AZ173" s="2592" t="n"/>
      <c r="BA173" s="409" t="n"/>
      <c r="BB173" s="410" t="n"/>
      <c r="BC173" s="2591" t="n"/>
      <c r="BD173" s="2592" t="n"/>
      <c r="BE173" s="2592" t="n"/>
      <c r="BF173" s="2592" t="n"/>
      <c r="BG173" s="2592" t="n"/>
      <c r="BH173" s="2592" t="n"/>
      <c r="BI173" s="409" t="n"/>
      <c r="BJ173" s="2586" t="n"/>
      <c r="BK173" s="2591" t="n"/>
      <c r="BL173" s="2592" t="n"/>
      <c r="BM173" s="2592" t="n"/>
      <c r="BN173" s="2592" t="n"/>
      <c r="BO173" s="2592" t="n"/>
      <c r="BP173" s="2592" t="n"/>
      <c r="BQ173" s="2592" t="n"/>
      <c r="BR173" s="409" t="n"/>
      <c r="BS173" s="410" t="n"/>
      <c r="BT173" s="2591" t="n"/>
      <c r="BU173" s="2592" t="n"/>
      <c r="BV173" s="2592" t="n"/>
      <c r="BW173" s="2592" t="n"/>
      <c r="BX173" s="2592" t="n"/>
      <c r="BY173" s="2592" t="n"/>
      <c r="BZ173" s="409" t="n"/>
      <c r="CA173" s="397" t="n"/>
      <c r="CB173" s="2591" t="n"/>
      <c r="CC173" s="2592" t="n"/>
      <c r="CD173" s="2592" t="n"/>
      <c r="CE173" s="2592" t="n"/>
      <c r="CF173" s="2592" t="n"/>
      <c r="CG173" s="2592" t="n"/>
      <c r="CH173" s="409" t="n"/>
      <c r="CI173" s="397" t="n"/>
      <c r="CJ173" s="2591" t="n"/>
      <c r="CK173" s="2592" t="n"/>
      <c r="CL173" s="2592" t="n"/>
      <c r="CM173" s="2592" t="n"/>
      <c r="CN173" s="2592" t="n"/>
      <c r="CO173" s="2592" t="n"/>
      <c r="CP173" s="409" t="n"/>
      <c r="CQ173" s="410" t="n"/>
      <c r="CR173" s="2592" t="n"/>
      <c r="CS173" s="2592" t="n"/>
      <c r="CT173" s="2834" t="n"/>
      <c r="CU173" s="2592" t="n"/>
      <c r="CV173" s="2592" t="n"/>
      <c r="CW173" s="2592" t="n"/>
      <c r="CX173" s="761">
        <f>IFERROR(CR173/CW173-1, "-")</f>
        <v/>
      </c>
      <c r="CY173" s="32" t="n"/>
      <c r="CZ173" s="2815" t="n"/>
      <c r="DA173" s="2592" t="n"/>
      <c r="DB173" s="2592" t="n"/>
      <c r="DC173" s="2592" t="n"/>
      <c r="DD173" s="2592" t="n"/>
      <c r="DE173" s="409" t="n"/>
      <c r="DF173" s="409" t="n"/>
      <c r="DG173" s="2834" t="n"/>
      <c r="DH173" s="2834" t="n"/>
      <c r="DI173" s="2489" t="n"/>
      <c r="DL173" s="2388" t="n"/>
      <c r="DM173" s="2571">
        <f>(CS173-CZ173)*10^6</f>
        <v/>
      </c>
      <c r="DN173" s="2571">
        <f>(CT173-DC173)*10^6</f>
        <v/>
      </c>
      <c r="DO173" s="2571">
        <f>(CW173-DD173)*10^6</f>
        <v/>
      </c>
    </row>
    <row customHeight="1" hidden="1" ht="31.5" r="174" s="2323">
      <c r="A174" s="784" t="n"/>
      <c r="B174" s="735" t="inlineStr">
        <is>
          <t>Opérateur national 3</t>
        </is>
      </c>
      <c r="C174" s="651" t="inlineStr">
        <is>
          <t>CA167</t>
        </is>
      </c>
      <c r="D174" s="2592" t="n"/>
      <c r="E174" s="2592" t="n"/>
      <c r="F174" s="2592" t="n"/>
      <c r="G174" s="2592" t="n"/>
      <c r="H174" s="409" t="n"/>
      <c r="I174" s="410" t="n"/>
      <c r="J174" s="2592" t="n"/>
      <c r="K174" s="2592" t="n"/>
      <c r="L174" s="2592" t="n"/>
      <c r="M174" s="2592" t="n"/>
      <c r="N174" s="409" t="n"/>
      <c r="O174" s="2586" t="n"/>
      <c r="P174" s="2592" t="n"/>
      <c r="Q174" s="2592" t="n"/>
      <c r="R174" s="2592" t="n"/>
      <c r="S174" s="2592" t="n"/>
      <c r="T174" s="409" t="n"/>
      <c r="U174" s="410" t="n"/>
      <c r="V174" s="2592" t="n"/>
      <c r="W174" s="2592" t="n"/>
      <c r="X174" s="2592" t="n"/>
      <c r="Y174" s="2592" t="n"/>
      <c r="Z174" s="2591" t="n"/>
      <c r="AA174" s="2592" t="n"/>
      <c r="AB174" s="409" t="n"/>
      <c r="AC174" s="410" t="n"/>
      <c r="AD174" s="2592" t="n"/>
      <c r="AE174" s="2592" t="n"/>
      <c r="AF174" s="2592" t="n"/>
      <c r="AG174" s="2592" t="n"/>
      <c r="AH174" s="2591" t="n"/>
      <c r="AI174" s="2592" t="n"/>
      <c r="AJ174" s="409" t="n"/>
      <c r="AK174" s="410" t="n"/>
      <c r="AL174" s="2592" t="n"/>
      <c r="AM174" s="2592" t="n"/>
      <c r="AN174" s="2592" t="n"/>
      <c r="AO174" s="2592" t="n"/>
      <c r="AP174" s="2592" t="n"/>
      <c r="AQ174" s="2591" t="n"/>
      <c r="AR174" s="2592" t="n"/>
      <c r="AS174" s="409" t="n"/>
      <c r="AT174" s="2586" t="n"/>
      <c r="AU174" s="2591" t="n"/>
      <c r="AV174" s="2592" t="n"/>
      <c r="AW174" s="2592" t="n"/>
      <c r="AX174" s="2592" t="n"/>
      <c r="AY174" s="2592" t="n"/>
      <c r="AZ174" s="2592" t="n"/>
      <c r="BA174" s="409" t="n"/>
      <c r="BB174" s="410" t="n"/>
      <c r="BC174" s="2591" t="n"/>
      <c r="BD174" s="2592" t="n"/>
      <c r="BE174" s="2592" t="n"/>
      <c r="BF174" s="2592" t="n"/>
      <c r="BG174" s="2592" t="n"/>
      <c r="BH174" s="2592" t="n"/>
      <c r="BI174" s="409" t="n"/>
      <c r="BJ174" s="2586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410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397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397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2" t="n"/>
      <c r="CS174" s="2592" t="n"/>
      <c r="CT174" s="2834" t="n"/>
      <c r="CU174" s="2592" t="n"/>
      <c r="CV174" s="2592" t="n"/>
      <c r="CW174" s="2592" t="n"/>
      <c r="CX174" s="761">
        <f>IFERROR(CR174/CW174-1, "-")</f>
        <v/>
      </c>
      <c r="CY174" s="32" t="n"/>
      <c r="CZ174" s="2815" t="n"/>
      <c r="DA174" s="2592" t="n"/>
      <c r="DB174" s="2592" t="n"/>
      <c r="DC174" s="2592" t="n"/>
      <c r="DD174" s="2592" t="n"/>
      <c r="DE174" s="409" t="n"/>
      <c r="DF174" s="409" t="n"/>
      <c r="DG174" s="2836" t="n"/>
      <c r="DH174" s="2836" t="n"/>
      <c r="DI174" s="2489" t="n"/>
      <c r="DL174" s="2388" t="n"/>
      <c r="DM174" s="2571">
        <f>(CS174-CZ174)*10^6</f>
        <v/>
      </c>
      <c r="DN174" s="2571">
        <f>(CT174-DC174)*10^6</f>
        <v/>
      </c>
      <c r="DO174" s="2571">
        <f>(CW174-DD174)*10^6</f>
        <v/>
      </c>
    </row>
    <row customHeight="1" hidden="1" ht="31.5" r="175" s="2323">
      <c r="A175" s="784" t="n"/>
      <c r="B175" s="784" t="n"/>
      <c r="C175" s="651" t="inlineStr">
        <is>
          <t>CA168</t>
        </is>
      </c>
      <c r="D175" s="2592" t="n"/>
      <c r="E175" s="2592" t="n"/>
      <c r="F175" s="2592" t="n"/>
      <c r="G175" s="2592" t="n"/>
      <c r="H175" s="409" t="n"/>
      <c r="I175" s="410" t="n"/>
      <c r="J175" s="2592" t="n"/>
      <c r="K175" s="2592" t="n"/>
      <c r="L175" s="2592" t="n"/>
      <c r="M175" s="2592" t="n"/>
      <c r="N175" s="409" t="n"/>
      <c r="O175" s="2586" t="n"/>
      <c r="P175" s="2592" t="n"/>
      <c r="Q175" s="2592" t="n"/>
      <c r="R175" s="2592" t="n"/>
      <c r="S175" s="2592" t="n"/>
      <c r="T175" s="409" t="n"/>
      <c r="U175" s="410" t="n"/>
      <c r="V175" s="2592" t="n"/>
      <c r="W175" s="2592" t="n"/>
      <c r="X175" s="2592" t="n"/>
      <c r="Y175" s="2592" t="n"/>
      <c r="Z175" s="2591" t="n"/>
      <c r="AA175" s="2592" t="n"/>
      <c r="AB175" s="409" t="n"/>
      <c r="AC175" s="410" t="n"/>
      <c r="AD175" s="2592" t="n"/>
      <c r="AE175" s="2592" t="n"/>
      <c r="AF175" s="2592" t="n"/>
      <c r="AG175" s="2592" t="n"/>
      <c r="AH175" s="2591" t="n"/>
      <c r="AI175" s="2592" t="n"/>
      <c r="AJ175" s="409" t="n"/>
      <c r="AK175" s="410" t="n"/>
      <c r="AL175" s="2592" t="n"/>
      <c r="AM175" s="2592" t="n"/>
      <c r="AN175" s="2592" t="n"/>
      <c r="AO175" s="2592" t="n"/>
      <c r="AP175" s="2592" t="n"/>
      <c r="AQ175" s="2591" t="n"/>
      <c r="AR175" s="2592" t="n"/>
      <c r="AS175" s="409" t="n"/>
      <c r="AT175" s="2586" t="n"/>
      <c r="AU175" s="2591" t="n"/>
      <c r="AV175" s="2592" t="n"/>
      <c r="AW175" s="2592" t="n"/>
      <c r="AX175" s="2592" t="n"/>
      <c r="AY175" s="2592" t="n"/>
      <c r="AZ175" s="2592" t="n"/>
      <c r="BA175" s="409" t="n"/>
      <c r="BB175" s="410" t="n"/>
      <c r="BC175" s="2591" t="n"/>
      <c r="BD175" s="2592" t="n"/>
      <c r="BE175" s="2592" t="n"/>
      <c r="BF175" s="2592" t="n"/>
      <c r="BG175" s="2592" t="n"/>
      <c r="BH175" s="2592" t="n"/>
      <c r="BI175" s="409" t="n"/>
      <c r="BJ175" s="2586" t="n"/>
      <c r="BK175" s="2591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410" t="n"/>
      <c r="BT175" s="2591" t="n"/>
      <c r="BU175" s="2592" t="n"/>
      <c r="BV175" s="2592" t="n"/>
      <c r="BW175" s="2592" t="n"/>
      <c r="BX175" s="2592" t="n"/>
      <c r="BY175" s="2592" t="n"/>
      <c r="BZ175" s="409" t="n"/>
      <c r="CA175" s="397" t="n"/>
      <c r="CB175" s="2591" t="n"/>
      <c r="CC175" s="2592" t="n"/>
      <c r="CD175" s="2592" t="n"/>
      <c r="CE175" s="2592" t="n"/>
      <c r="CF175" s="2592" t="n"/>
      <c r="CG175" s="2592" t="n"/>
      <c r="CH175" s="409" t="n"/>
      <c r="CI175" s="397" t="n"/>
      <c r="CJ175" s="2591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2" t="n"/>
      <c r="CS175" s="2592" t="n"/>
      <c r="CT175" s="2837" t="n"/>
      <c r="CU175" s="2592" t="n"/>
      <c r="CV175" s="2592" t="n"/>
      <c r="CW175" s="2592" t="n"/>
      <c r="CX175" s="761">
        <f>IFERROR(CR175/CW175-1, "-")</f>
        <v/>
      </c>
      <c r="CY175" s="32" t="n"/>
      <c r="CZ175" s="2815" t="n"/>
      <c r="DA175" s="2592" t="n"/>
      <c r="DB175" s="2592" t="n"/>
      <c r="DC175" s="2592" t="n"/>
      <c r="DD175" s="2592" t="n"/>
      <c r="DE175" s="409" t="n"/>
      <c r="DF175" s="409" t="n"/>
      <c r="DG175" s="521" t="n"/>
      <c r="DH175" s="521" t="n"/>
      <c r="DI175" s="2489" t="n"/>
      <c r="DL175" s="2388" t="n"/>
      <c r="DM175" s="2571">
        <f>(CS175-CZ175)*10^6</f>
        <v/>
      </c>
      <c r="DN175" s="2571">
        <f>(CT175-DC175)*10^6</f>
        <v/>
      </c>
      <c r="DO175" s="2571">
        <f>(CW175-DD175)*10^6</f>
        <v/>
      </c>
    </row>
    <row customHeight="1" ht="12.75" r="176" s="2323">
      <c r="C176" s="651" t="inlineStr">
        <is>
          <t>CA169</t>
        </is>
      </c>
      <c r="D176" s="2434" t="n"/>
      <c r="E176" s="2434" t="n"/>
      <c r="F176" s="2434" t="n"/>
      <c r="G176" s="2434" t="n"/>
      <c r="H176" s="232" t="n"/>
      <c r="I176" s="397" t="n"/>
      <c r="J176" s="2434" t="n"/>
      <c r="K176" s="2434" t="n"/>
      <c r="L176" s="2434" t="n"/>
      <c r="M176" s="2434" t="n"/>
      <c r="N176" s="232" t="n"/>
      <c r="O176" s="2586" t="n"/>
      <c r="P176" s="2434" t="n"/>
      <c r="Q176" s="2434" t="n"/>
      <c r="R176" s="2434" t="n"/>
      <c r="S176" s="2434" t="n"/>
      <c r="T176" s="232" t="n"/>
      <c r="U176" s="397" t="n"/>
      <c r="V176" s="2434" t="n"/>
      <c r="W176" s="2434" t="n"/>
      <c r="X176" s="2434" t="n"/>
      <c r="Y176" s="2434" t="n"/>
      <c r="Z176" s="2507" t="n"/>
      <c r="AA176" s="2434" t="n"/>
      <c r="AB176" s="232" t="n"/>
      <c r="AC176" s="397" t="n"/>
      <c r="AD176" s="2434" t="n"/>
      <c r="AE176" s="2434" t="n"/>
      <c r="AF176" s="2434" t="n"/>
      <c r="AG176" s="2434" t="n"/>
      <c r="AH176" s="2507" t="n"/>
      <c r="AI176" s="2434" t="n"/>
      <c r="AJ176" s="232" t="n"/>
      <c r="AK176" s="397" t="n"/>
      <c r="AL176" s="2434" t="n"/>
      <c r="AM176" s="2434" t="n"/>
      <c r="AN176" s="2434" t="n"/>
      <c r="AO176" s="2434" t="n"/>
      <c r="AP176" s="2434" t="n"/>
      <c r="AQ176" s="2507" t="n"/>
      <c r="AR176" s="2434" t="n"/>
      <c r="AS176" s="232" t="n"/>
      <c r="AT176" s="2586" t="n"/>
      <c r="AU176" s="2507" t="n"/>
      <c r="AV176" s="2434" t="n"/>
      <c r="AW176" s="2434" t="n"/>
      <c r="AX176" s="2434" t="n"/>
      <c r="AY176" s="2434" t="n"/>
      <c r="AZ176" s="2434" t="n"/>
      <c r="BA176" s="232" t="n"/>
      <c r="BB176" s="397" t="n"/>
      <c r="BC176" s="2507" t="n"/>
      <c r="BD176" s="2434" t="n"/>
      <c r="BE176" s="2434" t="n"/>
      <c r="BF176" s="2434" t="n"/>
      <c r="BG176" s="2434" t="n"/>
      <c r="BH176" s="2434" t="n"/>
      <c r="BI176" s="232" t="n"/>
      <c r="BJ176" s="2586" t="n"/>
      <c r="BK176" s="2507" t="n"/>
      <c r="BL176" s="2434" t="n"/>
      <c r="BM176" s="2434" t="n"/>
      <c r="BN176" s="2434" t="n"/>
      <c r="BO176" s="2434" t="n"/>
      <c r="BP176" s="2434" t="n"/>
      <c r="BQ176" s="2434" t="n"/>
      <c r="BR176" s="232" t="n"/>
      <c r="BS176" s="397" t="n"/>
      <c r="BT176" s="2507" t="n"/>
      <c r="BU176" s="2434" t="n"/>
      <c r="BV176" s="2434" t="n"/>
      <c r="BW176" s="2434" t="n"/>
      <c r="BX176" s="2434" t="n"/>
      <c r="BY176" s="2434" t="n"/>
      <c r="BZ176" s="232" t="n"/>
      <c r="CA176" s="397" t="n"/>
      <c r="CB176" s="2507" t="n"/>
      <c r="CC176" s="2434" t="n"/>
      <c r="CD176" s="2434" t="n"/>
      <c r="CE176" s="2434" t="n"/>
      <c r="CF176" s="2434" t="n"/>
      <c r="CG176" s="2434" t="n"/>
      <c r="CH176" s="232" t="n"/>
      <c r="CI176" s="397" t="n"/>
      <c r="CJ176" s="2507" t="n"/>
      <c r="CK176" s="2434" t="n"/>
      <c r="CL176" s="2434" t="n"/>
      <c r="CM176" s="2434" t="n"/>
      <c r="CN176" s="2434" t="n"/>
      <c r="CO176" s="2434" t="n"/>
      <c r="CP176" s="232" t="n"/>
      <c r="CQ176" s="397" t="n"/>
      <c r="CR176" s="2434" t="n"/>
      <c r="CS176" s="2434" t="n"/>
      <c r="CT176" s="2434" t="n"/>
      <c r="CU176" s="2434" t="n"/>
      <c r="CV176" s="2434">
        <f>+CR176-CT176</f>
        <v/>
      </c>
      <c r="CW176" s="2434" t="n"/>
      <c r="CX176" s="774">
        <f>IFERROR(CR176/CW176-1, "-")</f>
        <v/>
      </c>
      <c r="CY176" s="32" t="n"/>
      <c r="CZ176" s="2767" t="n"/>
      <c r="DA176" s="2434" t="n"/>
      <c r="DB176" s="2434" t="n"/>
      <c r="DC176" s="2434" t="n"/>
      <c r="DD176" s="2434" t="n"/>
      <c r="DE176" s="232" t="n"/>
      <c r="DF176" s="232" t="n"/>
      <c r="DG176" s="232" t="n"/>
      <c r="DH176" s="232" t="n"/>
      <c r="DI176" s="2489" t="n"/>
      <c r="DL176" s="2388" t="n"/>
      <c r="DM176" s="2571">
        <f>(CS176-CZ176)*10^6</f>
        <v/>
      </c>
      <c r="DN176" s="2571">
        <f>(CT176-DC176)*10^6</f>
        <v/>
      </c>
      <c r="DO176" s="2571">
        <f>(CW176-DD176)*10^6</f>
        <v/>
      </c>
    </row>
    <row customFormat="1" customHeight="1" ht="14.25" r="177" s="849">
      <c r="A177" s="831" t="inlineStr">
        <is>
          <t>Roaming in</t>
        </is>
      </c>
      <c r="B177" s="832" t="n"/>
      <c r="C177" s="651" t="inlineStr">
        <is>
          <t>CA170</t>
        </is>
      </c>
      <c r="D177" s="2838" t="n">
        <v>135.203306</v>
      </c>
      <c r="E177" s="2839" t="n">
        <v>149.796152369361</v>
      </c>
      <c r="F177" s="2839" t="n">
        <v>-14.59284636936101</v>
      </c>
      <c r="G177" s="2839" t="n">
        <v>85.692256</v>
      </c>
      <c r="H177" s="835" t="n">
        <v>0.5777774131655491</v>
      </c>
      <c r="I177" s="836" t="n"/>
      <c r="J177" s="2838" t="n">
        <v>237.821928</v>
      </c>
      <c r="K177" s="2839" t="n">
        <v>137.222799657073</v>
      </c>
      <c r="L177" s="2839" t="n">
        <v>100.599128342927</v>
      </c>
      <c r="M177" s="2839" t="n">
        <v>89.28874</v>
      </c>
      <c r="N177" s="835" t="n">
        <v>1.663515332392416</v>
      </c>
      <c r="O177" s="2840" t="n"/>
      <c r="P177" s="2838" t="n">
        <v>176.91322</v>
      </c>
      <c r="Q177" s="2839" t="n">
        <v>154.481820653804</v>
      </c>
      <c r="R177" s="2839" t="n">
        <v>22.431399346196</v>
      </c>
      <c r="S177" s="2839" t="n">
        <v>107.951748</v>
      </c>
      <c r="T177" s="835" t="n">
        <v>0.6388175576369546</v>
      </c>
      <c r="U177" s="836" t="n"/>
      <c r="V177" s="2838" t="n">
        <v>359.675202</v>
      </c>
      <c r="W177" s="2839" t="n">
        <v>152.225573115497</v>
      </c>
      <c r="X177" s="2839" t="n">
        <v>171.255869</v>
      </c>
      <c r="Y177" s="2839" t="n">
        <v>207.449628884503</v>
      </c>
      <c r="Z177" s="2841" t="n">
        <v>188.419333</v>
      </c>
      <c r="AA177" s="2839" t="n">
        <v>90.05526499999999</v>
      </c>
      <c r="AB177" s="835" t="n">
        <v>2.993938633127114</v>
      </c>
      <c r="AC177" s="836" t="n"/>
      <c r="AD177" s="2838" t="n">
        <v>491.530596</v>
      </c>
      <c r="AE177" s="2839" t="n">
        <v>160.091720201756</v>
      </c>
      <c r="AF177" s="2839" t="n">
        <v>171.255869</v>
      </c>
      <c r="AG177" s="2839" t="n">
        <v>331.438875798244</v>
      </c>
      <c r="AH177" s="2841" t="n">
        <v>320.274727</v>
      </c>
      <c r="AI177" s="2839" t="n">
        <v>96.81708899999994</v>
      </c>
      <c r="AJ177" s="835" t="n">
        <v>4.076899141224958</v>
      </c>
      <c r="AK177" s="378" t="n"/>
      <c r="AL177" s="2838" t="n">
        <v>755.415402</v>
      </c>
      <c r="AM177" s="2839" t="n">
        <v>157.785828247383</v>
      </c>
      <c r="AN177" s="2839" t="n">
        <v>171.255869</v>
      </c>
      <c r="AO177" s="2839" t="n">
        <v>614.198379575829</v>
      </c>
      <c r="AP177" s="2839" t="n">
        <v>597.629573752617</v>
      </c>
      <c r="AQ177" s="2570" t="n">
        <v>584.159533</v>
      </c>
      <c r="AR177" s="2839" t="n">
        <v>164.602472</v>
      </c>
      <c r="AS177" s="835" t="n">
        <v>3.589332060578045</v>
      </c>
      <c r="AT177" s="2572" t="n"/>
      <c r="AU177" s="2842" t="n">
        <v>505.6885360000001</v>
      </c>
      <c r="AV177" s="2839" t="n">
        <v>165.976372055659</v>
      </c>
      <c r="AW177" s="2839" t="n">
        <v>587.107679722532</v>
      </c>
      <c r="AX177" s="2839" t="n">
        <v>339.7121639443411</v>
      </c>
      <c r="AY177" s="2843" t="n">
        <v>-81.41914372253194</v>
      </c>
      <c r="AZ177" s="2839" t="n">
        <v>134.278077</v>
      </c>
      <c r="BA177" s="835" t="n">
        <v>2.765979877713024</v>
      </c>
      <c r="BB177" s="378" t="n"/>
      <c r="BC177" s="2842" t="n">
        <v>514.553734</v>
      </c>
      <c r="BD177" s="2839" t="n">
        <v>169.026006352188</v>
      </c>
      <c r="BE177" s="2839" t="n">
        <v>404.728464485723</v>
      </c>
      <c r="BF177" s="2839" t="n">
        <v>345.527727647812</v>
      </c>
      <c r="BG177" s="2843" t="n">
        <v>109.825269514277</v>
      </c>
      <c r="BH177" s="2839" t="n">
        <v>0</v>
      </c>
      <c r="BI177" s="835" t="n"/>
      <c r="BJ177" s="2572" t="n"/>
      <c r="BK177" s="2842" t="n"/>
      <c r="BL177" s="2839" t="n"/>
      <c r="BM177" s="2839" t="n"/>
      <c r="BN177" s="2839" t="n"/>
      <c r="BO177" s="2839" t="n"/>
      <c r="BP177" s="2843" t="n"/>
      <c r="BQ177" s="2839" t="n"/>
      <c r="BR177" s="835" t="n"/>
      <c r="BS177" s="378" t="n"/>
      <c r="BT177" s="2842" t="n"/>
      <c r="BU177" s="2839" t="n"/>
      <c r="BV177" s="2839" t="n"/>
      <c r="BW177" s="2839" t="n"/>
      <c r="BX177" s="2843" t="n"/>
      <c r="BY177" s="2839" t="n"/>
      <c r="BZ177" s="835" t="n"/>
      <c r="CA177" s="377" t="n"/>
      <c r="CB177" s="2842" t="n"/>
      <c r="CC177" s="2839" t="n"/>
      <c r="CD177" s="2839" t="n"/>
      <c r="CE177" s="2839" t="n"/>
      <c r="CF177" s="2843" t="n"/>
      <c r="CG177" s="2839" t="n"/>
      <c r="CH177" s="835" t="n"/>
      <c r="CI177" s="841" t="n"/>
      <c r="CJ177" s="2842" t="n"/>
      <c r="CK177" s="2839" t="n"/>
      <c r="CL177" s="2839" t="n"/>
      <c r="CM177" s="2839" t="n"/>
      <c r="CN177" s="2843" t="n"/>
      <c r="CO177" s="2839" t="n"/>
      <c r="CP177" s="835" t="n"/>
      <c r="CQ177" s="842" t="n"/>
      <c r="CR177" s="2843" t="n">
        <v>3176.801924</v>
      </c>
      <c r="CS177" s="2843" t="n">
        <v>1246.606272652721</v>
      </c>
      <c r="CT177" s="2571" t="n">
        <v>2602.450311298361</v>
      </c>
      <c r="CU177" s="2843" t="n">
        <v>1930.195651347279</v>
      </c>
      <c r="CV177" s="2843" t="n">
        <v>574.3516127016392</v>
      </c>
      <c r="CW177" s="2843" t="n">
        <v>768.685647</v>
      </c>
      <c r="CX177" s="843">
        <f>IFERROR(CR177/CW177-1, "-")</f>
        <v/>
      </c>
      <c r="CY177" s="844" t="n"/>
      <c r="CZ177" s="2844" t="n">
        <v>1946.11554757611</v>
      </c>
      <c r="DA177" s="2839" t="n"/>
      <c r="DB177" s="2839" t="n">
        <v>4665.63991441727</v>
      </c>
      <c r="DC177" s="2839" t="n"/>
      <c r="DD177" s="2839" t="n"/>
      <c r="DE177" s="846">
        <f>(CZ177-DD177)/DD177</f>
        <v/>
      </c>
      <c r="DF177" s="847">
        <f>(DA177-DD177)/DD177</f>
        <v/>
      </c>
      <c r="DG177" s="847">
        <f>(DB177-DD177)/DD177</f>
        <v/>
      </c>
      <c r="DH177" s="847">
        <f>(DC177-DD177)/DD177</f>
        <v/>
      </c>
      <c r="DI177" s="2489" t="n"/>
      <c r="DJ177" s="2845" t="n"/>
      <c r="DL177" s="2845" t="n"/>
      <c r="DM177" s="2571">
        <f>(CS177-CZ177)*10^6</f>
        <v/>
      </c>
      <c r="DN177" s="2571">
        <f>(CT177-DC177)*10^6</f>
        <v/>
      </c>
      <c r="DO177" s="2571">
        <f>(CW177-DD177)*10^6</f>
        <v/>
      </c>
    </row>
    <row customHeight="1" ht="19.5" r="178" s="2323">
      <c r="B178" t="inlineStr">
        <is>
          <t>Dont Roaming National</t>
        </is>
      </c>
      <c r="C178" s="651" t="inlineStr">
        <is>
          <t>CA171</t>
        </is>
      </c>
      <c r="D178" s="2434" t="n">
        <v>100.933248</v>
      </c>
      <c r="E178" s="2434" t="n">
        <v>112.958043108095</v>
      </c>
      <c r="F178" s="2434" t="n">
        <v>-12.02479510809499</v>
      </c>
      <c r="G178" s="2434" t="n">
        <v>37.207255</v>
      </c>
      <c r="H178" s="232" t="n">
        <v>1.712730299507448</v>
      </c>
      <c r="I178" s="397" t="n"/>
      <c r="J178" s="2434" t="n">
        <v>201.27745</v>
      </c>
      <c r="K178" s="2434" t="n">
        <v>103.814673488341</v>
      </c>
      <c r="L178" s="2434" t="n">
        <v>97.46277651165899</v>
      </c>
      <c r="M178" s="2434" t="n">
        <v>42.502701</v>
      </c>
      <c r="N178" s="232" t="n">
        <v>3.735639036210898</v>
      </c>
      <c r="O178" s="2586" t="n"/>
      <c r="P178" s="2434" t="n">
        <v>131.255869</v>
      </c>
      <c r="Q178" s="2434" t="n">
        <v>117.643711392538</v>
      </c>
      <c r="R178" s="2434" t="n">
        <v>13.612157607462</v>
      </c>
      <c r="S178" s="2434" t="n">
        <v>43.251571</v>
      </c>
      <c r="T178" s="232" t="n">
        <v>2.034707548541994</v>
      </c>
      <c r="U178" s="397" t="n"/>
      <c r="V178" s="2434" t="n">
        <v>297.178308</v>
      </c>
      <c r="W178" s="2434" t="n">
        <v>116.530791551742</v>
      </c>
      <c r="X178" s="2434" t="n">
        <v>131.255869</v>
      </c>
      <c r="Y178" s="2434" t="n">
        <v>180.647516448258</v>
      </c>
      <c r="Z178" s="2507" t="n">
        <v>165.922439</v>
      </c>
      <c r="AA178" s="2434" t="n">
        <v>46.708209</v>
      </c>
      <c r="AB178" s="232" t="n">
        <v>5.36244279886647</v>
      </c>
      <c r="AC178" s="397" t="n"/>
      <c r="AD178" s="2434" t="n">
        <v>436.261072</v>
      </c>
      <c r="AE178" s="2434" t="n">
        <v>123.25361094049</v>
      </c>
      <c r="AF178" s="2434" t="n">
        <v>131.255869</v>
      </c>
      <c r="AG178" s="2434" t="n">
        <v>313.00746105951</v>
      </c>
      <c r="AH178" s="2507" t="n">
        <v>305.0052030000001</v>
      </c>
      <c r="AI178" s="2434" t="n">
        <v>55.026974</v>
      </c>
      <c r="AJ178" s="232" t="n">
        <v>6.928131247049856</v>
      </c>
      <c r="AK178" s="397" t="n"/>
      <c r="AL178" s="2434" t="n">
        <v>700.587959</v>
      </c>
      <c r="AM178" s="2434" t="n">
        <v>122.091046683628</v>
      </c>
      <c r="AN178" s="2434" t="n">
        <v>131.255869</v>
      </c>
      <c r="AO178" s="2434" t="n">
        <v>550.668665207829</v>
      </c>
      <c r="AP178" s="2434" t="n">
        <v>578.4969123163719</v>
      </c>
      <c r="AQ178" s="2507" t="n">
        <v>569.33209</v>
      </c>
      <c r="AR178" s="2434" t="n">
        <v>61.458529</v>
      </c>
      <c r="AS178" s="232" t="n">
        <v>10.39936100650896</v>
      </c>
      <c r="AT178" s="2586" t="n"/>
      <c r="AU178" s="2507" t="n">
        <v>406.023606</v>
      </c>
      <c r="AV178" s="2434" t="n">
        <v>129.138262794393</v>
      </c>
      <c r="AW178" s="2434" t="n">
        <v>547.107679722532</v>
      </c>
      <c r="AX178" s="2434" t="n">
        <v>276.885343205607</v>
      </c>
      <c r="AY178" s="2434" t="n">
        <v>-141.084073722532</v>
      </c>
      <c r="AZ178" s="2434" t="n">
        <v>79.057419</v>
      </c>
      <c r="BA178" s="232" t="n">
        <v>4.135806495276554</v>
      </c>
      <c r="BB178" s="397" t="n"/>
      <c r="BC178" s="2507" t="n">
        <v>417.994046</v>
      </c>
      <c r="BD178" s="2434" t="n">
        <v>132.187897090922</v>
      </c>
      <c r="BE178" s="2434" t="n">
        <v>364.728464485723</v>
      </c>
      <c r="BF178" s="2434" t="n">
        <v>285.806148909078</v>
      </c>
      <c r="BG178" s="2434" t="n">
        <v>53.26558151427702</v>
      </c>
      <c r="BH178" s="2434" t="n">
        <v>0</v>
      </c>
      <c r="BI178" s="232" t="n"/>
      <c r="BJ178" s="2586" t="n"/>
      <c r="BK178" s="2507" t="n"/>
      <c r="BL178" s="2434" t="n"/>
      <c r="BM178" s="2434" t="n"/>
      <c r="BN178" s="2434" t="n"/>
      <c r="BO178" s="2434" t="n"/>
      <c r="BP178" s="2434" t="n"/>
      <c r="BQ178" s="2434" t="n"/>
      <c r="BR178" s="232" t="n"/>
      <c r="BS178" s="397" t="n"/>
      <c r="BT178" s="2507" t="n"/>
      <c r="BU178" s="2434" t="n"/>
      <c r="BV178" s="2434" t="n"/>
      <c r="BW178" s="2434" t="n"/>
      <c r="BX178" s="2434" t="n"/>
      <c r="BY178" s="2434" t="n"/>
      <c r="BZ178" s="232" t="n"/>
      <c r="CA178" s="397" t="n"/>
      <c r="CB178" s="2507" t="n"/>
      <c r="CC178" s="2434" t="n"/>
      <c r="CD178" s="2434" t="n"/>
      <c r="CE178" s="2434" t="n"/>
      <c r="CF178" s="2434" t="n"/>
      <c r="CG178" s="2434" t="n"/>
      <c r="CH178" s="232" t="n"/>
      <c r="CI178" s="397" t="n"/>
      <c r="CJ178" s="2507" t="n"/>
      <c r="CK178" s="2434" t="n"/>
      <c r="CL178" s="2434" t="n"/>
      <c r="CM178" s="2434" t="n"/>
      <c r="CN178" s="2434" t="n"/>
      <c r="CO178" s="2434" t="n"/>
      <c r="CP178" s="232" t="n"/>
      <c r="CQ178" s="397" t="n"/>
      <c r="CR178" s="2434" t="n">
        <v>2691.511558</v>
      </c>
      <c r="CS178" s="2434" t="n">
        <v>957.6180370501489</v>
      </c>
      <c r="CT178" s="2434" t="n">
        <v>2264.682291930361</v>
      </c>
      <c r="CU178" s="2434" t="n">
        <v>1733.893520949851</v>
      </c>
      <c r="CV178" s="2434" t="n">
        <v>426.8292660696388</v>
      </c>
      <c r="CW178" s="2434" t="n">
        <v>365.212658</v>
      </c>
      <c r="CX178" s="232">
        <f>IFERROR(CR178/CW178-1, "-")</f>
        <v/>
      </c>
      <c r="CY178" s="32" t="n"/>
      <c r="CZ178" s="2767" t="n">
        <v>1512.06153032349</v>
      </c>
      <c r="DA178" s="2434" t="n"/>
      <c r="DB178" s="2434" t="n">
        <v>4127.87189504927</v>
      </c>
      <c r="DC178" s="2434" t="n"/>
      <c r="DD178" s="2434" t="n"/>
      <c r="DE178" s="232" t="n"/>
      <c r="DF178" s="232" t="n"/>
      <c r="DG178" s="232" t="n"/>
      <c r="DH178" s="232" t="n"/>
      <c r="DI178" s="2489" t="n"/>
      <c r="DL178" s="2388" t="n"/>
      <c r="DM178" s="2571">
        <f>(CS178-CZ178)*10^6</f>
        <v/>
      </c>
      <c r="DN178" s="2571">
        <f>(CT178-DC178)*10^6</f>
        <v/>
      </c>
      <c r="DO178" s="2571">
        <f>(CW178-DD178)*10^6</f>
        <v/>
      </c>
    </row>
    <row customHeight="1" ht="15" r="179" s="2323">
      <c r="A179" s="671" t="inlineStr">
        <is>
          <t>CA Non récurrent</t>
        </is>
      </c>
      <c r="B179" s="678" t="n"/>
      <c r="C179" s="651" t="inlineStr">
        <is>
          <t>CA172</t>
        </is>
      </c>
      <c r="D179" s="2570" t="n">
        <v>206.554336</v>
      </c>
      <c r="E179" s="2571" t="n">
        <v>186.972061607656</v>
      </c>
      <c r="F179" s="2571" t="n">
        <v>19.582274392344</v>
      </c>
      <c r="G179" s="2571" t="n">
        <v>80.53865399999999</v>
      </c>
      <c r="H179" s="667" t="n">
        <v>1.564660889415908</v>
      </c>
      <c r="I179" s="850" t="n"/>
      <c r="J179" s="2570" t="n">
        <v>161.247403</v>
      </c>
      <c r="K179" s="2571" t="n">
        <v>186.972061607656</v>
      </c>
      <c r="L179" s="2571" t="n">
        <v>-25.72465860765601</v>
      </c>
      <c r="M179" s="2571" t="n">
        <v>191.94817</v>
      </c>
      <c r="N179" s="667" t="n">
        <v>-0.1599430044058249</v>
      </c>
      <c r="O179" s="2846" t="n"/>
      <c r="P179" s="2570" t="n">
        <v>118.090603</v>
      </c>
      <c r="Q179" s="2571" t="n">
        <v>186.972061607656</v>
      </c>
      <c r="R179" s="2571" t="n">
        <v>-68.881458607656</v>
      </c>
      <c r="S179" s="2571" t="n">
        <v>139.392677</v>
      </c>
      <c r="T179" s="667" t="n">
        <v>-0.1528206105116985</v>
      </c>
      <c r="U179" s="850" t="n"/>
      <c r="V179" s="2570" t="n">
        <v>183.384121</v>
      </c>
      <c r="W179" s="2571" t="n">
        <v>186.972061607656</v>
      </c>
      <c r="X179" s="2571" t="n">
        <v>185.972061607656</v>
      </c>
      <c r="Y179" s="2571" t="n">
        <v>-3.587940607656009</v>
      </c>
      <c r="Z179" s="2760" t="n">
        <v>-2.587940607656009</v>
      </c>
      <c r="AA179" s="2571" t="n">
        <v>115.317379</v>
      </c>
      <c r="AB179" s="667" t="n">
        <v>0.5902557150557506</v>
      </c>
      <c r="AC179" s="850" t="n"/>
      <c r="AD179" s="2570" t="n">
        <v>136.326071</v>
      </c>
      <c r="AE179" s="2571" t="n">
        <v>186.972061607656</v>
      </c>
      <c r="AF179" s="2571" t="n">
        <v>185.972061607656</v>
      </c>
      <c r="AG179" s="2571" t="n">
        <v>-50.64599060765599</v>
      </c>
      <c r="AH179" s="2760" t="n">
        <v>-49.64599060765599</v>
      </c>
      <c r="AI179" s="2571" t="n">
        <v>65.89593600000001</v>
      </c>
      <c r="AJ179" s="667" t="n">
        <v>1.068808477050846</v>
      </c>
      <c r="AK179" s="850" t="n"/>
      <c r="AL179" s="2838" t="n">
        <v>74.439745</v>
      </c>
      <c r="AM179" s="2571" t="n">
        <v>187.972061607656</v>
      </c>
      <c r="AN179" s="2571" t="n">
        <v>185.972061607656</v>
      </c>
      <c r="AO179" s="2571" t="n">
        <v>136.565206709677</v>
      </c>
      <c r="AP179" s="2839" t="n">
        <v>-113.532316607656</v>
      </c>
      <c r="AQ179" s="2760" t="n">
        <v>-111.532316607656</v>
      </c>
      <c r="AR179" s="2571" t="n">
        <v>224.858651</v>
      </c>
      <c r="AS179" s="667" t="n">
        <v>-0.6689487165872928</v>
      </c>
      <c r="AT179" s="2846" t="n"/>
      <c r="AU179" s="2842" t="n">
        <v>222.861105</v>
      </c>
      <c r="AV179" s="2571" t="n">
        <v>186.972061607656</v>
      </c>
      <c r="AW179" s="2571" t="n">
        <v>157.833328152542</v>
      </c>
      <c r="AX179" s="2571" t="n">
        <v>35.88904339234401</v>
      </c>
      <c r="AY179" s="2571" t="n">
        <v>65.02777684745797</v>
      </c>
      <c r="AZ179" s="2571" t="n">
        <v>326.925561</v>
      </c>
      <c r="BA179" s="667" t="n">
        <v>-0.3183123879383662</v>
      </c>
      <c r="BB179" s="850" t="n"/>
      <c r="BC179" s="2842" t="n">
        <v>155.667088</v>
      </c>
      <c r="BD179" s="2571" t="n">
        <v>187.972061607656</v>
      </c>
      <c r="BE179" s="2571" t="n">
        <v>153.578307638983</v>
      </c>
      <c r="BF179" s="2571" t="n">
        <v>-32.304973607656</v>
      </c>
      <c r="BG179" s="2571" t="n">
        <v>2.088780361017001</v>
      </c>
      <c r="BH179" s="2571" t="n">
        <v>0</v>
      </c>
      <c r="BI179" s="667" t="n"/>
      <c r="BJ179" s="2846" t="n"/>
      <c r="BK179" s="2842" t="n"/>
      <c r="BL179" s="2571" t="n"/>
      <c r="BM179" s="2571" t="n"/>
      <c r="BN179" s="2571" t="n"/>
      <c r="BO179" s="2571" t="n"/>
      <c r="BP179" s="2571" t="n"/>
      <c r="BQ179" s="2571" t="n"/>
      <c r="BR179" s="667" t="n"/>
      <c r="BS179" s="850" t="n"/>
      <c r="BT179" s="2842" t="n"/>
      <c r="BU179" s="2571" t="n"/>
      <c r="BV179" s="2571" t="n"/>
      <c r="BW179" s="2571" t="n"/>
      <c r="BX179" s="2571" t="n"/>
      <c r="BY179" s="2571" t="n"/>
      <c r="BZ179" s="667" t="n"/>
      <c r="CA179" s="662" t="n"/>
      <c r="CB179" s="2842" t="n"/>
      <c r="CC179" s="2571" t="n"/>
      <c r="CD179" s="2571" t="n"/>
      <c r="CE179" s="2571" t="n"/>
      <c r="CF179" s="2571" t="n"/>
      <c r="CG179" s="2571" t="n"/>
      <c r="CH179" s="667" t="n"/>
      <c r="CI179" s="662" t="n"/>
      <c r="CJ179" s="2842" t="n"/>
      <c r="CK179" s="2571" t="n"/>
      <c r="CL179" s="2571" t="n"/>
      <c r="CM179" s="2571" t="n"/>
      <c r="CN179" s="2571" t="n"/>
      <c r="CO179" s="2571" t="n"/>
      <c r="CP179" s="667" t="n"/>
      <c r="CQ179" s="674" t="n"/>
      <c r="CR179" s="2571" t="n">
        <v>1258.570472</v>
      </c>
      <c r="CS179" s="2571" t="n">
        <v>1497.776492861248</v>
      </c>
      <c r="CT179" s="2571" t="n">
        <v>1100.001068862219</v>
      </c>
      <c r="CU179" s="2571" t="n">
        <v>-239.2060208612484</v>
      </c>
      <c r="CV179" s="2571" t="n">
        <v>158.5694031377809</v>
      </c>
      <c r="CW179" s="2571" t="n">
        <v>1144.877028</v>
      </c>
      <c r="CX179" s="654">
        <f>IFERROR(CR179/CW179-1, "-")</f>
        <v/>
      </c>
      <c r="CY179" s="93" t="n"/>
      <c r="CZ179" s="2771" t="n">
        <v>2246.66473929187</v>
      </c>
      <c r="DA179" s="2571" t="n"/>
      <c r="DB179" s="2571" t="n">
        <v>1872.91650370579</v>
      </c>
      <c r="DC179" s="2571" t="n"/>
      <c r="DD179" s="2571" t="n"/>
      <c r="DE179" s="852">
        <f>(CZ179-DD179)/DD179</f>
        <v/>
      </c>
      <c r="DF179" s="376">
        <f>(DA179-DD179)/DD179</f>
        <v/>
      </c>
      <c r="DG179" s="376">
        <f>(DB179-DD179)/DD179</f>
        <v/>
      </c>
      <c r="DH179" s="376">
        <f>(DC179-DD179)/DD179</f>
        <v/>
      </c>
      <c r="DI179" s="2489" t="n"/>
      <c r="DL179" s="2388" t="n"/>
      <c r="DM179" s="2571">
        <f>(CS179-CZ179)*10^6</f>
        <v/>
      </c>
      <c r="DN179" s="2571">
        <f>(CT179-DC179)*10^6</f>
        <v/>
      </c>
      <c r="DO179" s="2571">
        <f>(CW179-DD179)*10^6</f>
        <v/>
      </c>
    </row>
    <row customHeight="1" ht="15" r="180" s="2323">
      <c r="A180" s="565" t="n"/>
      <c r="B180" s="826" t="inlineStr">
        <is>
          <t>Terminaux</t>
        </is>
      </c>
      <c r="C180" s="651" t="inlineStr">
        <is>
          <t>CA173</t>
        </is>
      </c>
      <c r="D180" s="2434" t="n">
        <v>198.264067</v>
      </c>
      <c r="E180" s="2434" t="n">
        <v>74.2</v>
      </c>
      <c r="F180" s="2434" t="n">
        <v>124.064067</v>
      </c>
      <c r="G180" s="2434" t="n">
        <v>30.808123</v>
      </c>
      <c r="H180" s="232" t="n">
        <v>5.435447787585113</v>
      </c>
      <c r="I180" s="397" t="n"/>
      <c r="J180" s="2434" t="n">
        <v>153.736875</v>
      </c>
      <c r="K180" s="2434" t="n">
        <v>74.2</v>
      </c>
      <c r="L180" s="2434" t="n">
        <v>79.53687499999999</v>
      </c>
      <c r="M180" s="2434" t="n">
        <v>156.6536</v>
      </c>
      <c r="N180" s="232" t="n">
        <v>-0.0186189465163904</v>
      </c>
      <c r="O180" s="2586" t="n"/>
      <c r="P180" s="2434" t="n">
        <v>112.982209</v>
      </c>
      <c r="Q180" s="2434" t="n">
        <v>74.2</v>
      </c>
      <c r="R180" s="2434" t="n">
        <v>38.78220899999999</v>
      </c>
      <c r="S180" s="2434" t="n">
        <v>90.80770099999999</v>
      </c>
      <c r="T180" s="232" t="n">
        <v>0.2441919325762911</v>
      </c>
      <c r="U180" s="397" t="n"/>
      <c r="V180" s="2434" t="n">
        <v>172.246646</v>
      </c>
      <c r="W180" s="2434" t="n">
        <v>74.2</v>
      </c>
      <c r="X180" s="2434" t="n">
        <v>73.2</v>
      </c>
      <c r="Y180" s="2434" t="n">
        <v>98.046646</v>
      </c>
      <c r="Z180" s="2507" t="n">
        <v>99.046646</v>
      </c>
      <c r="AA180" s="2434" t="n">
        <v>34.926896</v>
      </c>
      <c r="AB180" s="232" t="n">
        <v>3.931633375035674</v>
      </c>
      <c r="AC180" s="397" t="n"/>
      <c r="AD180" s="2434" t="n">
        <v>127.536649</v>
      </c>
      <c r="AE180" s="2434" t="n">
        <v>74.2</v>
      </c>
      <c r="AF180" s="2434" t="n">
        <v>73.2</v>
      </c>
      <c r="AG180" s="2434" t="n">
        <v>53.33664899999999</v>
      </c>
      <c r="AH180" s="2507" t="n">
        <v>54.33664899999999</v>
      </c>
      <c r="AI180" s="2434" t="n">
        <v>25.095688</v>
      </c>
      <c r="AJ180" s="232" t="n">
        <v>4.082014448059763</v>
      </c>
      <c r="AK180" s="397" t="n"/>
      <c r="AL180" s="2434" t="n">
        <v>68.038038</v>
      </c>
      <c r="AM180" s="2434" t="n">
        <v>74.2</v>
      </c>
      <c r="AN180" s="2434" t="n">
        <v>73.2</v>
      </c>
      <c r="AO180" s="2434" t="n">
        <v>129.077221806452</v>
      </c>
      <c r="AP180" s="2434" t="n">
        <v>-6.161962000000003</v>
      </c>
      <c r="AQ180" s="2507" t="n">
        <v>-5.161962000000003</v>
      </c>
      <c r="AR180" s="2434" t="n">
        <v>198.453997</v>
      </c>
      <c r="AS180" s="232" t="n">
        <v>-0.6571596489437297</v>
      </c>
      <c r="AT180" s="2586" t="n"/>
      <c r="AU180" s="2507" t="n">
        <v>210.944223</v>
      </c>
      <c r="AV180" s="2434" t="n">
        <v>74.2</v>
      </c>
      <c r="AW180" s="2434" t="n">
        <v>149.179194300246</v>
      </c>
      <c r="AX180" s="2434" t="n">
        <v>136.744223</v>
      </c>
      <c r="AY180" s="2434" t="n">
        <v>61.765028699754</v>
      </c>
      <c r="AZ180" s="2434" t="n">
        <v>274.429571</v>
      </c>
      <c r="BA180" s="232" t="n">
        <v>-0.231335667539997</v>
      </c>
      <c r="BB180" s="397" t="n"/>
      <c r="BC180" s="2507" t="n">
        <v>148.51428</v>
      </c>
      <c r="BD180" s="2434" t="n">
        <v>75.2</v>
      </c>
      <c r="BE180" s="2434" t="n">
        <v>145.157480132688</v>
      </c>
      <c r="BF180" s="2434" t="n">
        <v>73.31428000000001</v>
      </c>
      <c r="BG180" s="2434" t="n">
        <v>3.35679986731202</v>
      </c>
      <c r="BH180" s="2434" t="n">
        <v>0</v>
      </c>
      <c r="BI180" s="232" t="n"/>
      <c r="BJ180" s="2586" t="n"/>
      <c r="BK180" s="2507" t="n"/>
      <c r="BL180" s="2434" t="n"/>
      <c r="BM180" s="2434" t="n"/>
      <c r="BN180" s="2434" t="n"/>
      <c r="BO180" s="2434" t="n"/>
      <c r="BP180" s="2434" t="n"/>
      <c r="BQ180" s="2434" t="n"/>
      <c r="BR180" s="232" t="n"/>
      <c r="BS180" s="397" t="n"/>
      <c r="BT180" s="2507" t="n"/>
      <c r="BU180" s="2434" t="n"/>
      <c r="BV180" s="2434" t="n"/>
      <c r="BW180" s="2434" t="n"/>
      <c r="BX180" s="2434" t="n"/>
      <c r="BY180" s="2434" t="n"/>
      <c r="BZ180" s="232" t="n"/>
      <c r="CA180" s="397" t="n"/>
      <c r="CB180" s="2507" t="n"/>
      <c r="CC180" s="2434" t="n"/>
      <c r="CD180" s="2434" t="n"/>
      <c r="CE180" s="2434" t="n"/>
      <c r="CF180" s="2434" t="n"/>
      <c r="CG180" s="2434" t="n"/>
      <c r="CH180" s="232" t="n"/>
      <c r="CI180" s="397" t="n"/>
      <c r="CJ180" s="2507" t="n"/>
      <c r="CK180" s="2434" t="n"/>
      <c r="CL180" s="2434" t="n"/>
      <c r="CM180" s="2434" t="n"/>
      <c r="CN180" s="2434" t="n"/>
      <c r="CO180" s="2434" t="n"/>
      <c r="CP180" s="232" t="n"/>
      <c r="CQ180" s="397" t="n"/>
      <c r="CR180" s="2434" t="n">
        <v>1192.262987</v>
      </c>
      <c r="CS180" s="2434" t="n">
        <v>594.6</v>
      </c>
      <c r="CT180" s="2434" t="n">
        <v>1043.022862106698</v>
      </c>
      <c r="CU180" s="2434" t="n">
        <v>597.662987</v>
      </c>
      <c r="CV180" s="2434" t="n">
        <v>149.240124893302</v>
      </c>
      <c r="CW180" s="2434" t="n">
        <v>811.175576</v>
      </c>
      <c r="CX180" s="853">
        <f>IFERROR(CR180/CW180-1, "-")</f>
        <v/>
      </c>
      <c r="CY180" s="32" t="n"/>
      <c r="CZ180" s="2767" t="n">
        <v>892.4</v>
      </c>
      <c r="DA180" s="2434" t="n"/>
      <c r="DB180" s="2434" t="n">
        <v>1773.55869494899</v>
      </c>
      <c r="DC180" s="2434" t="n"/>
      <c r="DD180" s="2434" t="n"/>
      <c r="DE180" s="232">
        <f>(CZ180-DD180)/DD180</f>
        <v/>
      </c>
      <c r="DF180" s="232">
        <f>(DA180-DD180)/DD180</f>
        <v/>
      </c>
      <c r="DG180" s="232">
        <f>(DB180-DD180)/DD180</f>
        <v/>
      </c>
      <c r="DH180" s="232">
        <f>(DC180-DD180)/DD180</f>
        <v/>
      </c>
      <c r="DI180" s="2489" t="n"/>
      <c r="DL180" s="2388" t="n"/>
      <c r="DM180" s="2571">
        <f>(CS180-CZ180)*10^6</f>
        <v/>
      </c>
      <c r="DN180" s="2571">
        <f>(CT180-DC180)*10^6</f>
        <v/>
      </c>
      <c r="DO180" s="2571">
        <f>(CW180-DD180)*10^6</f>
        <v/>
      </c>
    </row>
    <row customHeight="1" ht="15" r="181" s="2323">
      <c r="A181" s="565" t="n"/>
      <c r="B181" s="826" t="inlineStr">
        <is>
          <t>Clé Internet Mobile</t>
        </is>
      </c>
      <c r="C181" s="651" t="inlineStr">
        <is>
          <t>CA174</t>
        </is>
      </c>
      <c r="D181" s="2434" t="n">
        <v>8.290269</v>
      </c>
      <c r="E181" s="2434" t="n">
        <v>112.772061607656</v>
      </c>
      <c r="F181" s="2434" t="n">
        <v>-104.481792607656</v>
      </c>
      <c r="G181" s="2434" t="n">
        <v>49.730531</v>
      </c>
      <c r="H181" s="232" t="n">
        <v>-0.8332961898194894</v>
      </c>
      <c r="I181" s="397" t="n"/>
      <c r="J181" s="2434" t="n">
        <v>7.510528</v>
      </c>
      <c r="K181" s="2434" t="n">
        <v>112.772061607656</v>
      </c>
      <c r="L181" s="2434" t="n">
        <v>-105.261533607656</v>
      </c>
      <c r="M181" s="2434" t="n">
        <v>35.29457</v>
      </c>
      <c r="N181" s="232" t="n">
        <v>-0.7872044339965043</v>
      </c>
      <c r="O181" s="2586" t="n"/>
      <c r="P181" s="2434" t="n">
        <v>5.108394</v>
      </c>
      <c r="Q181" s="2434" t="n">
        <v>112.772061607656</v>
      </c>
      <c r="R181" s="2434" t="n">
        <v>-107.663667607656</v>
      </c>
      <c r="S181" s="2434" t="n">
        <v>48.584976</v>
      </c>
      <c r="T181" s="232" t="n">
        <v>-0.8948565087281303</v>
      </c>
      <c r="U181" s="397" t="n"/>
      <c r="V181" s="2434" t="n">
        <v>11.137475</v>
      </c>
      <c r="W181" s="2434" t="n">
        <v>112.772061607656</v>
      </c>
      <c r="X181" s="2434" t="n">
        <v>112.772061607656</v>
      </c>
      <c r="Y181" s="2434" t="n">
        <v>-101.634586607656</v>
      </c>
      <c r="Z181" s="2507" t="n">
        <v>-101.634586607656</v>
      </c>
      <c r="AA181" s="2434" t="n">
        <v>59.488372</v>
      </c>
      <c r="AB181" s="232" t="n">
        <v>-0.8127789578776841</v>
      </c>
      <c r="AC181" s="397" t="n"/>
      <c r="AD181" s="2434" t="n">
        <v>8.789422</v>
      </c>
      <c r="AE181" s="2434" t="n">
        <v>112.772061607656</v>
      </c>
      <c r="AF181" s="2434" t="n">
        <v>112.772061607656</v>
      </c>
      <c r="AG181" s="2434" t="n">
        <v>-103.982639607656</v>
      </c>
      <c r="AH181" s="2507" t="n">
        <v>-103.982639607656</v>
      </c>
      <c r="AI181" s="2434" t="n">
        <v>40.800248</v>
      </c>
      <c r="AJ181" s="232" t="n">
        <v>-0.7845742996464139</v>
      </c>
      <c r="AK181" s="397" t="n"/>
      <c r="AL181" s="2434" t="n">
        <v>6.401707</v>
      </c>
      <c r="AM181" s="2434" t="n">
        <v>113.772061607656</v>
      </c>
      <c r="AN181" s="2434" t="n">
        <v>112.772061607656</v>
      </c>
      <c r="AO181" s="2434" t="n">
        <v>7.48798490322581</v>
      </c>
      <c r="AP181" s="2434" t="n">
        <v>-107.370354607656</v>
      </c>
      <c r="AQ181" s="2507" t="n">
        <v>-106.370354607656</v>
      </c>
      <c r="AR181" s="2434" t="n">
        <v>26.404654</v>
      </c>
      <c r="AS181" s="232" t="n">
        <v>-0.7575538388043259</v>
      </c>
      <c r="AT181" s="2586" t="n"/>
      <c r="AU181" s="2507" t="n">
        <v>11.916882</v>
      </c>
      <c r="AV181" s="2434" t="n">
        <v>112.772061607656</v>
      </c>
      <c r="AW181" s="2434" t="n">
        <v>8.65413385229674</v>
      </c>
      <c r="AX181" s="2434" t="n">
        <v>-100.855179607656</v>
      </c>
      <c r="AY181" s="2434" t="n">
        <v>3.262748147703261</v>
      </c>
      <c r="AZ181" s="2434" t="n">
        <v>52.49599</v>
      </c>
      <c r="BA181" s="232" t="n">
        <v>-0.7729944325271321</v>
      </c>
      <c r="BB181" s="397" t="n"/>
      <c r="BC181" s="2507" t="n">
        <v>7.152808</v>
      </c>
      <c r="BD181" s="2434" t="n">
        <v>112.772061607656</v>
      </c>
      <c r="BE181" s="2434" t="n">
        <v>8.4208275062947</v>
      </c>
      <c r="BF181" s="2434" t="n">
        <v>-105.619253607656</v>
      </c>
      <c r="BG181" s="2434" t="n">
        <v>-1.268019506294699</v>
      </c>
      <c r="BH181" s="2434" t="n">
        <v>0</v>
      </c>
      <c r="BI181" s="232" t="n"/>
      <c r="BJ181" s="2586" t="n"/>
      <c r="BK181" s="2507" t="n"/>
      <c r="BL181" s="2434" t="n"/>
      <c r="BM181" s="2434" t="n"/>
      <c r="BN181" s="2434" t="n"/>
      <c r="BO181" s="2434" t="n"/>
      <c r="BP181" s="2434" t="n"/>
      <c r="BQ181" s="2434" t="n"/>
      <c r="BR181" s="232" t="n"/>
      <c r="BS181" s="397" t="n"/>
      <c r="BT181" s="2507" t="n"/>
      <c r="BU181" s="2434" t="n"/>
      <c r="BV181" s="2434" t="n"/>
      <c r="BW181" s="2434" t="n"/>
      <c r="BX181" s="2434" t="n"/>
      <c r="BY181" s="2434" t="n"/>
      <c r="BZ181" s="232" t="n"/>
      <c r="CA181" s="397" t="n"/>
      <c r="CB181" s="2507" t="n"/>
      <c r="CC181" s="2434" t="n"/>
      <c r="CD181" s="2434" t="n"/>
      <c r="CE181" s="2434" t="n"/>
      <c r="CF181" s="2434" t="n"/>
      <c r="CG181" s="2434" t="n"/>
      <c r="CH181" s="232" t="n"/>
      <c r="CI181" s="397" t="n"/>
      <c r="CJ181" s="2507" t="n"/>
      <c r="CK181" s="2434" t="n"/>
      <c r="CL181" s="2434" t="n"/>
      <c r="CM181" s="2434" t="n"/>
      <c r="CN181" s="2434" t="n"/>
      <c r="CO181" s="2434" t="n"/>
      <c r="CP181" s="232" t="n"/>
      <c r="CQ181" s="397" t="n"/>
      <c r="CR181" s="2434" t="n">
        <v>66.30748500000001</v>
      </c>
      <c r="CS181" s="2434" t="n">
        <v>903.1764928612481</v>
      </c>
      <c r="CT181" s="2434" t="n">
        <v>56.97820675552255</v>
      </c>
      <c r="CU181" s="2434" t="n">
        <v>-836.8690078612481</v>
      </c>
      <c r="CV181" s="2434" t="n">
        <v>9.329278244477464</v>
      </c>
      <c r="CW181" s="2434" t="n">
        <v>312.799341</v>
      </c>
      <c r="CX181" s="853">
        <f>IFERROR(CR181/CW181-1, "-")</f>
        <v/>
      </c>
      <c r="CY181" s="32" t="n"/>
      <c r="CZ181" s="2767" t="n">
        <v>1354.26473929187</v>
      </c>
      <c r="DA181" s="2434" t="n"/>
      <c r="DB181" s="2434" t="n">
        <v>99.3578087568041</v>
      </c>
      <c r="DC181" s="2434" t="n"/>
      <c r="DD181" s="2434" t="n"/>
      <c r="DE181" s="232">
        <f>(CZ181-DD181)/DD181</f>
        <v/>
      </c>
      <c r="DF181" s="232">
        <f>(DA181-DD181)/DD181</f>
        <v/>
      </c>
      <c r="DG181" s="232">
        <f>(DB181-DD181)/DD181</f>
        <v/>
      </c>
      <c r="DH181" s="232">
        <f>(DC181-DD181)/DD181</f>
        <v/>
      </c>
      <c r="DI181" s="2489" t="n"/>
      <c r="DL181" s="2388" t="n"/>
      <c r="DM181" s="2571">
        <f>(CS181-CZ181)*10^6</f>
        <v/>
      </c>
      <c r="DN181" s="2571">
        <f>(CT181-DC181)*10^6</f>
        <v/>
      </c>
      <c r="DO181" s="2571">
        <f>(CW181-DD181)*10^6</f>
        <v/>
      </c>
    </row>
    <row customHeight="1" ht="15" r="182" s="2323">
      <c r="A182" s="565" t="n"/>
      <c r="B182" s="826" t="inlineStr">
        <is>
          <t>Autres</t>
        </is>
      </c>
      <c r="C182" s="651" t="inlineStr">
        <is>
          <t>CA175</t>
        </is>
      </c>
      <c r="D182" s="2434" t="n">
        <v>0</v>
      </c>
      <c r="E182" s="2434" t="n">
        <v>0</v>
      </c>
      <c r="F182" s="2434" t="n">
        <v>0</v>
      </c>
      <c r="G182" s="2434" t="n">
        <v>0</v>
      </c>
      <c r="H182" s="232" t="n"/>
      <c r="I182" s="397" t="n"/>
      <c r="J182" s="2434" t="n">
        <v>0</v>
      </c>
      <c r="K182" s="2434" t="n">
        <v>0</v>
      </c>
      <c r="L182" s="2434" t="n">
        <v>0</v>
      </c>
      <c r="M182" s="2434" t="n">
        <v>0</v>
      </c>
      <c r="N182" s="232" t="n"/>
      <c r="O182" s="2586" t="n"/>
      <c r="P182" s="2434" t="n">
        <v>0</v>
      </c>
      <c r="Q182" s="2434" t="n">
        <v>0</v>
      </c>
      <c r="R182" s="2434" t="n">
        <v>0</v>
      </c>
      <c r="S182" s="2434" t="n">
        <v>0</v>
      </c>
      <c r="T182" s="774" t="n"/>
      <c r="U182" s="397" t="n"/>
      <c r="V182" s="2434" t="n">
        <v>0</v>
      </c>
      <c r="W182" s="2434" t="n">
        <v>0</v>
      </c>
      <c r="X182" s="2434" t="n">
        <v>0</v>
      </c>
      <c r="Y182" s="2434" t="n">
        <v>0</v>
      </c>
      <c r="Z182" s="2507" t="n">
        <v>0</v>
      </c>
      <c r="AA182" s="2434" t="n">
        <v>0</v>
      </c>
      <c r="AB182" s="774" t="n"/>
      <c r="AC182" s="774" t="n"/>
      <c r="AD182" s="2434" t="n">
        <v>0</v>
      </c>
      <c r="AE182" s="2434" t="n">
        <v>0</v>
      </c>
      <c r="AF182" s="2434" t="n">
        <v>0</v>
      </c>
      <c r="AG182" s="2434" t="n">
        <v>0</v>
      </c>
      <c r="AH182" s="2507" t="n">
        <v>0</v>
      </c>
      <c r="AI182" s="2434" t="n">
        <v>0</v>
      </c>
      <c r="AJ182" s="774" t="n"/>
      <c r="AK182" s="397" t="n"/>
      <c r="AL182" s="2434" t="n">
        <v>0</v>
      </c>
      <c r="AM182" s="2434" t="n">
        <v>0</v>
      </c>
      <c r="AN182" s="2434" t="n">
        <v>0</v>
      </c>
      <c r="AO182" s="2434" t="n">
        <v>0</v>
      </c>
      <c r="AP182" s="2434" t="n">
        <v>0</v>
      </c>
      <c r="AQ182" s="2507" t="n">
        <v>0</v>
      </c>
      <c r="AR182" s="2434" t="n">
        <v>0</v>
      </c>
      <c r="AS182" s="774" t="n"/>
      <c r="AT182" s="2586" t="n"/>
      <c r="AU182" s="2507" t="n">
        <v>0</v>
      </c>
      <c r="AV182" s="2434" t="n">
        <v>0</v>
      </c>
      <c r="AW182" s="2434" t="n">
        <v>0</v>
      </c>
      <c r="AX182" s="2434" t="n">
        <v>0</v>
      </c>
      <c r="AY182" s="2434" t="n">
        <v>0</v>
      </c>
      <c r="AZ182" s="2434" t="n">
        <v>0</v>
      </c>
      <c r="BA182" s="232" t="n"/>
      <c r="BB182" s="397" t="n"/>
      <c r="BC182" s="2507" t="n">
        <v>0</v>
      </c>
      <c r="BD182" s="2434" t="n">
        <v>0</v>
      </c>
      <c r="BE182" s="2434" t="n">
        <v>0</v>
      </c>
      <c r="BF182" s="2434" t="n">
        <v>0</v>
      </c>
      <c r="BG182" s="2434" t="n">
        <v>0</v>
      </c>
      <c r="BH182" s="2434" t="n">
        <v>0</v>
      </c>
      <c r="BI182" s="2434" t="n"/>
      <c r="BJ182" s="2586" t="n"/>
      <c r="BK182" s="2507" t="n"/>
      <c r="BL182" s="2434" t="n"/>
      <c r="BM182" s="2434" t="n"/>
      <c r="BN182" s="2434" t="n"/>
      <c r="BO182" s="2434" t="n"/>
      <c r="BP182" s="2434" t="n"/>
      <c r="BQ182" s="2434" t="n"/>
      <c r="BR182" s="2434" t="n"/>
      <c r="BS182" s="397" t="n"/>
      <c r="BT182" s="2507" t="n"/>
      <c r="BU182" s="2434" t="n"/>
      <c r="BV182" s="2434" t="n"/>
      <c r="BW182" s="2434" t="n"/>
      <c r="BX182" s="2434" t="n"/>
      <c r="BY182" s="2434" t="n"/>
      <c r="BZ182" s="2434" t="n"/>
      <c r="CA182" s="397" t="n"/>
      <c r="CB182" s="2507" t="n"/>
      <c r="CC182" s="2434" t="n"/>
      <c r="CD182" s="2434" t="n"/>
      <c r="CE182" s="2434" t="n"/>
      <c r="CF182" s="2434" t="n"/>
      <c r="CG182" s="2434" t="n"/>
      <c r="CH182" s="2434" t="n"/>
      <c r="CI182" s="397" t="n"/>
      <c r="CJ182" s="2507" t="n"/>
      <c r="CK182" s="2434" t="n"/>
      <c r="CL182" s="2434" t="n"/>
      <c r="CM182" s="2434" t="n"/>
      <c r="CN182" s="2434" t="n"/>
      <c r="CO182" s="2434" t="n"/>
      <c r="CP182" s="2434" t="n"/>
      <c r="CQ182" s="397" t="n"/>
      <c r="CR182" s="2434" t="n">
        <v>0</v>
      </c>
      <c r="CS182" s="2434" t="n">
        <v>0</v>
      </c>
      <c r="CT182" s="2434" t="n">
        <v>0</v>
      </c>
      <c r="CU182" s="2434" t="n">
        <v>0</v>
      </c>
      <c r="CV182" s="2434" t="n">
        <v>0</v>
      </c>
      <c r="CW182" s="2434" t="n">
        <v>0</v>
      </c>
      <c r="CX182" s="853">
        <f>IFERROR(CR182/CW182-1, "-")</f>
        <v/>
      </c>
      <c r="CY182" s="32" t="n"/>
      <c r="CZ182" s="2767" t="n"/>
      <c r="DA182" s="2434" t="n"/>
      <c r="DB182" s="2434" t="n"/>
      <c r="DC182" s="2434" t="n"/>
      <c r="DD182" s="2434" t="n"/>
      <c r="DE182" s="232" t="n"/>
      <c r="DF182" s="232" t="n"/>
      <c r="DG182" s="232" t="n"/>
      <c r="DH182" s="232" t="n"/>
      <c r="DI182" s="2489" t="n"/>
      <c r="DL182" s="2388" t="n"/>
      <c r="DM182" s="2571">
        <f>(CS182-CZ182)*10^6</f>
        <v/>
      </c>
      <c r="DN182" s="2571">
        <f>(CT182-DC182)*10^6</f>
        <v/>
      </c>
      <c r="DO182" s="2571">
        <f>(CW182-DD182)*10^6</f>
        <v/>
      </c>
    </row>
    <row customFormat="1" customHeight="1" ht="5.25" r="183" s="273">
      <c r="A183" s="854" t="n"/>
      <c r="B183" s="855" t="n"/>
      <c r="C183" s="651" t="inlineStr">
        <is>
          <t>CA176</t>
        </is>
      </c>
      <c r="D183" s="2847" t="n"/>
      <c r="E183" s="2848" t="n"/>
      <c r="F183" s="2848" t="n"/>
      <c r="G183" s="2849" t="n"/>
      <c r="H183" s="859" t="n"/>
      <c r="I183" s="860" t="n"/>
      <c r="J183" s="2847" t="n"/>
      <c r="K183" s="2848" t="n"/>
      <c r="L183" s="2850" t="n"/>
      <c r="M183" s="2850" t="n"/>
      <c r="N183" s="859" t="n"/>
      <c r="O183" s="2851" t="n"/>
      <c r="P183" s="2847" t="n"/>
      <c r="Q183" s="2848" t="n"/>
      <c r="R183" s="2852" t="n"/>
      <c r="S183" s="2852" t="n"/>
      <c r="T183" s="2853" t="n"/>
      <c r="U183" s="2854" t="n"/>
      <c r="V183" s="2847" t="n"/>
      <c r="W183" s="2848" t="n"/>
      <c r="X183" s="2855" t="n"/>
      <c r="Y183" s="2855" t="n"/>
      <c r="Z183" s="2855" t="n"/>
      <c r="AA183" s="2855" t="n"/>
      <c r="AB183" s="867" t="n"/>
      <c r="AC183" s="860" t="n"/>
      <c r="AD183" s="2847" t="n"/>
      <c r="AE183" s="2848" t="n"/>
      <c r="AF183" s="2848" t="n"/>
      <c r="AG183" s="2848" t="n"/>
      <c r="AH183" s="2848" t="n"/>
      <c r="AI183" s="2849" t="n"/>
      <c r="AJ183" s="859" t="n"/>
      <c r="AK183" s="860" t="n"/>
      <c r="AL183" s="2847" t="n"/>
      <c r="AM183" s="2848" t="n"/>
      <c r="AN183" s="2848" t="n"/>
      <c r="AO183" s="2848" t="n"/>
      <c r="AP183" s="868" t="n"/>
      <c r="AQ183" s="868" t="n"/>
      <c r="AR183" s="868" t="n"/>
      <c r="AS183" s="869" t="n"/>
      <c r="AT183" s="860" t="n"/>
      <c r="AU183" s="2856" t="n"/>
      <c r="AV183" s="2848" t="n"/>
      <c r="AW183" s="2848" t="n"/>
      <c r="AX183" s="868" t="n"/>
      <c r="AY183" s="868" t="n"/>
      <c r="AZ183" s="868" t="n"/>
      <c r="BA183" s="869" t="n"/>
      <c r="BB183" s="860" t="n"/>
      <c r="BC183" s="2847" t="n"/>
      <c r="BD183" s="2848" t="n"/>
      <c r="BE183" s="2848" t="n"/>
      <c r="BF183" s="2848" t="n"/>
      <c r="BG183" s="2848" t="n"/>
      <c r="BH183" s="2848" t="n"/>
      <c r="BI183" s="2848" t="n"/>
      <c r="BJ183" s="860" t="n"/>
      <c r="BK183" s="2856" t="n"/>
      <c r="BL183" s="2848" t="n"/>
      <c r="BM183" s="2848" t="n"/>
      <c r="BN183" s="2848" t="n"/>
      <c r="BO183" s="2848" t="n"/>
      <c r="BP183" s="2848" t="n"/>
      <c r="BQ183" s="2848" t="n"/>
      <c r="BR183" s="2848" t="n"/>
      <c r="BS183" s="871" t="n"/>
      <c r="BT183" s="2847" t="n"/>
      <c r="BU183" s="2848" t="n"/>
      <c r="BV183" s="2848" t="n"/>
      <c r="BW183" s="2848" t="n"/>
      <c r="BX183" s="2848" t="n"/>
      <c r="BY183" s="2849" t="n"/>
      <c r="BZ183" s="859" t="n"/>
      <c r="CA183" s="860" t="n"/>
      <c r="CB183" s="2847" t="n"/>
      <c r="CC183" s="2848" t="n"/>
      <c r="CD183" s="2848" t="n"/>
      <c r="CE183" s="2848" t="n"/>
      <c r="CF183" s="2848" t="n"/>
      <c r="CG183" s="2849" t="n"/>
      <c r="CH183" s="859" t="n"/>
      <c r="CI183" s="860" t="n"/>
      <c r="CJ183" s="2847" t="n"/>
      <c r="CK183" s="2848" t="n"/>
      <c r="CL183" s="2848" t="n"/>
      <c r="CM183" s="2848" t="n"/>
      <c r="CN183" s="2848" t="n"/>
      <c r="CO183" s="2849" t="n"/>
      <c r="CP183" s="859" t="n"/>
      <c r="CQ183" s="860" t="n"/>
      <c r="CR183" s="2857" t="n"/>
      <c r="CS183" s="2848" t="n"/>
      <c r="CT183" s="2848" t="n"/>
      <c r="CU183" s="2848" t="n"/>
      <c r="CV183" s="2848" t="n"/>
      <c r="CW183" s="2849" t="n"/>
      <c r="CX183" s="873">
        <f>IFERROR(CR183/CW183-1, "-")</f>
        <v/>
      </c>
      <c r="CY183" s="358" t="n"/>
      <c r="CZ183" s="2858" t="n"/>
      <c r="DA183" s="2859" t="n"/>
      <c r="DB183" s="2859" t="n"/>
      <c r="DC183" s="2859" t="n"/>
      <c r="DD183" s="2849" t="n"/>
      <c r="DE183" s="2849" t="n"/>
      <c r="DF183" s="868" t="n"/>
      <c r="DG183" s="868" t="n"/>
      <c r="DH183" s="868" t="n"/>
      <c r="DI183" s="2489" t="n"/>
      <c r="DJ183" s="2388" t="n"/>
      <c r="DL183" s="2388" t="n"/>
      <c r="DM183" s="2571">
        <f>(CS183-CZ183)*10^6</f>
        <v/>
      </c>
      <c r="DN183" s="2571">
        <f>(CT183-DC183)*10^6</f>
        <v/>
      </c>
      <c r="DO183" s="2571">
        <f>(CW183-DD183)*10^6</f>
        <v/>
      </c>
    </row>
    <row customFormat="1" customHeight="1" ht="5.25" r="184" s="2481">
      <c r="N184" s="232" t="n"/>
      <c r="AB184" s="232" t="n"/>
      <c r="AC184" s="232" t="n"/>
      <c r="AD184" s="232" t="n"/>
      <c r="AE184" s="232" t="n"/>
      <c r="AF184" s="232" t="n"/>
      <c r="AG184" s="232" t="n"/>
      <c r="AH184" s="232" t="n"/>
      <c r="AI184" s="232" t="n"/>
      <c r="AJ184" s="232" t="n"/>
      <c r="AK184" s="232" t="n"/>
      <c r="AL184" s="232" t="n"/>
      <c r="AM184" s="232" t="n"/>
      <c r="AN184" s="232" t="n"/>
      <c r="AO184" s="232" t="n"/>
      <c r="AP184" s="232" t="n"/>
      <c r="AQ184" s="232" t="n"/>
      <c r="AR184" s="232" t="n"/>
      <c r="AS184" s="232" t="n"/>
      <c r="AT184" s="232" t="n"/>
      <c r="AU184" s="2507" t="n"/>
      <c r="AV184" s="232" t="n"/>
      <c r="AW184" s="232" t="n"/>
      <c r="AX184" s="232" t="n"/>
      <c r="AY184" s="232" t="n"/>
      <c r="AZ184" s="232" t="n"/>
      <c r="BA184" s="232" t="n"/>
      <c r="BB184" s="232" t="n"/>
      <c r="BC184" s="232" t="n"/>
      <c r="BD184" s="232" t="n"/>
      <c r="BE184" s="232" t="n"/>
      <c r="BF184" s="232" t="n"/>
      <c r="BG184" s="232" t="n"/>
      <c r="BH184" s="232" t="n"/>
      <c r="BI184" s="232" t="n"/>
      <c r="BJ184" s="232" t="n"/>
      <c r="BK184" s="2507" t="n"/>
      <c r="BL184" s="232" t="n"/>
      <c r="BM184" s="232" t="n"/>
      <c r="BN184" s="232" t="n"/>
      <c r="BO184" s="232" t="n"/>
      <c r="BP184" s="232" t="n"/>
      <c r="BQ184" s="232" t="n"/>
      <c r="BR184" s="232" t="n"/>
      <c r="BS184" s="232" t="n"/>
      <c r="BT184" s="232" t="n"/>
      <c r="BU184" s="232" t="n"/>
      <c r="BV184" s="232" t="n"/>
      <c r="BW184" s="232" t="n"/>
      <c r="BX184" s="232" t="n"/>
      <c r="BY184" s="232" t="n"/>
      <c r="BZ184" s="232" t="n"/>
      <c r="CA184" s="232" t="n"/>
      <c r="CB184" s="232" t="n"/>
      <c r="CC184" s="232" t="n"/>
      <c r="CD184" s="232" t="n"/>
      <c r="CE184" s="232" t="n"/>
      <c r="CF184" s="232" t="n"/>
      <c r="CG184" s="232" t="n"/>
      <c r="CH184" s="232" t="n"/>
      <c r="CI184" s="232" t="n"/>
      <c r="CJ184" s="2507" t="n"/>
      <c r="CP184" s="232" t="n"/>
      <c r="CQ184" s="232" t="n"/>
      <c r="DH184" s="232" t="n"/>
      <c r="DI184" s="2489" t="n"/>
      <c r="DJ184" s="2388" t="n"/>
      <c r="DM184" s="2571">
        <f>(CS184-CZ184)*10^6</f>
        <v/>
      </c>
      <c r="DN184" s="2571">
        <f>(CT184-DC184)*10^6</f>
        <v/>
      </c>
      <c r="DO184" s="2571">
        <f>(CW184-DD184)*10^6</f>
        <v/>
      </c>
    </row>
    <row customHeight="1" ht="15" r="185" s="2323">
      <c r="CP185" s="35" t="n"/>
      <c r="CR185" s="2860" t="n"/>
      <c r="CS185" s="2860" t="n"/>
      <c r="DI185" s="2489" t="n"/>
      <c r="DM185" s="2571">
        <f>(CS185-CZ185)*10^6</f>
        <v/>
      </c>
      <c r="DN185" s="2571">
        <f>(CT185-DC185)*10^6</f>
        <v/>
      </c>
      <c r="DO185" s="2571">
        <f>(CW185-DD185)*10^6</f>
        <v/>
      </c>
    </row>
    <row customHeight="1" ht="12" outlineLevel="1" r="186" s="2323">
      <c r="D186" s="2510" t="n"/>
      <c r="CE186" s="246" t="n"/>
      <c r="CF186" s="246" t="n"/>
      <c r="CG186" s="246" t="n"/>
      <c r="CH186" s="246" t="n"/>
      <c r="CI186" s="246" t="n"/>
      <c r="CJ186" s="2491" t="n"/>
      <c r="CK186" s="12" t="n"/>
      <c r="CL186" s="12" t="n"/>
      <c r="CM186" s="12" t="n"/>
      <c r="CN186" s="12" t="n"/>
      <c r="CO186" s="12" t="n"/>
      <c r="CP186" s="194" t="n"/>
      <c r="CQ186" s="12" t="n"/>
      <c r="CR186" s="2860" t="n"/>
      <c r="CS186" s="2860" t="n"/>
      <c r="CT186" s="12" t="n"/>
      <c r="CU186" s="12" t="n"/>
      <c r="DE186" s="2849" t="n"/>
      <c r="DI186" s="2489" t="n"/>
      <c r="DM186" s="2571">
        <f>(CS186-CZ186)*10^6</f>
        <v/>
      </c>
      <c r="DN186" s="2571">
        <f>(CT186-DC186)*10^6</f>
        <v/>
      </c>
      <c r="DO186" s="2571">
        <f>(CW186-DD186)*10^6</f>
        <v/>
      </c>
    </row>
    <row outlineLevel="1" r="187" s="2323">
      <c r="P187" s="2511" t="n"/>
      <c r="V187" s="2511" t="n"/>
      <c r="AD187" s="2511" t="n"/>
      <c r="AL187" s="2511" t="n"/>
      <c r="AU187" s="2511" t="n"/>
      <c r="CE187" s="246" t="n"/>
      <c r="CF187" s="246" t="n"/>
      <c r="CG187" s="246" t="n"/>
      <c r="CH187" s="246" t="n"/>
      <c r="CI187" s="246" t="n"/>
      <c r="CJ187" s="2491" t="n"/>
      <c r="CK187" s="12" t="n"/>
      <c r="CL187" s="12" t="n"/>
      <c r="CM187" s="12" t="n"/>
      <c r="CN187" s="12" t="n"/>
      <c r="CO187" s="12" t="n"/>
      <c r="CP187" s="194" t="n"/>
      <c r="CQ187" s="12" t="n"/>
      <c r="CR187" s="2489" t="n"/>
      <c r="CS187" s="2428" t="n"/>
      <c r="CT187" s="12" t="n"/>
      <c r="CU187" s="12" t="n"/>
      <c r="DE187" s="2481" t="n"/>
      <c r="DM187" s="2571">
        <f>(CS187-CZ187)*10^6</f>
        <v/>
      </c>
      <c r="DN187" s="2571">
        <f>(CT187-DC187)*10^6</f>
        <v/>
      </c>
      <c r="DO187" s="2571">
        <f>(CW187-DD187)*10^6</f>
        <v/>
      </c>
    </row>
    <row outlineLevel="1" r="188" s="2323">
      <c r="B188" s="877" t="n"/>
      <c r="D188" s="2388" t="n"/>
      <c r="E188" s="2388" t="n"/>
      <c r="F188" s="2388" t="n"/>
      <c r="G188" s="2388" t="n"/>
      <c r="H188" s="2388" t="n"/>
      <c r="I188" s="2388" t="n"/>
      <c r="J188" s="2388" t="n"/>
      <c r="K188" s="2388" t="n"/>
      <c r="L188" s="2388" t="n"/>
      <c r="M188" s="2388" t="n"/>
      <c r="N188" s="2388" t="n"/>
      <c r="O188" s="2388" t="n"/>
      <c r="P188" s="2388" t="n"/>
      <c r="Q188" s="2388" t="n"/>
      <c r="R188" s="2388" t="n"/>
      <c r="S188" s="2388" t="n"/>
      <c r="T188" s="2388" t="n"/>
      <c r="U188" s="2388" t="n"/>
      <c r="V188" s="2388" t="n"/>
      <c r="W188" s="2388" t="n"/>
      <c r="X188" s="2388" t="n"/>
      <c r="Y188" s="2388" t="n"/>
      <c r="Z188" s="2388" t="n"/>
      <c r="AA188" s="2388" t="n"/>
      <c r="AC188" s="2388" t="n"/>
      <c r="AD188" s="2388" t="n"/>
      <c r="AE188" s="2388" t="n"/>
      <c r="AF188" s="2388" t="n"/>
      <c r="AG188" s="2388" t="n"/>
      <c r="AH188" s="2388" t="n"/>
      <c r="AI188" s="2388" t="n"/>
      <c r="AJ188" s="2388" t="n"/>
      <c r="AK188" s="2388" t="n"/>
      <c r="AL188" s="2388" t="n"/>
      <c r="AM188" s="2388" t="n"/>
      <c r="AN188" s="2388" t="n"/>
      <c r="AO188" s="2388" t="n"/>
      <c r="AP188" s="2388" t="n"/>
      <c r="AQ188" s="2388" t="n"/>
      <c r="AR188" s="2388" t="n"/>
      <c r="AS188" s="2388" t="n"/>
      <c r="AT188" s="2388" t="n"/>
      <c r="AV188" s="2388" t="n"/>
      <c r="AW188" s="2388" t="n"/>
      <c r="AX188" s="2388" t="n"/>
      <c r="AY188" s="2388" t="n"/>
      <c r="AZ188" s="2388" t="n"/>
      <c r="BA188" s="2388" t="n"/>
      <c r="BB188" s="2388" t="n"/>
      <c r="BC188" s="2388" t="n"/>
      <c r="BD188" s="2388" t="n"/>
      <c r="BE188" s="2388" t="n"/>
      <c r="BF188" s="2388" t="n"/>
      <c r="BG188" s="2388" t="n"/>
      <c r="BH188" s="2388" t="n"/>
      <c r="BI188" s="2388" t="n"/>
      <c r="BJ188" s="2388" t="n"/>
      <c r="BL188" s="2388" t="n"/>
      <c r="BM188" s="2388" t="n"/>
      <c r="BN188" s="2388" t="n"/>
      <c r="BO188" s="2388" t="n"/>
      <c r="BP188" s="2388" t="n"/>
      <c r="BQ188" s="2388" t="n"/>
      <c r="BR188" s="2388" t="n"/>
      <c r="BS188" s="2388" t="n"/>
      <c r="BT188" s="2388" t="n"/>
      <c r="BU188" s="2388" t="n"/>
      <c r="BV188" s="2388" t="n"/>
      <c r="BW188" s="2388" t="n"/>
      <c r="BX188" s="2388" t="n"/>
      <c r="BY188" s="2388" t="n"/>
      <c r="BZ188" s="2388" t="n"/>
      <c r="CA188" s="2388" t="n"/>
      <c r="CB188" s="2388" t="n"/>
      <c r="CC188" s="2388" t="n"/>
      <c r="CD188" s="2388" t="n"/>
      <c r="CE188" s="2489" t="n"/>
      <c r="CF188" s="2489" t="n"/>
      <c r="CG188" s="2489" t="n"/>
      <c r="CH188" s="2489" t="n"/>
      <c r="CI188" s="2489" t="n"/>
      <c r="CJ188" s="2489" t="n"/>
      <c r="CK188" s="2489" t="n"/>
      <c r="CL188" s="2489" t="n"/>
      <c r="CM188" s="2489" t="n"/>
      <c r="CN188" s="2489" t="n"/>
      <c r="CO188" s="2489" t="n"/>
      <c r="CP188" s="2489" t="n"/>
      <c r="CQ188" s="2428" t="n"/>
      <c r="CR188" s="2489" t="n"/>
      <c r="CS188" s="2428" t="n"/>
      <c r="CT188" s="12" t="n"/>
      <c r="CU188" s="12" t="n"/>
      <c r="DM188" s="2571">
        <f>(CS188-CZ188)*10^6</f>
        <v/>
      </c>
      <c r="DN188" s="2571">
        <f>(CT188-DC188)*10^6</f>
        <v/>
      </c>
      <c r="DO188" s="2571">
        <f>(CW188-DD188)*10^6</f>
        <v/>
      </c>
    </row>
    <row outlineLevel="1" r="189" s="2323">
      <c r="V189" s="2388" t="n"/>
      <c r="CE189" s="246" t="n"/>
      <c r="CF189" s="246" t="n"/>
      <c r="CG189" s="246" t="n"/>
      <c r="CH189" s="246" t="n"/>
      <c r="CI189" s="246" t="n"/>
      <c r="CJ189" s="2491" t="n"/>
      <c r="CK189" s="12" t="n"/>
      <c r="CL189" s="12" t="n"/>
      <c r="CM189" s="12" t="n"/>
      <c r="CN189" s="12" t="n"/>
      <c r="CO189" s="12" t="n"/>
      <c r="CP189" s="194" t="n"/>
      <c r="CQ189" s="12" t="n"/>
      <c r="CR189" s="2428" t="n"/>
      <c r="CS189" s="12" t="n"/>
      <c r="CT189" s="12" t="n"/>
      <c r="CU189" s="12" t="n"/>
      <c r="DE189" s="2849" t="n"/>
      <c r="DM189" s="2571">
        <f>(CS189-CZ189)*10^6</f>
        <v/>
      </c>
      <c r="DN189" s="2571">
        <f>(CT189-DC189)*10^6</f>
        <v/>
      </c>
      <c r="DO189" s="2571">
        <f>(CW189-DD189)*10^6</f>
        <v/>
      </c>
    </row>
    <row outlineLevel="1" r="190" s="2323">
      <c r="B190" s="877" t="n"/>
      <c r="D190" s="2388" t="n"/>
      <c r="E190" s="2388" t="n"/>
      <c r="F190" s="2388" t="n"/>
      <c r="G190" s="2388" t="n"/>
      <c r="H190" s="2388" t="n"/>
      <c r="I190" s="2388" t="n"/>
      <c r="J190" s="2388" t="n"/>
      <c r="K190" s="2388" t="n"/>
      <c r="L190" s="2388" t="n"/>
      <c r="M190" s="2388" t="n"/>
      <c r="N190" s="2388" t="n"/>
      <c r="O190" s="2388" t="n"/>
      <c r="P190" s="2388" t="n"/>
      <c r="Q190" s="2388" t="n"/>
      <c r="R190" s="2388" t="n"/>
      <c r="S190" s="2388" t="n"/>
      <c r="T190" s="2388" t="n"/>
      <c r="U190" s="2388" t="n"/>
      <c r="V190" s="2388" t="n"/>
      <c r="W190" s="2388" t="n"/>
      <c r="X190" s="2388" t="n"/>
      <c r="Y190" s="2388" t="n"/>
      <c r="Z190" s="2388" t="n"/>
      <c r="AA190" s="2388" t="n"/>
      <c r="AC190" s="2388" t="n"/>
      <c r="AD190" s="2388" t="n"/>
      <c r="AE190" s="2388" t="n"/>
      <c r="AF190" s="2388" t="n"/>
      <c r="AG190" s="2388" t="n"/>
      <c r="AH190" s="2388" t="n"/>
      <c r="AI190" s="2388" t="n"/>
      <c r="AJ190" s="2388" t="n"/>
      <c r="AK190" s="2388" t="n"/>
      <c r="AL190" s="2388" t="n"/>
      <c r="AM190" s="2388" t="n"/>
      <c r="AN190" s="2388" t="n"/>
      <c r="AO190" s="2388" t="n"/>
      <c r="AP190" s="2388" t="n"/>
      <c r="AQ190" s="2388" t="n"/>
      <c r="AR190" s="2388" t="n"/>
      <c r="AS190" s="2388" t="n"/>
      <c r="AT190" s="2388" t="n"/>
      <c r="AV190" s="2388" t="n"/>
      <c r="AW190" s="2388" t="n"/>
      <c r="AX190" s="2388" t="n"/>
      <c r="AY190" s="2388" t="n"/>
      <c r="AZ190" s="2388" t="n"/>
      <c r="BA190" s="2388" t="n"/>
      <c r="BB190" s="2388" t="n"/>
      <c r="BC190" s="2388" t="n"/>
      <c r="BD190" s="2388" t="n"/>
      <c r="BE190" s="2388" t="n"/>
      <c r="BF190" s="2388" t="n"/>
      <c r="BG190" s="2388" t="n"/>
      <c r="BH190" s="2388" t="n"/>
      <c r="BI190" s="2388" t="n"/>
      <c r="BJ190" s="2388" t="n"/>
      <c r="BL190" s="2388" t="n"/>
      <c r="BM190" s="2388" t="n"/>
      <c r="BN190" s="2388" t="n"/>
      <c r="BO190" s="2388" t="n"/>
      <c r="BP190" s="2388" t="n"/>
      <c r="BQ190" s="2388" t="n"/>
      <c r="BR190" s="2388" t="n"/>
      <c r="BS190" s="2388" t="n"/>
      <c r="BT190" s="2388" t="n"/>
      <c r="BU190" s="2388" t="n"/>
      <c r="BV190" s="2388" t="n"/>
      <c r="BW190" s="2388" t="n"/>
      <c r="BX190" s="2388" t="n"/>
      <c r="BY190" s="2388" t="n"/>
      <c r="BZ190" s="2388" t="n"/>
      <c r="CA190" s="2388" t="n"/>
      <c r="CB190" s="2388" t="n"/>
      <c r="CC190" s="2388" t="n"/>
      <c r="CD190" s="2388" t="n"/>
      <c r="CE190" s="2489" t="n"/>
      <c r="CF190" s="2489" t="n"/>
      <c r="CG190" s="2489" t="n"/>
      <c r="CH190" s="2489" t="n"/>
      <c r="CI190" s="2489" t="n"/>
      <c r="CJ190" s="2489" t="n"/>
      <c r="CK190" s="2489" t="n"/>
      <c r="CL190" s="2489" t="n"/>
      <c r="CM190" s="2489" t="n"/>
      <c r="CN190" s="2489" t="n"/>
      <c r="CO190" s="2489" t="n"/>
      <c r="CP190" s="2489" t="n"/>
      <c r="CQ190" s="12" t="n"/>
      <c r="CR190" s="2489" t="n"/>
      <c r="CS190" s="2428" t="n"/>
      <c r="CT190" s="2489" t="n"/>
      <c r="CU190" s="12" t="n"/>
      <c r="DE190" s="2481" t="n"/>
    </row>
    <row outlineLevel="1" r="191" s="2323">
      <c r="CE191" s="246" t="n"/>
      <c r="CF191" s="246" t="n"/>
      <c r="CG191" s="246" t="n"/>
      <c r="CH191" s="246" t="n"/>
      <c r="CI191" s="246" t="n"/>
      <c r="CJ191" s="2491" t="n"/>
      <c r="CK191" s="12" t="n"/>
      <c r="CL191" s="12" t="n"/>
      <c r="CM191" s="12" t="n"/>
      <c r="CN191" s="12" t="n"/>
      <c r="CO191" s="12" t="n"/>
      <c r="CP191" s="194" t="n"/>
      <c r="CQ191" s="12" t="n"/>
      <c r="CR191" s="2428" t="n"/>
      <c r="CS191" s="12" t="n"/>
      <c r="CT191" s="12" t="n"/>
      <c r="CU191" s="12" t="n"/>
    </row>
    <row outlineLevel="1" r="192" s="2323">
      <c r="CE192" s="246" t="n"/>
      <c r="CF192" s="246" t="n"/>
      <c r="CG192" s="246" t="n"/>
      <c r="CH192" s="246" t="n"/>
      <c r="CI192" s="246" t="n"/>
      <c r="CJ192" s="2491" t="n"/>
      <c r="CK192" s="12" t="n"/>
      <c r="CL192" s="12" t="n"/>
      <c r="CM192" s="12" t="n"/>
      <c r="CN192" s="12" t="n"/>
      <c r="CO192" s="12" t="n"/>
      <c r="CP192" s="194" t="n"/>
      <c r="CQ192" s="12" t="n"/>
      <c r="CR192" s="12" t="n"/>
      <c r="CS192" s="12" t="n"/>
      <c r="CT192" s="12" t="n"/>
      <c r="CU192" s="12" t="n"/>
      <c r="DE192" s="2849" t="n"/>
    </row>
    <row r="193">
      <c r="D193" s="2861" t="n"/>
      <c r="E193" s="2861" t="n"/>
      <c r="F193" s="2861" t="n"/>
      <c r="G193" s="2861" t="n"/>
      <c r="H193" s="2861" t="n"/>
      <c r="I193" s="2861" t="n"/>
      <c r="J193" s="2861" t="n"/>
      <c r="K193" s="2861" t="n"/>
      <c r="L193" s="2861" t="n"/>
      <c r="M193" s="2861" t="n"/>
      <c r="N193" s="2861" t="n"/>
      <c r="O193" s="2861" t="n"/>
      <c r="P193" s="2861" t="n"/>
      <c r="Q193" s="2861" t="n"/>
      <c r="R193" s="2861" t="n"/>
      <c r="S193" s="2861" t="n"/>
      <c r="T193" s="2861" t="n"/>
      <c r="U193" s="2861" t="n"/>
      <c r="V193" s="2861" t="n"/>
      <c r="W193" s="2861" t="n"/>
      <c r="X193" s="2861" t="n"/>
      <c r="Y193" s="2861" t="n"/>
      <c r="Z193" s="2861" t="n"/>
      <c r="AA193" s="2861" t="n"/>
      <c r="AC193" s="2861" t="n"/>
      <c r="AD193" s="2861" t="n"/>
      <c r="AE193" s="2861" t="n"/>
      <c r="AF193" s="2861" t="n"/>
      <c r="AG193" s="2861" t="n"/>
      <c r="AH193" s="2861" t="n"/>
      <c r="AI193" s="2861" t="n"/>
      <c r="AJ193" s="2861" t="n"/>
      <c r="AK193" s="2861" t="n"/>
      <c r="AL193" s="2861" t="n"/>
      <c r="AM193" s="2861" t="n"/>
      <c r="AN193" s="2861" t="n"/>
      <c r="AO193" s="2861" t="n"/>
      <c r="AP193" s="2861" t="n"/>
      <c r="AQ193" s="2861" t="n"/>
      <c r="AR193" s="2861" t="n"/>
      <c r="AS193" s="2861" t="n"/>
      <c r="AT193" s="2861" t="n"/>
      <c r="AV193" s="2861" t="n"/>
      <c r="AW193" s="2861" t="n"/>
      <c r="AX193" s="2861" t="n"/>
      <c r="AY193" s="2861" t="n"/>
      <c r="AZ193" s="2861" t="n"/>
      <c r="BA193" s="2861" t="n"/>
      <c r="BB193" s="2861" t="n"/>
      <c r="BC193" s="2861" t="n"/>
      <c r="BD193" s="2861" t="n"/>
      <c r="BE193" s="2861" t="n"/>
      <c r="BF193" s="2861" t="n"/>
      <c r="BG193" s="2861" t="n"/>
      <c r="BH193" s="2861" t="n"/>
      <c r="BI193" s="2861" t="n"/>
      <c r="BJ193" s="2861" t="n"/>
      <c r="BL193" s="2861" t="n"/>
      <c r="BM193" s="2861" t="n"/>
      <c r="BN193" s="2861" t="n"/>
      <c r="BO193" s="2861" t="n"/>
      <c r="BP193" s="2861" t="n"/>
      <c r="BQ193" s="2861" t="n"/>
      <c r="BR193" s="2861" t="n"/>
      <c r="BS193" s="2861" t="n"/>
      <c r="BT193" s="2861" t="n"/>
      <c r="BU193" s="2861" t="n"/>
      <c r="BV193" s="2861" t="n"/>
      <c r="BW193" s="2861" t="n"/>
      <c r="BX193" s="2861" t="n"/>
      <c r="BY193" s="2861" t="n"/>
      <c r="BZ193" s="2861" t="n"/>
      <c r="CA193" s="2861" t="n"/>
      <c r="CB193" s="2861" t="n"/>
      <c r="CC193" s="2861" t="n"/>
      <c r="CD193" s="2861" t="n"/>
      <c r="CE193" s="2862" t="n"/>
      <c r="CF193" s="2862" t="n"/>
      <c r="CG193" s="2862" t="n"/>
      <c r="CH193" s="2862" t="n"/>
      <c r="CI193" s="2862" t="n"/>
      <c r="CJ193" s="2862" t="n"/>
      <c r="CK193" s="2862" t="n"/>
      <c r="CL193" s="2862" t="n"/>
      <c r="CM193" s="2862" t="n"/>
      <c r="CN193" s="2862" t="n"/>
      <c r="CO193" s="2862" t="n"/>
      <c r="CP193" s="2862" t="n"/>
      <c r="CQ193" s="12" t="n"/>
      <c r="CR193" s="2863" t="n"/>
      <c r="CS193" s="12" t="n"/>
      <c r="CT193" s="12" t="n"/>
      <c r="CU193" s="12" t="n"/>
      <c r="DE193" s="2481" t="n"/>
    </row>
    <row r="194">
      <c r="BC194" s="2388" t="n"/>
      <c r="CE194" s="246" t="n"/>
      <c r="CF194" s="246" t="n"/>
      <c r="CG194" s="246" t="n"/>
      <c r="CH194" s="246" t="n"/>
      <c r="CI194" s="246" t="n"/>
      <c r="CJ194" s="2491" t="n"/>
      <c r="CK194" s="12" t="n"/>
      <c r="CL194" s="12" t="n"/>
      <c r="CM194" s="12" t="n"/>
      <c r="CN194" s="12" t="n"/>
      <c r="CO194" s="12" t="n"/>
      <c r="CP194" s="194" t="n"/>
      <c r="CQ194" s="12" t="n"/>
      <c r="CR194" s="2489" t="n"/>
      <c r="CS194" s="2428" t="n"/>
      <c r="CT194" s="12" t="n"/>
      <c r="CU194" s="12" t="n"/>
    </row>
    <row r="195">
      <c r="CE195" s="246" t="n"/>
      <c r="CF195" s="246" t="n"/>
      <c r="CG195" s="246" t="n"/>
      <c r="CH195" s="246" t="n"/>
      <c r="CI195" s="246" t="n"/>
      <c r="CJ195" s="2491" t="n"/>
      <c r="CK195" s="12" t="n"/>
      <c r="CL195" s="12" t="n"/>
      <c r="CM195" s="12" t="n"/>
      <c r="CN195" s="12" t="n"/>
      <c r="CO195" s="12" t="n"/>
      <c r="CP195" s="194" t="n"/>
      <c r="CQ195" s="12" t="n"/>
      <c r="CR195" s="881" t="n"/>
      <c r="CS195" s="12" t="n"/>
      <c r="CT195" s="12" t="n"/>
      <c r="CU195" s="12" t="n"/>
    </row>
    <row customHeight="1" ht="15" r="196" s="2323">
      <c r="D196" s="2388" t="n"/>
      <c r="E196" s="2388" t="n"/>
      <c r="F196" s="2388" t="n"/>
      <c r="G196" s="2388" t="n"/>
      <c r="H196" s="2388" t="n"/>
      <c r="I196" s="2388" t="n"/>
      <c r="J196" s="2388" t="n"/>
      <c r="K196" s="2388" t="n"/>
      <c r="L196" s="2388" t="n"/>
      <c r="M196" s="2388" t="n"/>
      <c r="N196" s="2388" t="n"/>
      <c r="O196" s="2388" t="n"/>
      <c r="P196" s="2388" t="n"/>
      <c r="Q196" s="2388" t="n"/>
      <c r="R196" s="2388" t="n"/>
      <c r="S196" s="2388" t="n"/>
      <c r="T196" s="2388" t="n"/>
      <c r="U196" s="2388" t="n"/>
      <c r="V196" s="2388" t="n"/>
      <c r="W196" s="2388" t="n"/>
      <c r="X196" s="2388" t="n"/>
      <c r="Y196" s="2388" t="n"/>
      <c r="Z196" s="2388" t="n"/>
      <c r="AA196" s="2388" t="n"/>
      <c r="AC196" s="2388" t="n"/>
      <c r="AD196" s="2388" t="n"/>
      <c r="AE196" s="2388" t="n"/>
      <c r="AF196" s="2388" t="n"/>
      <c r="AG196" s="2388" t="n"/>
      <c r="AH196" s="2388" t="n"/>
      <c r="AI196" s="2864" t="n"/>
      <c r="AJ196" s="2388" t="n"/>
      <c r="AK196" s="2388" t="n"/>
      <c r="AL196" s="2388" t="n"/>
      <c r="AM196" s="2388" t="n"/>
      <c r="AN196" s="2388" t="n"/>
      <c r="AO196" s="2388" t="n"/>
      <c r="AP196" s="2388" t="n"/>
      <c r="AQ196" s="2388" t="n"/>
      <c r="AR196" s="2388" t="n"/>
      <c r="AS196" s="2388" t="n"/>
      <c r="AT196" s="2388" t="n"/>
      <c r="AV196" s="2388" t="n"/>
      <c r="AW196" s="2388" t="n"/>
      <c r="AX196" s="2388" t="n"/>
      <c r="AY196" s="2388" t="n"/>
      <c r="AZ196" s="2388" t="n"/>
      <c r="BA196" s="2388" t="n"/>
      <c r="BB196" s="2388" t="n"/>
      <c r="BC196" s="2388" t="n"/>
      <c r="BD196" s="2388" t="n"/>
      <c r="BE196" s="2388" t="n"/>
      <c r="BF196" s="2388" t="n"/>
      <c r="BG196" s="2388" t="n"/>
      <c r="BH196" s="2388" t="n"/>
      <c r="BI196" s="2388" t="n"/>
      <c r="BJ196" s="2388" t="n"/>
      <c r="BL196" s="2388" t="n"/>
      <c r="BM196" s="2388" t="n"/>
      <c r="BN196" s="2388" t="n"/>
      <c r="BO196" s="2388" t="n"/>
      <c r="BP196" s="2388" t="n"/>
      <c r="BQ196" s="2388" t="n"/>
      <c r="BR196" s="2388" t="n"/>
      <c r="BS196" s="2388" t="n"/>
      <c r="BT196" s="2388" t="n"/>
      <c r="BU196" s="2388" t="n"/>
      <c r="BV196" s="2388" t="n"/>
      <c r="BW196" s="2388" t="n"/>
      <c r="BX196" s="2388" t="n"/>
      <c r="BY196" s="2388" t="n"/>
      <c r="BZ196" s="2388" t="n"/>
      <c r="CA196" s="2388" t="n"/>
      <c r="CB196" s="2388" t="n"/>
      <c r="CC196" s="2388" t="n"/>
      <c r="CD196" s="2388" t="n"/>
      <c r="CE196" s="2489" t="n"/>
      <c r="CF196" s="2489" t="n"/>
      <c r="CG196" s="2489" t="n"/>
      <c r="CH196" s="2489" t="n"/>
      <c r="CI196" s="2489" t="n"/>
      <c r="CJ196" s="2489" t="n"/>
      <c r="CK196" s="2489" t="n"/>
      <c r="CL196" s="2489" t="n"/>
      <c r="CM196" s="2489" t="n"/>
      <c r="CN196" s="2489" t="n"/>
      <c r="CO196" s="2489" t="n"/>
      <c r="CP196" s="2489" t="n"/>
      <c r="CQ196" s="2489" t="n"/>
      <c r="CR196" s="2865" t="n"/>
      <c r="CS196" s="12" t="n"/>
      <c r="CT196" s="2489" t="n"/>
      <c r="CU196" s="2428" t="n"/>
    </row>
    <row r="197">
      <c r="AI197" s="2388" t="n"/>
      <c r="CE197" s="246" t="n"/>
      <c r="CF197" s="246" t="n"/>
      <c r="CG197" s="246" t="n"/>
      <c r="CH197" s="246" t="n"/>
      <c r="CI197" s="246" t="n"/>
      <c r="CJ197" s="2491" t="n"/>
      <c r="CK197" s="12" t="n"/>
      <c r="CL197" s="12" t="n"/>
      <c r="CM197" s="12" t="n"/>
      <c r="CN197" s="12" t="n"/>
      <c r="CO197" s="12" t="n"/>
      <c r="CP197" s="194" t="n"/>
      <c r="CQ197" s="12" t="n"/>
      <c r="CR197" s="2865" t="n"/>
      <c r="CS197" s="12" t="n"/>
      <c r="CT197" s="12" t="n"/>
      <c r="CU197" s="12" t="n"/>
    </row>
    <row r="198">
      <c r="CE198" s="246" t="n"/>
      <c r="CF198" s="246" t="n"/>
      <c r="CG198" s="246" t="n"/>
      <c r="CH198" s="246" t="n"/>
      <c r="CI198" s="246" t="n"/>
      <c r="CJ198" s="2491" t="n"/>
      <c r="CK198" s="12" t="n"/>
      <c r="CL198" s="12" t="n"/>
      <c r="CM198" s="12" t="n"/>
      <c r="CN198" s="2489" t="n"/>
      <c r="CO198" s="12" t="n"/>
      <c r="CP198" s="194" t="n"/>
      <c r="CQ198" s="12" t="n"/>
      <c r="CR198" s="2866" t="n"/>
      <c r="CS198" s="12" t="n"/>
      <c r="CT198" s="12" t="n"/>
      <c r="CU198" s="12" t="n"/>
    </row>
    <row r="199">
      <c r="CE199" s="246" t="n"/>
      <c r="CF199" s="246" t="n"/>
      <c r="CG199" s="246" t="n"/>
      <c r="CH199" s="246" t="n"/>
      <c r="CI199" s="246" t="n"/>
      <c r="CJ199" s="2491" t="n"/>
      <c r="CK199" s="12" t="n"/>
      <c r="CL199" s="12" t="n"/>
      <c r="CM199" s="12" t="n"/>
      <c r="CN199" s="12" t="n"/>
      <c r="CO199" s="12" t="n"/>
      <c r="CP199" s="194" t="n"/>
      <c r="CQ199" s="12" t="n"/>
      <c r="CR199" s="12" t="n"/>
      <c r="CS199" s="12" t="n"/>
      <c r="CT199" s="12" t="n"/>
      <c r="CU199" s="12" t="n"/>
    </row>
    <row r="200">
      <c r="CE200" s="246" t="n"/>
      <c r="CF200" s="246" t="n"/>
      <c r="CG200" s="246" t="n"/>
      <c r="CH200" s="246" t="n"/>
      <c r="CI200" s="246" t="n"/>
      <c r="CJ200" s="2491" t="n"/>
      <c r="CK200" s="12" t="n"/>
      <c r="CL200" s="12" t="n"/>
      <c r="CM200" s="12" t="n"/>
      <c r="CN200" s="12" t="n"/>
      <c r="CO200" s="12" t="n"/>
      <c r="CP200" s="194" t="n"/>
      <c r="CQ200" s="12" t="n"/>
      <c r="CR200" s="12" t="n"/>
      <c r="CS200" s="12" t="n"/>
      <c r="CT200" s="12" t="n"/>
      <c r="CU200" s="12" t="n"/>
    </row>
    <row r="201">
      <c r="CE201" s="246" t="n"/>
      <c r="CF201" s="246" t="n"/>
      <c r="CG201" s="246" t="n"/>
      <c r="CH201" s="246" t="n"/>
      <c r="CI201" s="246" t="n"/>
      <c r="CJ201" s="2491" t="n"/>
      <c r="CK201" s="12" t="n"/>
      <c r="CL201" s="12" t="n"/>
      <c r="CM201" s="12" t="n"/>
      <c r="CN201" s="12" t="n"/>
      <c r="CO201" s="12" t="n"/>
      <c r="CP201" s="194" t="n"/>
      <c r="CQ201" s="12" t="n"/>
      <c r="CR201" s="12" t="n"/>
      <c r="CS201" s="12" t="n"/>
      <c r="CT201" s="12" t="n"/>
      <c r="CU201" s="12" t="n"/>
    </row>
    <row r="202">
      <c r="CE202" s="246" t="n"/>
      <c r="CF202" s="246" t="n"/>
      <c r="CG202" s="246" t="n"/>
      <c r="CH202" s="246" t="n"/>
      <c r="CI202" s="246" t="n"/>
      <c r="CJ202" s="2491" t="n"/>
      <c r="CK202" s="12" t="n"/>
      <c r="CL202" s="12" t="n"/>
      <c r="CM202" s="12" t="n"/>
      <c r="CN202" s="12" t="n"/>
      <c r="CO202" s="12" t="n"/>
      <c r="CP202" s="194" t="n"/>
      <c r="CQ202" s="12" t="n"/>
      <c r="CR202" s="12" t="n"/>
      <c r="CS202" s="12" t="n"/>
      <c r="CT202" s="12" t="n"/>
      <c r="CU202" s="12" t="n"/>
    </row>
    <row r="203">
      <c r="CE203" s="246" t="n"/>
      <c r="CF203" s="246" t="n"/>
      <c r="CG203" s="246" t="n"/>
      <c r="CH203" s="246" t="n"/>
      <c r="CI203" s="246" t="n"/>
      <c r="CJ203" s="2491" t="n"/>
      <c r="CK203" s="12" t="n"/>
      <c r="CL203" s="12" t="n"/>
      <c r="CM203" s="12" t="n"/>
      <c r="CN203" s="12" t="n"/>
      <c r="CO203" s="12" t="n"/>
      <c r="CP203" s="194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458">
      <c r="H205" s="2456" t="n"/>
      <c r="J205" s="2456" t="n"/>
      <c r="N205" s="33" t="n"/>
      <c r="T205" s="245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38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38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511" t="n"/>
      <c r="CO205" s="34" t="n"/>
      <c r="CP205" s="33" t="n"/>
      <c r="CQ205" s="34" t="n"/>
      <c r="CR205" s="2389" t="n"/>
      <c r="CS205" s="2389" t="n"/>
      <c r="CT205" s="2389" t="n"/>
      <c r="CU205" s="2389" t="n"/>
      <c r="CV205" s="2389" t="n"/>
      <c r="CW205" s="2389" t="n"/>
      <c r="CZ205" s="2389" t="n"/>
      <c r="DA205" s="2389" t="n"/>
      <c r="DB205" s="2389" t="n"/>
      <c r="DC205" s="2389" t="n"/>
      <c r="DD205" s="2389" t="n"/>
      <c r="DE205" s="34" t="n"/>
      <c r="DF205" s="34" t="n"/>
      <c r="DG205" s="34" t="n"/>
      <c r="DH205" s="34" t="n"/>
      <c r="DI205" s="12" t="n"/>
      <c r="DJ205" s="2388" t="n"/>
    </row>
    <row customFormat="1" r="206" s="2458">
      <c r="H206" s="2456" t="n"/>
      <c r="J206" s="2456" t="n"/>
      <c r="N206" s="33" t="n"/>
      <c r="T206" s="245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38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38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511" t="n"/>
      <c r="CO206" s="34" t="n"/>
      <c r="CP206" s="33" t="n"/>
      <c r="CQ206" s="34" t="n"/>
      <c r="CR206" s="2389" t="n"/>
      <c r="CS206" s="2389" t="n"/>
      <c r="CT206" s="2389" t="n"/>
      <c r="CU206" s="2389" t="n"/>
      <c r="CV206" s="2389" t="n"/>
      <c r="CW206" s="2389" t="n"/>
      <c r="CZ206" s="2389" t="n"/>
      <c r="DA206" s="2389" t="n"/>
      <c r="DB206" s="2389" t="n"/>
      <c r="DC206" s="2389" t="n"/>
      <c r="DD206" s="2389" t="n"/>
      <c r="DE206" s="34" t="n"/>
      <c r="DF206" s="34" t="n"/>
      <c r="DG206" s="34" t="n"/>
      <c r="DH206" s="34" t="n"/>
      <c r="DI206" s="12" t="n"/>
      <c r="DJ206" s="2388" t="n"/>
    </row>
    <row customFormat="1" r="207" s="2458">
      <c r="H207" s="2456" t="n"/>
      <c r="J207" s="2456" t="n"/>
      <c r="N207" s="33" t="n"/>
      <c r="T207" s="245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38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38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511" t="n"/>
      <c r="CO207" s="34" t="n"/>
      <c r="CP207" s="33" t="n"/>
      <c r="CQ207" s="34" t="n"/>
      <c r="CR207" s="2389" t="n"/>
      <c r="CS207" s="2389" t="n"/>
      <c r="CT207" s="2389" t="n"/>
      <c r="CU207" s="2389" t="n"/>
      <c r="CV207" s="2389" t="n"/>
      <c r="CW207" s="2389" t="n"/>
      <c r="CZ207" s="2389" t="n"/>
      <c r="DA207" s="2389" t="n"/>
      <c r="DB207" s="2389" t="n"/>
      <c r="DC207" s="2389" t="n"/>
      <c r="DD207" s="2389" t="n"/>
      <c r="DE207" s="34" t="n"/>
      <c r="DF207" s="34" t="n"/>
      <c r="DG207" s="34" t="n"/>
      <c r="DH207" s="34" t="n"/>
      <c r="DI207" s="12" t="n"/>
      <c r="DJ207" s="2388" t="n"/>
    </row>
    <row customFormat="1" r="208" s="2458">
      <c r="H208" s="2456" t="n"/>
      <c r="J208" s="2456" t="n"/>
      <c r="N208" s="33" t="n"/>
      <c r="T208" s="245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38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38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511" t="n"/>
      <c r="CO208" s="34" t="n"/>
      <c r="CP208" s="33" t="n"/>
      <c r="CQ208" s="34" t="n"/>
      <c r="CR208" s="2389" t="n"/>
      <c r="CS208" s="2389" t="n"/>
      <c r="CT208" s="2389" t="n"/>
      <c r="CU208" s="2389" t="n"/>
      <c r="CV208" s="2389" t="n"/>
      <c r="CW208" s="2389" t="n"/>
      <c r="CZ208" s="2389" t="n"/>
      <c r="DA208" s="2389" t="n"/>
      <c r="DB208" s="2389" t="n"/>
      <c r="DC208" s="2389" t="n"/>
      <c r="DD208" s="2389" t="n"/>
      <c r="DE208" s="34" t="n"/>
      <c r="DF208" s="34" t="n"/>
      <c r="DG208" s="34" t="n"/>
      <c r="DH208" s="34" t="n"/>
      <c r="DI208" s="12" t="n"/>
      <c r="DJ208" s="2388" t="n"/>
    </row>
    <row customFormat="1" r="209" s="2458">
      <c r="H209" s="2456" t="n"/>
      <c r="J209" s="2456" t="n"/>
      <c r="N209" s="33" t="n"/>
      <c r="T209" s="245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38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38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511" t="n"/>
      <c r="CO209" s="34" t="n"/>
      <c r="CP209" s="33" t="n"/>
      <c r="CQ209" s="34" t="n"/>
      <c r="CR209" s="2389" t="n"/>
      <c r="CS209" s="2389" t="n"/>
      <c r="CT209" s="2389" t="n"/>
      <c r="CU209" s="2389" t="n"/>
      <c r="CV209" s="2389" t="n"/>
      <c r="CW209" s="2389" t="n"/>
      <c r="CZ209" s="2389" t="n"/>
      <c r="DA209" s="2389" t="n"/>
      <c r="DB209" s="2389" t="n"/>
      <c r="DC209" s="2389" t="n"/>
      <c r="DD209" s="2389" t="n"/>
      <c r="DE209" s="34" t="n"/>
      <c r="DF209" s="34" t="n"/>
      <c r="DG209" s="34" t="n"/>
      <c r="DH209" s="34" t="n"/>
      <c r="DI209" s="12" t="n"/>
      <c r="DJ209" s="2388" t="n"/>
    </row>
    <row customFormat="1" r="210" s="2458">
      <c r="H210" s="2456" t="n"/>
      <c r="J210" s="2456" t="n"/>
      <c r="N210" s="33" t="n"/>
      <c r="T210" s="245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38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38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511" t="n"/>
      <c r="CO210" s="34" t="n"/>
      <c r="CP210" s="33" t="n"/>
      <c r="CQ210" s="34" t="n"/>
      <c r="CR210" s="2389" t="n"/>
      <c r="CS210" s="2389" t="n"/>
      <c r="CT210" s="2389" t="n"/>
      <c r="CU210" s="2389" t="n"/>
      <c r="CV210" s="2389" t="n"/>
      <c r="CW210" s="2389" t="n"/>
      <c r="CZ210" s="2389" t="n"/>
      <c r="DA210" s="2389" t="n"/>
      <c r="DB210" s="2389" t="n"/>
      <c r="DC210" s="2389" t="n"/>
      <c r="DD210" s="2389" t="n"/>
      <c r="DE210" s="34" t="n"/>
      <c r="DF210" s="34" t="n"/>
      <c r="DG210" s="34" t="n"/>
      <c r="DH210" s="34" t="n"/>
      <c r="DI210" s="12" t="n"/>
      <c r="DJ210" s="2388" t="n"/>
    </row>
    <row customFormat="1" r="211" s="2458">
      <c r="H211" s="2456" t="n"/>
      <c r="J211" s="2456" t="n"/>
      <c r="N211" s="33" t="n"/>
      <c r="T211" s="245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38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38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511" t="n"/>
      <c r="CO211" s="34" t="n"/>
      <c r="CP211" s="33" t="n"/>
      <c r="CQ211" s="34" t="n"/>
      <c r="CR211" s="2389" t="n"/>
      <c r="CS211" s="2389" t="n"/>
      <c r="CT211" s="2389" t="n"/>
      <c r="CU211" s="2389" t="n"/>
      <c r="CV211" s="2389" t="n"/>
      <c r="CW211" s="2389" t="n"/>
      <c r="CZ211" s="2389" t="n"/>
      <c r="DA211" s="2389" t="n"/>
      <c r="DB211" s="2389" t="n"/>
      <c r="DC211" s="2389" t="n"/>
      <c r="DD211" s="2389" t="n"/>
      <c r="DE211" s="34" t="n"/>
      <c r="DF211" s="34" t="n"/>
      <c r="DG211" s="34" t="n"/>
      <c r="DH211" s="34" t="n"/>
      <c r="DI211" s="12" t="n"/>
      <c r="DJ211" s="2388" t="n"/>
    </row>
    <row customFormat="1" r="212" s="2458">
      <c r="H212" s="2456" t="n"/>
      <c r="J212" s="2456" t="n"/>
      <c r="N212" s="33" t="n"/>
      <c r="T212" s="245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38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38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511" t="n"/>
      <c r="CO212" s="34" t="n"/>
      <c r="CP212" s="33" t="n"/>
      <c r="CQ212" s="34" t="n"/>
      <c r="CR212" s="2389" t="n"/>
      <c r="CS212" s="2389" t="n"/>
      <c r="CT212" s="2389" t="n"/>
      <c r="CU212" s="2389" t="n"/>
      <c r="CV212" s="2389" t="n"/>
      <c r="CW212" s="2389" t="n"/>
      <c r="CZ212" s="2389" t="n"/>
      <c r="DA212" s="2389" t="n"/>
      <c r="DB212" s="2389" t="n"/>
      <c r="DC212" s="2389" t="n"/>
      <c r="DD212" s="2389" t="n"/>
      <c r="DE212" s="34" t="n"/>
      <c r="DF212" s="34" t="n"/>
      <c r="DG212" s="34" t="n"/>
      <c r="DH212" s="34" t="n"/>
      <c r="DI212" s="12" t="n"/>
      <c r="DJ212" s="2388" t="n"/>
    </row>
    <row customFormat="1" r="213" s="2458">
      <c r="H213" s="2456" t="n"/>
      <c r="J213" s="2456" t="n"/>
      <c r="N213" s="33" t="n"/>
      <c r="T213" s="245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38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38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511" t="n"/>
      <c r="CO213" s="34" t="n"/>
      <c r="CP213" s="33" t="n"/>
      <c r="CQ213" s="34" t="n"/>
      <c r="CR213" s="2389" t="n"/>
      <c r="CS213" s="2389" t="n"/>
      <c r="CT213" s="2389" t="n"/>
      <c r="CU213" s="2389" t="n"/>
      <c r="CV213" s="2389" t="n"/>
      <c r="CW213" s="2389" t="n"/>
      <c r="CZ213" s="2389" t="n"/>
      <c r="DA213" s="2389" t="n"/>
      <c r="DB213" s="2389" t="n"/>
      <c r="DC213" s="2389" t="n"/>
      <c r="DD213" s="2389" t="n"/>
      <c r="DE213" s="34" t="n"/>
      <c r="DF213" s="34" t="n"/>
      <c r="DG213" s="34" t="n"/>
      <c r="DH213" s="34" t="n"/>
      <c r="DI213" s="12" t="n"/>
      <c r="DJ213" s="2388" t="n"/>
    </row>
    <row customFormat="1" r="214" s="2458">
      <c r="H214" s="2456" t="n"/>
      <c r="J214" s="2456" t="n"/>
      <c r="N214" s="33" t="n"/>
      <c r="T214" s="245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38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38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511" t="n"/>
      <c r="CO214" s="34" t="n"/>
      <c r="CP214" s="33" t="n"/>
      <c r="CQ214" s="34" t="n"/>
      <c r="CR214" s="2389" t="n"/>
      <c r="CS214" s="2389" t="n"/>
      <c r="CT214" s="2389" t="n"/>
      <c r="CU214" s="2389" t="n"/>
      <c r="CV214" s="2389" t="n"/>
      <c r="CW214" s="2389" t="n"/>
      <c r="CZ214" s="2389" t="n"/>
      <c r="DA214" s="2389" t="n"/>
      <c r="DB214" s="2389" t="n"/>
      <c r="DC214" s="2389" t="n"/>
      <c r="DD214" s="2389" t="n"/>
      <c r="DE214" s="34" t="n"/>
      <c r="DF214" s="34" t="n"/>
      <c r="DG214" s="34" t="n"/>
      <c r="DH214" s="34" t="n"/>
      <c r="DI214" s="12" t="n"/>
      <c r="DJ214" s="2388" t="n"/>
    </row>
    <row customFormat="1" r="215" s="2458">
      <c r="H215" s="2456" t="n"/>
      <c r="J215" s="2456" t="n"/>
      <c r="N215" s="33" t="n"/>
      <c r="T215" s="245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38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38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511" t="n"/>
      <c r="CO215" s="34" t="n"/>
      <c r="CP215" s="33" t="n"/>
      <c r="CQ215" s="34" t="n"/>
      <c r="CR215" s="2389" t="n"/>
      <c r="CS215" s="2389" t="n"/>
      <c r="CT215" s="2389" t="n"/>
      <c r="CU215" s="2389" t="n"/>
      <c r="CV215" s="2389" t="n"/>
      <c r="CW215" s="2389" t="n"/>
      <c r="CZ215" s="2389" t="n"/>
      <c r="DA215" s="2389" t="n"/>
      <c r="DB215" s="2389" t="n"/>
      <c r="DC215" s="2389" t="n"/>
      <c r="DD215" s="2389" t="n"/>
      <c r="DE215" s="34" t="n"/>
      <c r="DF215" s="34" t="n"/>
      <c r="DG215" s="34" t="n"/>
      <c r="DH215" s="34" t="n"/>
      <c r="DI215" s="12" t="n"/>
      <c r="DJ215" s="2388" t="n"/>
    </row>
    <row customFormat="1" r="216" s="2458">
      <c r="H216" s="2456" t="n"/>
      <c r="J216" s="2456" t="n"/>
      <c r="N216" s="33" t="n"/>
      <c r="T216" s="245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38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38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511" t="n"/>
      <c r="CO216" s="34" t="n"/>
      <c r="CP216" s="33" t="n"/>
      <c r="CQ216" s="34" t="n"/>
      <c r="CR216" s="2389" t="n"/>
      <c r="CS216" s="2389" t="n"/>
      <c r="CT216" s="2389" t="n"/>
      <c r="CU216" s="2389" t="n"/>
      <c r="CV216" s="2389" t="n"/>
      <c r="CW216" s="2389" t="n"/>
      <c r="CZ216" s="2389" t="n"/>
      <c r="DA216" s="2389" t="n"/>
      <c r="DB216" s="2389" t="n"/>
      <c r="DC216" s="2389" t="n"/>
      <c r="DD216" s="2389" t="n"/>
      <c r="DE216" s="34" t="n"/>
      <c r="DF216" s="34" t="n"/>
      <c r="DG216" s="34" t="n"/>
      <c r="DH216" s="34" t="n"/>
      <c r="DI216" s="12" t="n"/>
      <c r="DJ216" s="2388" t="n"/>
    </row>
    <row customFormat="1" r="217" s="2458">
      <c r="H217" s="2456" t="n"/>
      <c r="J217" s="2456" t="n"/>
      <c r="N217" s="33" t="n"/>
      <c r="T217" s="245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38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38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511" t="n"/>
      <c r="CO217" s="34" t="n"/>
      <c r="CP217" s="33" t="n"/>
      <c r="CQ217" s="34" t="n"/>
      <c r="CR217" s="2389" t="n"/>
      <c r="CS217" s="2389" t="n"/>
      <c r="CT217" s="2389" t="n"/>
      <c r="CU217" s="2389" t="n"/>
      <c r="CV217" s="2389" t="n"/>
      <c r="CW217" s="2389" t="n"/>
      <c r="CZ217" s="2389" t="n"/>
      <c r="DA217" s="2389" t="n"/>
      <c r="DB217" s="2389" t="n"/>
      <c r="DC217" s="2389" t="n"/>
      <c r="DD217" s="2389" t="n"/>
      <c r="DE217" s="34" t="n"/>
      <c r="DF217" s="34" t="n"/>
      <c r="DG217" s="34" t="n"/>
      <c r="DH217" s="34" t="n"/>
      <c r="DI217" s="12" t="n"/>
      <c r="DJ217" s="2388" t="n"/>
    </row>
    <row customFormat="1" r="218" s="2458">
      <c r="H218" s="2456" t="n"/>
      <c r="J218" s="2456" t="n"/>
      <c r="N218" s="33" t="n"/>
      <c r="T218" s="245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38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38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511" t="n"/>
      <c r="CO218" s="34" t="n"/>
      <c r="CP218" s="33" t="n"/>
      <c r="CQ218" s="34" t="n"/>
      <c r="CR218" s="2389" t="n"/>
      <c r="CS218" s="2389" t="n"/>
      <c r="CT218" s="2389" t="n"/>
      <c r="CU218" s="2389" t="n"/>
      <c r="CV218" s="2389" t="n"/>
      <c r="CW218" s="2389" t="n"/>
      <c r="CZ218" s="2389" t="n"/>
      <c r="DA218" s="2389" t="n"/>
      <c r="DB218" s="2389" t="n"/>
      <c r="DC218" s="2389" t="n"/>
      <c r="DD218" s="2389" t="n"/>
      <c r="DE218" s="34" t="n"/>
      <c r="DF218" s="34" t="n"/>
      <c r="DG218" s="34" t="n"/>
      <c r="DH218" s="34" t="n"/>
      <c r="DI218" s="12" t="n"/>
      <c r="DJ218" s="2388" t="n"/>
    </row>
    <row customFormat="1" r="219" s="2458">
      <c r="H219" s="2456" t="n"/>
      <c r="J219" s="2456" t="n"/>
      <c r="N219" s="33" t="n"/>
      <c r="T219" s="245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38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38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511" t="n"/>
      <c r="CO219" s="34" t="n"/>
      <c r="CP219" s="33" t="n"/>
      <c r="CQ219" s="34" t="n"/>
      <c r="CR219" s="2389" t="n"/>
      <c r="CS219" s="2389" t="n"/>
      <c r="CT219" s="2389" t="n"/>
      <c r="CU219" s="2389" t="n"/>
      <c r="CV219" s="2389" t="n"/>
      <c r="CW219" s="2389" t="n"/>
      <c r="CZ219" s="2389" t="n"/>
      <c r="DA219" s="2389" t="n"/>
      <c r="DB219" s="2389" t="n"/>
      <c r="DC219" s="2389" t="n"/>
      <c r="DD219" s="2389" t="n"/>
      <c r="DE219" s="34" t="n"/>
      <c r="DF219" s="34" t="n"/>
      <c r="DG219" s="34" t="n"/>
      <c r="DH219" s="34" t="n"/>
      <c r="DI219" s="12" t="n"/>
      <c r="DJ219" s="2388" t="n"/>
    </row>
    <row customFormat="1" r="220" s="2458">
      <c r="H220" s="2456" t="n"/>
      <c r="J220" s="2456" t="n"/>
      <c r="N220" s="33" t="n"/>
      <c r="T220" s="245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38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38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511" t="n"/>
      <c r="CO220" s="34" t="n"/>
      <c r="CP220" s="33" t="n"/>
      <c r="CQ220" s="34" t="n"/>
      <c r="CR220" s="2389" t="n"/>
      <c r="CS220" s="2389" t="n"/>
      <c r="CT220" s="2389" t="n"/>
      <c r="CU220" s="2389" t="n"/>
      <c r="CV220" s="2389" t="n"/>
      <c r="CW220" s="2389" t="n"/>
      <c r="CZ220" s="2389" t="n"/>
      <c r="DA220" s="2389" t="n"/>
      <c r="DB220" s="2389" t="n"/>
      <c r="DC220" s="2389" t="n"/>
      <c r="DD220" s="2389" t="n"/>
      <c r="DE220" s="34" t="n"/>
      <c r="DF220" s="34" t="n"/>
      <c r="DG220" s="34" t="n"/>
      <c r="DH220" s="34" t="n"/>
      <c r="DI220" s="12" t="n"/>
      <c r="DJ220" s="2388" t="n"/>
    </row>
    <row customFormat="1" r="221" s="2458">
      <c r="H221" s="2456" t="n"/>
      <c r="J221" s="2456" t="n"/>
      <c r="N221" s="33" t="n"/>
      <c r="T221" s="245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38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38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511" t="n"/>
      <c r="CO221" s="34" t="n"/>
      <c r="CP221" s="33" t="n"/>
      <c r="CQ221" s="34" t="n"/>
      <c r="CR221" s="2389" t="n"/>
      <c r="CS221" s="2389" t="n"/>
      <c r="CT221" s="2389" t="n"/>
      <c r="CU221" s="2389" t="n"/>
      <c r="CV221" s="2389" t="n"/>
      <c r="CW221" s="2389" t="n"/>
      <c r="CZ221" s="2389" t="n"/>
      <c r="DA221" s="2389" t="n"/>
      <c r="DB221" s="2389" t="n"/>
      <c r="DC221" s="2389" t="n"/>
      <c r="DD221" s="2389" t="n"/>
      <c r="DE221" s="34" t="n"/>
      <c r="DF221" s="34" t="n"/>
      <c r="DG221" s="34" t="n"/>
      <c r="DH221" s="34" t="n"/>
      <c r="DI221" s="12" t="n"/>
      <c r="DJ221" s="2388" t="n"/>
    </row>
    <row customFormat="1" r="222" s="2458">
      <c r="H222" s="2456" t="n"/>
      <c r="J222" s="2456" t="n"/>
      <c r="N222" s="33" t="n"/>
      <c r="T222" s="245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38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38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511" t="n"/>
      <c r="CO222" s="34" t="n"/>
      <c r="CP222" s="33" t="n"/>
      <c r="CQ222" s="34" t="n"/>
      <c r="CR222" s="2389" t="n"/>
      <c r="CS222" s="2389" t="n"/>
      <c r="CT222" s="2389" t="n"/>
      <c r="CU222" s="2389" t="n"/>
      <c r="CV222" s="2389" t="n"/>
      <c r="CW222" s="2389" t="n"/>
      <c r="CZ222" s="2389" t="n"/>
      <c r="DA222" s="2389" t="n"/>
      <c r="DB222" s="2389" t="n"/>
      <c r="DC222" s="2389" t="n"/>
      <c r="DD222" s="2389" t="n"/>
      <c r="DE222" s="34" t="n"/>
      <c r="DF222" s="34" t="n"/>
      <c r="DG222" s="34" t="n"/>
      <c r="DH222" s="34" t="n"/>
      <c r="DI222" s="12" t="n"/>
      <c r="DJ222" s="2388" t="n"/>
    </row>
    <row customFormat="1" r="223" s="2458">
      <c r="H223" s="2456" t="n"/>
      <c r="J223" s="2456" t="n"/>
      <c r="N223" s="33" t="n"/>
      <c r="T223" s="245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38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38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511" t="n"/>
      <c r="CO223" s="34" t="n"/>
      <c r="CP223" s="33" t="n"/>
      <c r="CQ223" s="34" t="n"/>
      <c r="CR223" s="2389" t="n"/>
      <c r="CS223" s="2389" t="n"/>
      <c r="CT223" s="2389" t="n"/>
      <c r="CU223" s="2389" t="n"/>
      <c r="CV223" s="2389" t="n"/>
      <c r="CW223" s="2389" t="n"/>
      <c r="CZ223" s="2389" t="n"/>
      <c r="DA223" s="2389" t="n"/>
      <c r="DB223" s="2389" t="n"/>
      <c r="DC223" s="2389" t="n"/>
      <c r="DD223" s="2389" t="n"/>
      <c r="DE223" s="34" t="n"/>
      <c r="DF223" s="34" t="n"/>
      <c r="DG223" s="34" t="n"/>
      <c r="DH223" s="34" t="n"/>
      <c r="DI223" s="12" t="n"/>
      <c r="DJ223" s="2388" t="n"/>
    </row>
    <row customFormat="1" r="224" s="2458">
      <c r="H224" s="2456" t="n"/>
      <c r="J224" s="2456" t="n"/>
      <c r="N224" s="33" t="n"/>
      <c r="T224" s="245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38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38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511" t="n"/>
      <c r="CO224" s="34" t="n"/>
      <c r="CP224" s="33" t="n"/>
      <c r="CQ224" s="34" t="n"/>
      <c r="CR224" s="2389" t="n"/>
      <c r="CS224" s="2389" t="n"/>
      <c r="CT224" s="2389" t="n"/>
      <c r="CU224" s="2389" t="n"/>
      <c r="CV224" s="2389" t="n"/>
      <c r="CW224" s="2389" t="n"/>
      <c r="CZ224" s="2389" t="n"/>
      <c r="DA224" s="2389" t="n"/>
      <c r="DB224" s="2389" t="n"/>
      <c r="DC224" s="2389" t="n"/>
      <c r="DD224" s="2389" t="n"/>
      <c r="DE224" s="34" t="n"/>
      <c r="DF224" s="34" t="n"/>
      <c r="DG224" s="34" t="n"/>
      <c r="DH224" s="34" t="n"/>
      <c r="DI224" s="12" t="n"/>
      <c r="DJ224" s="2388" t="n"/>
    </row>
    <row customFormat="1" r="225" s="2458">
      <c r="H225" s="2456" t="n"/>
      <c r="J225" s="2456" t="n"/>
      <c r="N225" s="33" t="n"/>
      <c r="T225" s="245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38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38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511" t="n"/>
      <c r="CO225" s="34" t="n"/>
      <c r="CP225" s="33" t="n"/>
      <c r="CQ225" s="34" t="n"/>
      <c r="CR225" s="2389" t="n"/>
      <c r="CS225" s="2389" t="n"/>
      <c r="CT225" s="2389" t="n"/>
      <c r="CU225" s="2389" t="n"/>
      <c r="CV225" s="2389" t="n"/>
      <c r="CW225" s="2389" t="n"/>
      <c r="CZ225" s="2389" t="n"/>
      <c r="DA225" s="2389" t="n"/>
      <c r="DB225" s="2389" t="n"/>
      <c r="DC225" s="2389" t="n"/>
      <c r="DD225" s="2389" t="n"/>
      <c r="DE225" s="34" t="n"/>
      <c r="DF225" s="34" t="n"/>
      <c r="DG225" s="34" t="n"/>
      <c r="DH225" s="34" t="n"/>
      <c r="DI225" s="12" t="n"/>
      <c r="DJ225" s="2388" t="n"/>
    </row>
    <row customFormat="1" r="226" s="2458">
      <c r="H226" s="2456" t="n"/>
      <c r="J226" s="2456" t="n"/>
      <c r="N226" s="33" t="n"/>
      <c r="T226" s="245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38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38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511" t="n"/>
      <c r="CO226" s="34" t="n"/>
      <c r="CP226" s="33" t="n"/>
      <c r="CQ226" s="34" t="n"/>
      <c r="CR226" s="2389" t="n"/>
      <c r="CS226" s="2389" t="n"/>
      <c r="CT226" s="2389" t="n"/>
      <c r="CU226" s="2389" t="n"/>
      <c r="CV226" s="2389" t="n"/>
      <c r="CW226" s="2389" t="n"/>
      <c r="CZ226" s="2389" t="n"/>
      <c r="DA226" s="2389" t="n"/>
      <c r="DB226" s="2389" t="n"/>
      <c r="DC226" s="2389" t="n"/>
      <c r="DD226" s="2389" t="n"/>
      <c r="DE226" s="34" t="n"/>
      <c r="DF226" s="34" t="n"/>
      <c r="DG226" s="34" t="n"/>
      <c r="DH226" s="34" t="n"/>
      <c r="DI226" s="12" t="n"/>
      <c r="DJ226" s="2388" t="n"/>
    </row>
    <row customFormat="1" r="227" s="2458">
      <c r="H227" s="2456" t="n"/>
      <c r="J227" s="2456" t="n"/>
      <c r="N227" s="33" t="n"/>
      <c r="T227" s="245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38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38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511" t="n"/>
      <c r="CO227" s="34" t="n"/>
      <c r="CP227" s="33" t="n"/>
      <c r="CQ227" s="34" t="n"/>
      <c r="CR227" s="2389" t="n"/>
      <c r="CS227" s="2389" t="n"/>
      <c r="CT227" s="2389" t="n"/>
      <c r="CU227" s="2389" t="n"/>
      <c r="CV227" s="2389" t="n"/>
      <c r="CW227" s="2389" t="n"/>
      <c r="CZ227" s="2389" t="n"/>
      <c r="DA227" s="2389" t="n"/>
      <c r="DB227" s="2389" t="n"/>
      <c r="DC227" s="2389" t="n"/>
      <c r="DD227" s="2389" t="n"/>
      <c r="DE227" s="34" t="n"/>
      <c r="DF227" s="34" t="n"/>
      <c r="DG227" s="34" t="n"/>
      <c r="DH227" s="34" t="n"/>
      <c r="DI227" s="12" t="n"/>
      <c r="DJ227" s="2388" t="n"/>
    </row>
    <row customFormat="1" r="228" s="2458">
      <c r="H228" s="2456" t="n"/>
      <c r="J228" s="2456" t="n"/>
      <c r="N228" s="33" t="n"/>
      <c r="T228" s="245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38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38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511" t="n"/>
      <c r="CO228" s="34" t="n"/>
      <c r="CP228" s="33" t="n"/>
      <c r="CQ228" s="34" t="n"/>
      <c r="CR228" s="2389" t="n"/>
      <c r="CS228" s="2389" t="n"/>
      <c r="CT228" s="2389" t="n"/>
      <c r="CU228" s="2389" t="n"/>
      <c r="CV228" s="2389" t="n"/>
      <c r="CW228" s="2389" t="n"/>
      <c r="CZ228" s="2389" t="n"/>
      <c r="DA228" s="2389" t="n"/>
      <c r="DB228" s="2389" t="n"/>
      <c r="DC228" s="2389" t="n"/>
      <c r="DD228" s="2389" t="n"/>
      <c r="DE228" s="34" t="n"/>
      <c r="DF228" s="34" t="n"/>
      <c r="DG228" s="34" t="n"/>
      <c r="DH228" s="34" t="n"/>
      <c r="DI228" s="12" t="n"/>
      <c r="DJ228" s="2388" t="n"/>
    </row>
    <row customFormat="1" r="229" s="2458">
      <c r="H229" s="2456" t="n"/>
      <c r="J229" s="2456" t="n"/>
      <c r="N229" s="33" t="n"/>
      <c r="T229" s="245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38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38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511" t="n"/>
      <c r="CO229" s="34" t="n"/>
      <c r="CP229" s="33" t="n"/>
      <c r="CQ229" s="34" t="n"/>
      <c r="CR229" s="2389" t="n"/>
      <c r="CS229" s="2389" t="n"/>
      <c r="CT229" s="2389" t="n"/>
      <c r="CU229" s="2389" t="n"/>
      <c r="CV229" s="2389" t="n"/>
      <c r="CW229" s="2389" t="n"/>
      <c r="CZ229" s="2389" t="n"/>
      <c r="DA229" s="2389" t="n"/>
      <c r="DB229" s="2389" t="n"/>
      <c r="DC229" s="2389" t="n"/>
      <c r="DD229" s="2389" t="n"/>
      <c r="DE229" s="34" t="n"/>
      <c r="DF229" s="34" t="n"/>
      <c r="DG229" s="34" t="n"/>
      <c r="DH229" s="34" t="n"/>
      <c r="DI229" s="12" t="n"/>
      <c r="DJ229" s="2388" t="n"/>
    </row>
    <row customFormat="1" r="230" s="2458">
      <c r="H230" s="2456" t="n"/>
      <c r="J230" s="2456" t="n"/>
      <c r="N230" s="33" t="n"/>
      <c r="T230" s="245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38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38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511" t="n"/>
      <c r="CO230" s="34" t="n"/>
      <c r="CP230" s="33" t="n"/>
      <c r="CQ230" s="34" t="n"/>
      <c r="CR230" s="2389" t="n"/>
      <c r="CS230" s="2389" t="n"/>
      <c r="CT230" s="2389" t="n"/>
      <c r="CU230" s="2389" t="n"/>
      <c r="CV230" s="2389" t="n"/>
      <c r="CW230" s="2389" t="n"/>
      <c r="CZ230" s="2389" t="n"/>
      <c r="DA230" s="2389" t="n"/>
      <c r="DB230" s="2389" t="n"/>
      <c r="DC230" s="2389" t="n"/>
      <c r="DD230" s="2389" t="n"/>
      <c r="DE230" s="34" t="n"/>
      <c r="DF230" s="34" t="n"/>
      <c r="DG230" s="34" t="n"/>
      <c r="DH230" s="34" t="n"/>
      <c r="DI230" s="12" t="n"/>
      <c r="DJ230" s="2388" t="n"/>
    </row>
    <row customFormat="1" r="231" s="2458">
      <c r="H231" s="2456" t="n"/>
      <c r="J231" s="2456" t="n"/>
      <c r="N231" s="33" t="n"/>
      <c r="T231" s="245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38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38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511" t="n"/>
      <c r="CO231" s="34" t="n"/>
      <c r="CP231" s="33" t="n"/>
      <c r="CQ231" s="34" t="n"/>
      <c r="CR231" s="2389" t="n"/>
      <c r="CS231" s="2389" t="n"/>
      <c r="CT231" s="2389" t="n"/>
      <c r="CU231" s="2389" t="n"/>
      <c r="CV231" s="2389" t="n"/>
      <c r="CW231" s="2389" t="n"/>
      <c r="CZ231" s="2389" t="n"/>
      <c r="DA231" s="2389" t="n"/>
      <c r="DB231" s="2389" t="n"/>
      <c r="DC231" s="2389" t="n"/>
      <c r="DD231" s="2389" t="n"/>
      <c r="DE231" s="34" t="n"/>
      <c r="DF231" s="34" t="n"/>
      <c r="DG231" s="34" t="n"/>
      <c r="DH231" s="34" t="n"/>
      <c r="DI231" s="12" t="n"/>
      <c r="DJ231" s="2388" t="n"/>
    </row>
    <row customFormat="1" r="232" s="2458">
      <c r="H232" s="2456" t="n"/>
      <c r="J232" s="2456" t="n"/>
      <c r="N232" s="33" t="n"/>
      <c r="T232" s="245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38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38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511" t="n"/>
      <c r="CO232" s="34" t="n"/>
      <c r="CP232" s="33" t="n"/>
      <c r="CQ232" s="34" t="n"/>
      <c r="CR232" s="2389" t="n"/>
      <c r="CS232" s="2389" t="n"/>
      <c r="CT232" s="2389" t="n"/>
      <c r="CU232" s="2389" t="n"/>
      <c r="CV232" s="2389" t="n"/>
      <c r="CW232" s="2389" t="n"/>
      <c r="CZ232" s="2389" t="n"/>
      <c r="DA232" s="2389" t="n"/>
      <c r="DB232" s="2389" t="n"/>
      <c r="DC232" s="2389" t="n"/>
      <c r="DD232" s="2389" t="n"/>
      <c r="DE232" s="34" t="n"/>
      <c r="DF232" s="34" t="n"/>
      <c r="DG232" s="34" t="n"/>
      <c r="DH232" s="34" t="n"/>
      <c r="DI232" s="12" t="n"/>
      <c r="DJ232" s="2388" t="n"/>
    </row>
    <row customFormat="1" r="233" s="2458">
      <c r="H233" s="2456" t="n"/>
      <c r="J233" s="2456" t="n"/>
      <c r="N233" s="33" t="n"/>
      <c r="T233" s="245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38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38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511" t="n"/>
      <c r="CO233" s="34" t="n"/>
      <c r="CP233" s="33" t="n"/>
      <c r="CQ233" s="34" t="n"/>
      <c r="CR233" s="2389" t="n"/>
      <c r="CS233" s="2389" t="n"/>
      <c r="CT233" s="2389" t="n"/>
      <c r="CU233" s="2389" t="n"/>
      <c r="CV233" s="2389" t="n"/>
      <c r="CW233" s="2389" t="n"/>
      <c r="CZ233" s="2389" t="n"/>
      <c r="DA233" s="2389" t="n"/>
      <c r="DB233" s="2389" t="n"/>
      <c r="DC233" s="2389" t="n"/>
      <c r="DD233" s="2389" t="n"/>
      <c r="DE233" s="34" t="n"/>
      <c r="DF233" s="34" t="n"/>
      <c r="DG233" s="34" t="n"/>
      <c r="DH233" s="34" t="n"/>
      <c r="DI233" s="12" t="n"/>
      <c r="DJ233" s="2388" t="n"/>
    </row>
    <row customFormat="1" r="234" s="2458">
      <c r="H234" s="2456" t="n"/>
      <c r="J234" s="2456" t="n"/>
      <c r="N234" s="33" t="n"/>
      <c r="T234" s="245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38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38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511" t="n"/>
      <c r="CO234" s="34" t="n"/>
      <c r="CP234" s="33" t="n"/>
      <c r="CQ234" s="34" t="n"/>
      <c r="CR234" s="2389" t="n"/>
      <c r="CS234" s="2389" t="n"/>
      <c r="CT234" s="2389" t="n"/>
      <c r="CU234" s="2389" t="n"/>
      <c r="CV234" s="2389" t="n"/>
      <c r="CW234" s="2389" t="n"/>
      <c r="CZ234" s="2389" t="n"/>
      <c r="DA234" s="2389" t="n"/>
      <c r="DB234" s="2389" t="n"/>
      <c r="DC234" s="2389" t="n"/>
      <c r="DD234" s="2389" t="n"/>
      <c r="DE234" s="34" t="n"/>
      <c r="DF234" s="34" t="n"/>
      <c r="DG234" s="34" t="n"/>
      <c r="DH234" s="34" t="n"/>
      <c r="DI234" s="12" t="n"/>
      <c r="DJ234" s="2388" t="n"/>
    </row>
    <row customFormat="1" r="235" s="2458">
      <c r="H235" s="2456" t="n"/>
      <c r="J235" s="2456" t="n"/>
      <c r="N235" s="33" t="n"/>
      <c r="T235" s="245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38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38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511" t="n"/>
      <c r="CM235" s="34" t="n"/>
      <c r="CN235" s="34" t="n"/>
      <c r="CO235" s="34" t="n"/>
      <c r="CP235" s="33" t="n"/>
      <c r="CQ235" s="34" t="n"/>
      <c r="CR235" s="2389" t="n"/>
      <c r="CS235" s="2389" t="n"/>
      <c r="CT235" s="2389" t="n"/>
      <c r="CU235" s="2389" t="n"/>
      <c r="CV235" s="2389" t="n"/>
      <c r="CW235" s="2389" t="n"/>
      <c r="CZ235" s="2389" t="n"/>
      <c r="DA235" s="2389" t="n"/>
      <c r="DB235" s="2389" t="n"/>
      <c r="DC235" s="2389" t="n"/>
      <c r="DD235" s="2389" t="n"/>
      <c r="DE235" s="34" t="n"/>
      <c r="DF235" s="34" t="n"/>
      <c r="DG235" s="34" t="n"/>
      <c r="DH235" s="34" t="n"/>
      <c r="DI235" s="12" t="n"/>
      <c r="DJ235" s="2388" t="n"/>
    </row>
    <row customFormat="1" r="236" s="2458">
      <c r="H236" s="2456" t="n"/>
      <c r="J236" s="2456" t="n"/>
      <c r="N236" s="33" t="n"/>
      <c r="T236" s="245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38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38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511" t="n"/>
      <c r="CM236" s="34" t="n"/>
      <c r="CN236" s="34" t="n"/>
      <c r="CO236" s="34" t="n"/>
      <c r="CP236" s="33" t="n"/>
      <c r="CQ236" s="34" t="n"/>
      <c r="CR236" s="2389" t="n"/>
      <c r="CS236" s="2389" t="n"/>
      <c r="CT236" s="2389" t="n"/>
      <c r="CU236" s="2389" t="n"/>
      <c r="CV236" s="2389" t="n"/>
      <c r="CW236" s="2389" t="n"/>
      <c r="CZ236" s="2389" t="n"/>
      <c r="DA236" s="2389" t="n"/>
      <c r="DB236" s="2389" t="n"/>
      <c r="DC236" s="2389" t="n"/>
      <c r="DD236" s="2389" t="n"/>
      <c r="DE236" s="34" t="n"/>
      <c r="DF236" s="34" t="n"/>
      <c r="DG236" s="34" t="n"/>
      <c r="DH236" s="34" t="n"/>
      <c r="DI236" s="12" t="n"/>
      <c r="DJ236" s="2388" t="n"/>
    </row>
    <row customFormat="1" r="237" s="2458">
      <c r="H237" s="2456" t="n"/>
      <c r="J237" s="2456" t="n"/>
      <c r="N237" s="33" t="n"/>
      <c r="T237" s="245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38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38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511" t="n"/>
      <c r="CM237" s="34" t="n"/>
      <c r="CN237" s="34" t="n"/>
      <c r="CO237" s="34" t="n"/>
      <c r="CP237" s="33" t="n"/>
      <c r="CQ237" s="34" t="n"/>
      <c r="CR237" s="2389" t="n"/>
      <c r="CS237" s="2389" t="n"/>
      <c r="CT237" s="2389" t="n"/>
      <c r="CU237" s="2389" t="n"/>
      <c r="CV237" s="2389" t="n"/>
      <c r="CW237" s="2389" t="n"/>
      <c r="CZ237" s="2389" t="n"/>
      <c r="DA237" s="2389" t="n"/>
      <c r="DB237" s="2389" t="n"/>
      <c r="DC237" s="2389" t="n"/>
      <c r="DD237" s="2389" t="n"/>
      <c r="DE237" s="34" t="n"/>
      <c r="DF237" s="34" t="n"/>
      <c r="DG237" s="34" t="n"/>
      <c r="DH237" s="34" t="n"/>
      <c r="DI237" s="12" t="n"/>
      <c r="DJ237" s="2388" t="n"/>
    </row>
    <row customFormat="1" r="238" s="2458">
      <c r="H238" s="2456" t="n"/>
      <c r="J238" s="2456" t="n"/>
      <c r="N238" s="33" t="n"/>
      <c r="T238" s="245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38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38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511" t="n"/>
      <c r="CM238" s="34" t="n"/>
      <c r="CN238" s="34" t="n"/>
      <c r="CO238" s="34" t="n"/>
      <c r="CP238" s="33" t="n"/>
      <c r="CQ238" s="34" t="n"/>
      <c r="CR238" s="2389" t="n"/>
      <c r="CS238" s="2389" t="n"/>
      <c r="CT238" s="2389" t="n"/>
      <c r="CU238" s="2389" t="n"/>
      <c r="CV238" s="2389" t="n"/>
      <c r="CW238" s="2389" t="n"/>
      <c r="CZ238" s="2389" t="n"/>
      <c r="DA238" s="2389" t="n"/>
      <c r="DB238" s="2389" t="n"/>
      <c r="DC238" s="2389" t="n"/>
      <c r="DD238" s="2389" t="n"/>
      <c r="DE238" s="34" t="n"/>
      <c r="DF238" s="34" t="n"/>
      <c r="DG238" s="34" t="n"/>
      <c r="DH238" s="34" t="n"/>
      <c r="DI238" s="12" t="n"/>
      <c r="DJ238" s="2388" t="n"/>
    </row>
    <row customFormat="1" r="239" s="2458">
      <c r="H239" s="2456" t="n"/>
      <c r="J239" s="2456" t="n"/>
      <c r="N239" s="33" t="n"/>
      <c r="T239" s="245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38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38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511" t="n"/>
      <c r="CM239" s="34" t="n"/>
      <c r="CN239" s="34" t="n"/>
      <c r="CO239" s="34" t="n"/>
      <c r="CP239" s="33" t="n"/>
      <c r="CQ239" s="34" t="n"/>
      <c r="CR239" s="2389" t="n"/>
      <c r="CS239" s="2389" t="n"/>
      <c r="CT239" s="2389" t="n"/>
      <c r="CU239" s="2389" t="n"/>
      <c r="CV239" s="2389" t="n"/>
      <c r="CW239" s="2389" t="n"/>
      <c r="CZ239" s="2389" t="n"/>
      <c r="DA239" s="2389" t="n"/>
      <c r="DB239" s="2389" t="n"/>
      <c r="DC239" s="2389" t="n"/>
      <c r="DD239" s="2389" t="n"/>
      <c r="DE239" s="34" t="n"/>
      <c r="DF239" s="34" t="n"/>
      <c r="DG239" s="34" t="n"/>
      <c r="DH239" s="34" t="n"/>
      <c r="DI239" s="12" t="n"/>
      <c r="DJ239" s="2388" t="n"/>
    </row>
    <row customFormat="1" r="240" s="2458">
      <c r="H240" s="2456" t="n"/>
      <c r="J240" s="2456" t="n"/>
      <c r="N240" s="33" t="n"/>
      <c r="T240" s="245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38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38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511" t="n"/>
      <c r="CM240" s="34" t="n"/>
      <c r="CN240" s="34" t="n"/>
      <c r="CO240" s="34" t="n"/>
      <c r="CP240" s="33" t="n"/>
      <c r="CQ240" s="34" t="n"/>
      <c r="CR240" s="2389" t="n"/>
      <c r="CS240" s="2389" t="n"/>
      <c r="CT240" s="2389" t="n"/>
      <c r="CU240" s="2389" t="n"/>
      <c r="CV240" s="2389" t="n"/>
      <c r="CW240" s="2389" t="n"/>
      <c r="CZ240" s="2389" t="n"/>
      <c r="DA240" s="2389" t="n"/>
      <c r="DB240" s="2389" t="n"/>
      <c r="DC240" s="2389" t="n"/>
      <c r="DD240" s="2389" t="n"/>
      <c r="DE240" s="34" t="n"/>
      <c r="DF240" s="34" t="n"/>
      <c r="DG240" s="34" t="n"/>
      <c r="DH240" s="34" t="n"/>
      <c r="DI240" s="12" t="n"/>
      <c r="DJ240" s="2388" t="n"/>
    </row>
    <row customFormat="1" r="241" s="2458">
      <c r="H241" s="2456" t="n"/>
      <c r="J241" s="2456" t="n"/>
      <c r="N241" s="33" t="n"/>
      <c r="T241" s="245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38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38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511" t="n"/>
      <c r="CM241" s="34" t="n"/>
      <c r="CN241" s="34" t="n"/>
      <c r="CO241" s="34" t="n"/>
      <c r="CP241" s="33" t="n"/>
      <c r="CQ241" s="34" t="n"/>
      <c r="CR241" s="2389" t="n"/>
      <c r="CS241" s="2389" t="n"/>
      <c r="CT241" s="2389" t="n"/>
      <c r="CU241" s="2389" t="n"/>
      <c r="CV241" s="2389" t="n"/>
      <c r="CW241" s="2389" t="n"/>
      <c r="CZ241" s="2389" t="n"/>
      <c r="DA241" s="2389" t="n"/>
      <c r="DB241" s="2389" t="n"/>
      <c r="DC241" s="2389" t="n"/>
      <c r="DD241" s="2389" t="n"/>
      <c r="DE241" s="34" t="n"/>
      <c r="DF241" s="34" t="n"/>
      <c r="DG241" s="34" t="n"/>
      <c r="DH241" s="34" t="n"/>
      <c r="DI241" s="12" t="n"/>
      <c r="DJ241" s="2388" t="n"/>
    </row>
    <row customFormat="1" r="242" s="2458">
      <c r="H242" s="2456" t="n"/>
      <c r="J242" s="2456" t="n"/>
      <c r="N242" s="33" t="n"/>
      <c r="T242" s="245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38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38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511" t="n"/>
      <c r="CM242" s="34" t="n"/>
      <c r="CN242" s="34" t="n"/>
      <c r="CO242" s="34" t="n"/>
      <c r="CP242" s="33" t="n"/>
      <c r="CQ242" s="34" t="n"/>
      <c r="CR242" s="2389" t="n"/>
      <c r="CS242" s="2389" t="n"/>
      <c r="CT242" s="2389" t="n"/>
      <c r="CU242" s="2389" t="n"/>
      <c r="CV242" s="2389" t="n"/>
      <c r="CW242" s="2389" t="n"/>
      <c r="CZ242" s="2389" t="n"/>
      <c r="DA242" s="2389" t="n"/>
      <c r="DB242" s="2389" t="n"/>
      <c r="DC242" s="2389" t="n"/>
      <c r="DD242" s="2389" t="n"/>
      <c r="DE242" s="34" t="n"/>
      <c r="DF242" s="34" t="n"/>
      <c r="DG242" s="34" t="n"/>
      <c r="DH242" s="34" t="n"/>
      <c r="DI242" s="12" t="n"/>
      <c r="DJ242" s="2388" t="n"/>
    </row>
    <row customFormat="1" r="243" s="2458">
      <c r="H243" s="2456" t="n"/>
      <c r="J243" s="2456" t="n"/>
      <c r="N243" s="33" t="n"/>
      <c r="T243" s="245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38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38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511" t="n"/>
      <c r="CM243" s="34" t="n"/>
      <c r="CN243" s="34" t="n"/>
      <c r="CO243" s="34" t="n"/>
      <c r="CP243" s="33" t="n"/>
      <c r="CQ243" s="34" t="n"/>
      <c r="CR243" s="2389" t="n"/>
      <c r="CS243" s="2389" t="n"/>
      <c r="CT243" s="2389" t="n"/>
      <c r="CU243" s="2389" t="n"/>
      <c r="CV243" s="2389" t="n"/>
      <c r="CW243" s="2389" t="n"/>
      <c r="CZ243" s="2389" t="n"/>
      <c r="DA243" s="2389" t="n"/>
      <c r="DB243" s="2389" t="n"/>
      <c r="DC243" s="2389" t="n"/>
      <c r="DD243" s="2389" t="n"/>
      <c r="DE243" s="34" t="n"/>
      <c r="DF243" s="34" t="n"/>
      <c r="DG243" s="34" t="n"/>
      <c r="DH243" s="34" t="n"/>
      <c r="DI243" s="12" t="n"/>
      <c r="DJ243" s="2388" t="n"/>
    </row>
    <row customFormat="1" r="244" s="2458">
      <c r="H244" s="2456" t="n"/>
      <c r="J244" s="2456" t="n"/>
      <c r="N244" s="33" t="n"/>
      <c r="T244" s="245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38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38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511" t="n"/>
      <c r="CM244" s="34" t="n"/>
      <c r="CN244" s="34" t="n"/>
      <c r="CO244" s="34" t="n"/>
      <c r="CP244" s="33" t="n"/>
      <c r="CQ244" s="34" t="n"/>
      <c r="CR244" s="2389" t="n"/>
      <c r="CS244" s="2389" t="n"/>
      <c r="CT244" s="2389" t="n"/>
      <c r="CU244" s="2389" t="n"/>
      <c r="CV244" s="2389" t="n"/>
      <c r="CW244" s="2389" t="n"/>
      <c r="CZ244" s="2389" t="n"/>
      <c r="DA244" s="2389" t="n"/>
      <c r="DB244" s="2389" t="n"/>
      <c r="DC244" s="2389" t="n"/>
      <c r="DD244" s="2389" t="n"/>
      <c r="DE244" s="34" t="n"/>
      <c r="DF244" s="34" t="n"/>
      <c r="DG244" s="34" t="n"/>
      <c r="DH244" s="34" t="n"/>
      <c r="DI244" s="12" t="n"/>
      <c r="DJ244" s="2388" t="n"/>
    </row>
    <row customFormat="1" r="245" s="2458">
      <c r="H245" s="2456" t="n"/>
      <c r="J245" s="2456" t="n"/>
      <c r="N245" s="33" t="n"/>
      <c r="T245" s="245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38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38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511" t="n"/>
      <c r="CM245" s="34" t="n"/>
      <c r="CN245" s="34" t="n"/>
      <c r="CO245" s="34" t="n"/>
      <c r="CP245" s="33" t="n"/>
      <c r="CQ245" s="34" t="n"/>
      <c r="CR245" s="2389" t="n"/>
      <c r="CS245" s="2389" t="n"/>
      <c r="CT245" s="2389" t="n"/>
      <c r="CU245" s="2389" t="n"/>
      <c r="CV245" s="2389" t="n"/>
      <c r="CW245" s="2389" t="n"/>
      <c r="CZ245" s="2389" t="n"/>
      <c r="DA245" s="2389" t="n"/>
      <c r="DB245" s="2389" t="n"/>
      <c r="DC245" s="2389" t="n"/>
      <c r="DD245" s="2389" t="n"/>
      <c r="DE245" s="34" t="n"/>
      <c r="DF245" s="34" t="n"/>
      <c r="DG245" s="34" t="n"/>
      <c r="DH245" s="34" t="n"/>
      <c r="DI245" s="12" t="n"/>
      <c r="DJ245" s="2388" t="n"/>
    </row>
    <row customFormat="1" r="246" s="2458">
      <c r="H246" s="2456" t="n"/>
      <c r="J246" s="2456" t="n"/>
      <c r="N246" s="33" t="n"/>
      <c r="T246" s="245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38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38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511" t="n"/>
      <c r="CM246" s="34" t="n"/>
      <c r="CN246" s="34" t="n"/>
      <c r="CO246" s="34" t="n"/>
      <c r="CP246" s="33" t="n"/>
      <c r="CQ246" s="34" t="n"/>
      <c r="CR246" s="2389" t="n"/>
      <c r="CS246" s="2389" t="n"/>
      <c r="CT246" s="2389" t="n"/>
      <c r="CU246" s="2389" t="n"/>
      <c r="CV246" s="2389" t="n"/>
      <c r="CW246" s="2389" t="n"/>
      <c r="CZ246" s="2389" t="n"/>
      <c r="DA246" s="2389" t="n"/>
      <c r="DB246" s="2389" t="n"/>
      <c r="DC246" s="2389" t="n"/>
      <c r="DD246" s="2389" t="n"/>
      <c r="DE246" s="34" t="n"/>
      <c r="DF246" s="34" t="n"/>
      <c r="DG246" s="34" t="n"/>
      <c r="DH246" s="34" t="n"/>
      <c r="DI246" s="12" t="n"/>
      <c r="DJ246" s="2388" t="n"/>
    </row>
    <row customFormat="1" r="247" s="2458">
      <c r="H247" s="2456" t="n"/>
      <c r="J247" s="2456" t="n"/>
      <c r="N247" s="33" t="n"/>
      <c r="T247" s="245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38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38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511" t="n"/>
      <c r="CM247" s="34" t="n"/>
      <c r="CN247" s="34" t="n"/>
      <c r="CO247" s="34" t="n"/>
      <c r="CP247" s="33" t="n"/>
      <c r="CQ247" s="34" t="n"/>
      <c r="CR247" s="2389" t="n"/>
      <c r="CS247" s="2389" t="n"/>
      <c r="CT247" s="2389" t="n"/>
      <c r="CU247" s="2389" t="n"/>
      <c r="CV247" s="2389" t="n"/>
      <c r="CW247" s="2389" t="n"/>
      <c r="CZ247" s="2389" t="n"/>
      <c r="DA247" s="2389" t="n"/>
      <c r="DB247" s="2389" t="n"/>
      <c r="DC247" s="2389" t="n"/>
      <c r="DD247" s="2389" t="n"/>
      <c r="DE247" s="34" t="n"/>
      <c r="DF247" s="34" t="n"/>
      <c r="DG247" s="34" t="n"/>
      <c r="DH247" s="34" t="n"/>
      <c r="DI247" s="12" t="n"/>
      <c r="DJ247" s="2388" t="n"/>
    </row>
    <row customFormat="1" r="248" s="2458">
      <c r="H248" s="2456" t="n"/>
      <c r="J248" s="2456" t="n"/>
      <c r="N248" s="33" t="n"/>
      <c r="T248" s="245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38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38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511" t="n"/>
      <c r="CM248" s="34" t="n"/>
      <c r="CN248" s="34" t="n"/>
      <c r="CO248" s="34" t="n"/>
      <c r="CP248" s="33" t="n"/>
      <c r="CQ248" s="34" t="n"/>
      <c r="CR248" s="2389" t="n"/>
      <c r="CS248" s="2389" t="n"/>
      <c r="CT248" s="2389" t="n"/>
      <c r="CU248" s="2389" t="n"/>
      <c r="CV248" s="2389" t="n"/>
      <c r="CW248" s="2389" t="n"/>
      <c r="CZ248" s="2389" t="n"/>
      <c r="DA248" s="2389" t="n"/>
      <c r="DB248" s="2389" t="n"/>
      <c r="DC248" s="2389" t="n"/>
      <c r="DD248" s="2389" t="n"/>
      <c r="DE248" s="34" t="n"/>
      <c r="DF248" s="34" t="n"/>
      <c r="DG248" s="34" t="n"/>
      <c r="DH248" s="34" t="n"/>
      <c r="DI248" s="12" t="n"/>
      <c r="DJ248" s="2388" t="n"/>
    </row>
    <row customFormat="1" r="249" s="2458">
      <c r="H249" s="2456" t="n"/>
      <c r="J249" s="2456" t="n"/>
      <c r="N249" s="33" t="n"/>
      <c r="T249" s="245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38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38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511" t="n"/>
      <c r="CM249" s="34" t="n"/>
      <c r="CN249" s="34" t="n"/>
      <c r="CO249" s="34" t="n"/>
      <c r="CP249" s="33" t="n"/>
      <c r="CQ249" s="34" t="n"/>
      <c r="CR249" s="2389" t="n"/>
      <c r="CS249" s="2389" t="n"/>
      <c r="CT249" s="2389" t="n"/>
      <c r="CU249" s="2389" t="n"/>
      <c r="CV249" s="2389" t="n"/>
      <c r="CW249" s="2389" t="n"/>
      <c r="CZ249" s="2389" t="n"/>
      <c r="DA249" s="2389" t="n"/>
      <c r="DB249" s="2389" t="n"/>
      <c r="DC249" s="2389" t="n"/>
      <c r="DD249" s="2389" t="n"/>
      <c r="DE249" s="34" t="n"/>
      <c r="DF249" s="34" t="n"/>
      <c r="DG249" s="34" t="n"/>
      <c r="DH249" s="34" t="n"/>
      <c r="DI249" s="12" t="n"/>
      <c r="DJ249" s="2388" t="n"/>
    </row>
    <row customFormat="1" r="250" s="2458">
      <c r="H250" s="2456" t="n"/>
      <c r="J250" s="2456" t="n"/>
      <c r="N250" s="33" t="n"/>
      <c r="T250" s="245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38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38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511" t="n"/>
      <c r="CM250" s="34" t="n"/>
      <c r="CN250" s="34" t="n"/>
      <c r="CO250" s="34" t="n"/>
      <c r="CP250" s="33" t="n"/>
      <c r="CQ250" s="34" t="n"/>
      <c r="CR250" s="2389" t="n"/>
      <c r="CS250" s="2389" t="n"/>
      <c r="CT250" s="2389" t="n"/>
      <c r="CU250" s="2389" t="n"/>
      <c r="CV250" s="2389" t="n"/>
      <c r="CW250" s="2389" t="n"/>
      <c r="CZ250" s="2389" t="n"/>
      <c r="DA250" s="2389" t="n"/>
      <c r="DB250" s="2389" t="n"/>
      <c r="DC250" s="2389" t="n"/>
      <c r="DD250" s="2389" t="n"/>
      <c r="DE250" s="34" t="n"/>
      <c r="DF250" s="34" t="n"/>
      <c r="DG250" s="34" t="n"/>
      <c r="DH250" s="34" t="n"/>
      <c r="DI250" s="12" t="n"/>
      <c r="DJ250" s="2388" t="n"/>
    </row>
    <row customFormat="1" r="251" s="2458">
      <c r="H251" s="2456" t="n"/>
      <c r="J251" s="2456" t="n"/>
      <c r="N251" s="33" t="n"/>
      <c r="T251" s="245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38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38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511" t="n"/>
      <c r="CM251" s="34" t="n"/>
      <c r="CN251" s="34" t="n"/>
      <c r="CO251" s="34" t="n"/>
      <c r="CP251" s="33" t="n"/>
      <c r="CQ251" s="34" t="n"/>
      <c r="CR251" s="2389" t="n"/>
      <c r="CS251" s="2389" t="n"/>
      <c r="CT251" s="2389" t="n"/>
      <c r="CU251" s="2389" t="n"/>
      <c r="CV251" s="2389" t="n"/>
      <c r="CW251" s="2389" t="n"/>
      <c r="CZ251" s="2389" t="n"/>
      <c r="DA251" s="2389" t="n"/>
      <c r="DB251" s="2389" t="n"/>
      <c r="DC251" s="2389" t="n"/>
      <c r="DD251" s="2389" t="n"/>
      <c r="DE251" s="34" t="n"/>
      <c r="DF251" s="34" t="n"/>
      <c r="DG251" s="34" t="n"/>
      <c r="DH251" s="34" t="n"/>
      <c r="DI251" s="12" t="n"/>
      <c r="DJ251" s="2388" t="n"/>
    </row>
    <row customFormat="1" r="252" s="2458">
      <c r="H252" s="2456" t="n"/>
      <c r="J252" s="2456" t="n"/>
      <c r="N252" s="33" t="n"/>
      <c r="T252" s="245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38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38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511" t="n"/>
      <c r="CM252" s="34" t="n"/>
      <c r="CN252" s="34" t="n"/>
      <c r="CO252" s="34" t="n"/>
      <c r="CP252" s="33" t="n"/>
      <c r="CQ252" s="34" t="n"/>
      <c r="CR252" s="2389" t="n"/>
      <c r="CS252" s="2389" t="n"/>
      <c r="CT252" s="2389" t="n"/>
      <c r="CU252" s="2389" t="n"/>
      <c r="CV252" s="2389" t="n"/>
      <c r="CW252" s="2389" t="n"/>
      <c r="CZ252" s="2389" t="n"/>
      <c r="DA252" s="2389" t="n"/>
      <c r="DB252" s="2389" t="n"/>
      <c r="DC252" s="2389" t="n"/>
      <c r="DD252" s="2389" t="n"/>
      <c r="DE252" s="34" t="n"/>
      <c r="DF252" s="34" t="n"/>
      <c r="DG252" s="34" t="n"/>
      <c r="DH252" s="34" t="n"/>
      <c r="DI252" s="12" t="n"/>
      <c r="DJ252" s="2388" t="n"/>
    </row>
    <row customFormat="1" r="253" s="2458">
      <c r="H253" s="2456" t="n"/>
      <c r="J253" s="2456" t="n"/>
      <c r="N253" s="33" t="n"/>
      <c r="T253" s="245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38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38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511" t="n"/>
      <c r="CM253" s="34" t="n"/>
      <c r="CN253" s="34" t="n"/>
      <c r="CO253" s="34" t="n"/>
      <c r="CP253" s="33" t="n"/>
      <c r="CQ253" s="34" t="n"/>
      <c r="CR253" s="2389" t="n"/>
      <c r="CS253" s="2389" t="n"/>
      <c r="CT253" s="2389" t="n"/>
      <c r="CU253" s="2389" t="n"/>
      <c r="CV253" s="2389" t="n"/>
      <c r="CW253" s="2389" t="n"/>
      <c r="CZ253" s="2389" t="n"/>
      <c r="DA253" s="2389" t="n"/>
      <c r="DB253" s="2389" t="n"/>
      <c r="DC253" s="2389" t="n"/>
      <c r="DD253" s="2389" t="n"/>
      <c r="DE253" s="34" t="n"/>
      <c r="DF253" s="34" t="n"/>
      <c r="DG253" s="34" t="n"/>
      <c r="DH253" s="34" t="n"/>
      <c r="DI253" s="12" t="n"/>
      <c r="DJ253" s="2388" t="n"/>
    </row>
    <row customFormat="1" r="254" s="2458">
      <c r="H254" s="2456" t="n"/>
      <c r="J254" s="2456" t="n"/>
      <c r="N254" s="33" t="n"/>
      <c r="T254" s="245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38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38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511" t="n"/>
      <c r="CM254" s="34" t="n"/>
      <c r="CN254" s="34" t="n"/>
      <c r="CO254" s="34" t="n"/>
      <c r="CP254" s="33" t="n"/>
      <c r="CQ254" s="34" t="n"/>
      <c r="CR254" s="2389" t="n"/>
      <c r="CS254" s="2389" t="n"/>
      <c r="CT254" s="2389" t="n"/>
      <c r="CU254" s="2389" t="n"/>
      <c r="CV254" s="2389" t="n"/>
      <c r="CW254" s="2389" t="n"/>
      <c r="CZ254" s="2389" t="n"/>
      <c r="DA254" s="2389" t="n"/>
      <c r="DB254" s="2389" t="n"/>
      <c r="DC254" s="2389" t="n"/>
      <c r="DD254" s="2389" t="n"/>
      <c r="DE254" s="34" t="n"/>
      <c r="DF254" s="34" t="n"/>
      <c r="DG254" s="34" t="n"/>
      <c r="DH254" s="34" t="n"/>
      <c r="DI254" s="12" t="n"/>
      <c r="DJ254" s="2388" t="n"/>
    </row>
    <row customFormat="1" r="255" s="2458">
      <c r="H255" s="2456" t="n"/>
      <c r="J255" s="2456" t="n"/>
      <c r="N255" s="33" t="n"/>
      <c r="T255" s="245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38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38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511" t="n"/>
      <c r="CM255" s="34" t="n"/>
      <c r="CN255" s="34" t="n"/>
      <c r="CO255" s="34" t="n"/>
      <c r="CP255" s="33" t="n"/>
      <c r="CQ255" s="34" t="n"/>
      <c r="CR255" s="2389" t="n"/>
      <c r="CS255" s="2389" t="n"/>
      <c r="CT255" s="2389" t="n"/>
      <c r="CU255" s="2389" t="n"/>
      <c r="CV255" s="2389" t="n"/>
      <c r="CW255" s="2389" t="n"/>
      <c r="CZ255" s="2389" t="n"/>
      <c r="DA255" s="2389" t="n"/>
      <c r="DB255" s="2389" t="n"/>
      <c r="DC255" s="2389" t="n"/>
      <c r="DD255" s="2389" t="n"/>
      <c r="DE255" s="34" t="n"/>
      <c r="DF255" s="34" t="n"/>
      <c r="DG255" s="34" t="n"/>
      <c r="DH255" s="34" t="n"/>
      <c r="DI255" s="12" t="n"/>
      <c r="DJ255" s="2388" t="n"/>
    </row>
    <row customFormat="1" r="256" s="2458">
      <c r="H256" s="2456" t="n"/>
      <c r="J256" s="2456" t="n"/>
      <c r="N256" s="33" t="n"/>
      <c r="T256" s="245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38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38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511" t="n"/>
      <c r="CM256" s="34" t="n"/>
      <c r="CN256" s="34" t="n"/>
      <c r="CO256" s="34" t="n"/>
      <c r="CP256" s="33" t="n"/>
      <c r="CQ256" s="34" t="n"/>
      <c r="CR256" s="2389" t="n"/>
      <c r="CS256" s="2389" t="n"/>
      <c r="CT256" s="2389" t="n"/>
      <c r="CU256" s="2389" t="n"/>
      <c r="CV256" s="2389" t="n"/>
      <c r="CW256" s="2389" t="n"/>
      <c r="CZ256" s="2389" t="n"/>
      <c r="DA256" s="2389" t="n"/>
      <c r="DB256" s="2389" t="n"/>
      <c r="DC256" s="2389" t="n"/>
      <c r="DD256" s="2389" t="n"/>
      <c r="DE256" s="34" t="n"/>
      <c r="DF256" s="34" t="n"/>
      <c r="DG256" s="34" t="n"/>
      <c r="DH256" s="34" t="n"/>
      <c r="DI256" s="12" t="n"/>
      <c r="DJ256" s="2388" t="n"/>
    </row>
    <row customFormat="1" r="257" s="2458">
      <c r="H257" s="2456" t="n"/>
      <c r="J257" s="2456" t="n"/>
      <c r="N257" s="33" t="n"/>
      <c r="T257" s="245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38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38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511" t="n"/>
      <c r="CM257" s="34" t="n"/>
      <c r="CN257" s="34" t="n"/>
      <c r="CO257" s="34" t="n"/>
      <c r="CP257" s="33" t="n"/>
      <c r="CQ257" s="34" t="n"/>
      <c r="CR257" s="2389" t="n"/>
      <c r="CS257" s="2389" t="n"/>
      <c r="CT257" s="2389" t="n"/>
      <c r="CU257" s="2389" t="n"/>
      <c r="CV257" s="2389" t="n"/>
      <c r="CW257" s="2389" t="n"/>
      <c r="CZ257" s="2389" t="n"/>
      <c r="DA257" s="2389" t="n"/>
      <c r="DB257" s="2389" t="n"/>
      <c r="DC257" s="2389" t="n"/>
      <c r="DD257" s="2389" t="n"/>
      <c r="DE257" s="34" t="n"/>
      <c r="DF257" s="34" t="n"/>
      <c r="DG257" s="34" t="n"/>
      <c r="DH257" s="34" t="n"/>
      <c r="DI257" s="12" t="n"/>
      <c r="DJ257" s="2388" t="n"/>
    </row>
    <row customFormat="1" r="258" s="2458">
      <c r="H258" s="2456" t="n"/>
      <c r="J258" s="2456" t="n"/>
      <c r="N258" s="33" t="n"/>
      <c r="T258" s="245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38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38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511" t="n"/>
      <c r="CM258" s="34" t="n"/>
      <c r="CN258" s="34" t="n"/>
      <c r="CO258" s="34" t="n"/>
      <c r="CP258" s="33" t="n"/>
      <c r="CQ258" s="34" t="n"/>
      <c r="CR258" s="2389" t="n"/>
      <c r="CS258" s="2389" t="n"/>
      <c r="CT258" s="2389" t="n"/>
      <c r="CU258" s="2389" t="n"/>
      <c r="CV258" s="2389" t="n"/>
      <c r="CW258" s="2389" t="n"/>
      <c r="CZ258" s="2389" t="n"/>
      <c r="DA258" s="2389" t="n"/>
      <c r="DB258" s="2389" t="n"/>
      <c r="DC258" s="2389" t="n"/>
      <c r="DD258" s="2389" t="n"/>
      <c r="DE258" s="34" t="n"/>
      <c r="DF258" s="34" t="n"/>
      <c r="DG258" s="34" t="n"/>
      <c r="DH258" s="34" t="n"/>
      <c r="DI258" s="12" t="n"/>
      <c r="DJ258" s="2388" t="n"/>
    </row>
    <row customFormat="1" r="259" s="2458">
      <c r="H259" s="2456" t="n"/>
      <c r="J259" s="2456" t="n"/>
      <c r="N259" s="33" t="n"/>
      <c r="T259" s="245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38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38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511" t="n"/>
      <c r="CM259" s="34" t="n"/>
      <c r="CN259" s="34" t="n"/>
      <c r="CO259" s="34" t="n"/>
      <c r="CP259" s="33" t="n"/>
      <c r="CQ259" s="34" t="n"/>
      <c r="CR259" s="2389" t="n"/>
      <c r="CS259" s="2389" t="n"/>
      <c r="CT259" s="2389" t="n"/>
      <c r="CU259" s="2389" t="n"/>
      <c r="CV259" s="2389" t="n"/>
      <c r="CW259" s="2389" t="n"/>
      <c r="CZ259" s="2389" t="n"/>
      <c r="DA259" s="2389" t="n"/>
      <c r="DB259" s="2389" t="n"/>
      <c r="DC259" s="2389" t="n"/>
      <c r="DD259" s="2389" t="n"/>
      <c r="DE259" s="34" t="n"/>
      <c r="DF259" s="34" t="n"/>
      <c r="DG259" s="34" t="n"/>
      <c r="DH259" s="34" t="n"/>
      <c r="DI259" s="12" t="n"/>
      <c r="DJ259" s="2388" t="n"/>
    </row>
    <row customFormat="1" r="260" s="2458">
      <c r="H260" s="2456" t="n"/>
      <c r="J260" s="2456" t="n"/>
      <c r="N260" s="33" t="n"/>
      <c r="T260" s="245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38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38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511" t="n"/>
      <c r="CM260" s="34" t="n"/>
      <c r="CN260" s="34" t="n"/>
      <c r="CO260" s="34" t="n"/>
      <c r="CP260" s="33" t="n"/>
      <c r="CQ260" s="34" t="n"/>
      <c r="CR260" s="2389" t="n"/>
      <c r="CS260" s="2389" t="n"/>
      <c r="CT260" s="2389" t="n"/>
      <c r="CU260" s="2389" t="n"/>
      <c r="CV260" s="2389" t="n"/>
      <c r="CW260" s="2389" t="n"/>
      <c r="CZ260" s="2389" t="n"/>
      <c r="DA260" s="2389" t="n"/>
      <c r="DB260" s="2389" t="n"/>
      <c r="DC260" s="2389" t="n"/>
      <c r="DD260" s="2389" t="n"/>
      <c r="DE260" s="34" t="n"/>
      <c r="DF260" s="34" t="n"/>
      <c r="DG260" s="34" t="n"/>
      <c r="DH260" s="34" t="n"/>
      <c r="DI260" s="12" t="n"/>
      <c r="DJ260" s="2388" t="n"/>
    </row>
    <row customFormat="1" r="261" s="2458">
      <c r="H261" s="2456" t="n"/>
      <c r="J261" s="2456" t="n"/>
      <c r="N261" s="33" t="n"/>
      <c r="T261" s="245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38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38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511" t="n"/>
      <c r="CM261" s="34" t="n"/>
      <c r="CN261" s="34" t="n"/>
      <c r="CO261" s="34" t="n"/>
      <c r="CP261" s="33" t="n"/>
      <c r="CQ261" s="34" t="n"/>
      <c r="CR261" s="2389" t="n"/>
      <c r="CS261" s="2389" t="n"/>
      <c r="CT261" s="2389" t="n"/>
      <c r="CU261" s="2389" t="n"/>
      <c r="CV261" s="2389" t="n"/>
      <c r="CW261" s="2389" t="n"/>
      <c r="CZ261" s="2389" t="n"/>
      <c r="DA261" s="2389" t="n"/>
      <c r="DB261" s="2389" t="n"/>
      <c r="DC261" s="2389" t="n"/>
      <c r="DD261" s="2389" t="n"/>
      <c r="DE261" s="34" t="n"/>
      <c r="DF261" s="34" t="n"/>
      <c r="DG261" s="34" t="n"/>
      <c r="DH261" s="34" t="n"/>
      <c r="DI261" s="12" t="n"/>
      <c r="DJ261" s="2388" t="n"/>
    </row>
    <row customFormat="1" r="262" s="2458">
      <c r="H262" s="2456" t="n"/>
      <c r="J262" s="2456" t="n"/>
      <c r="N262" s="33" t="n"/>
      <c r="T262" s="245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38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38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511" t="n"/>
      <c r="CM262" s="34" t="n"/>
      <c r="CN262" s="34" t="n"/>
      <c r="CO262" s="34" t="n"/>
      <c r="CP262" s="33" t="n"/>
      <c r="CQ262" s="34" t="n"/>
      <c r="CR262" s="2389" t="n"/>
      <c r="CS262" s="2389" t="n"/>
      <c r="CT262" s="2389" t="n"/>
      <c r="CU262" s="2389" t="n"/>
      <c r="CV262" s="2389" t="n"/>
      <c r="CW262" s="2389" t="n"/>
      <c r="CZ262" s="2389" t="n"/>
      <c r="DA262" s="2389" t="n"/>
      <c r="DB262" s="2389" t="n"/>
      <c r="DC262" s="2389" t="n"/>
      <c r="DD262" s="2389" t="n"/>
      <c r="DE262" s="34" t="n"/>
      <c r="DF262" s="34" t="n"/>
      <c r="DG262" s="34" t="n"/>
      <c r="DH262" s="34" t="n"/>
      <c r="DI262" s="12" t="n"/>
      <c r="DJ262" s="2388" t="n"/>
    </row>
    <row customFormat="1" r="263" s="2458">
      <c r="H263" s="2456" t="n"/>
      <c r="J263" s="2456" t="n"/>
      <c r="N263" s="33" t="n"/>
      <c r="T263" s="245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38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38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511" t="n"/>
      <c r="CM263" s="34" t="n"/>
      <c r="CN263" s="34" t="n"/>
      <c r="CO263" s="34" t="n"/>
      <c r="CP263" s="33" t="n"/>
      <c r="CQ263" s="34" t="n"/>
      <c r="CR263" s="2389" t="n"/>
      <c r="CS263" s="2389" t="n"/>
      <c r="CT263" s="2389" t="n"/>
      <c r="CU263" s="2389" t="n"/>
      <c r="CV263" s="2389" t="n"/>
      <c r="CW263" s="2389" t="n"/>
      <c r="CZ263" s="2389" t="n"/>
      <c r="DA263" s="2389" t="n"/>
      <c r="DB263" s="2389" t="n"/>
      <c r="DC263" s="2389" t="n"/>
      <c r="DD263" s="2389" t="n"/>
      <c r="DE263" s="34" t="n"/>
      <c r="DF263" s="34" t="n"/>
      <c r="DG263" s="34" t="n"/>
      <c r="DH263" s="34" t="n"/>
      <c r="DI263" s="12" t="n"/>
      <c r="DJ263" s="2388" t="n"/>
    </row>
    <row customFormat="1" r="264" s="2458">
      <c r="H264" s="2456" t="n"/>
      <c r="J264" s="2456" t="n"/>
      <c r="N264" s="33" t="n"/>
      <c r="T264" s="245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38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38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511" t="n"/>
      <c r="CM264" s="34" t="n"/>
      <c r="CN264" s="34" t="n"/>
      <c r="CO264" s="34" t="n"/>
      <c r="CP264" s="33" t="n"/>
      <c r="CQ264" s="34" t="n"/>
      <c r="CR264" s="2389" t="n"/>
      <c r="CS264" s="2389" t="n"/>
      <c r="CT264" s="2389" t="n"/>
      <c r="CU264" s="2389" t="n"/>
      <c r="CV264" s="2389" t="n"/>
      <c r="CW264" s="2389" t="n"/>
      <c r="CZ264" s="2389" t="n"/>
      <c r="DA264" s="2389" t="n"/>
      <c r="DB264" s="2389" t="n"/>
      <c r="DC264" s="2389" t="n"/>
      <c r="DD264" s="2389" t="n"/>
      <c r="DE264" s="34" t="n"/>
      <c r="DF264" s="34" t="n"/>
      <c r="DG264" s="34" t="n"/>
      <c r="DH264" s="34" t="n"/>
      <c r="DI264" s="12" t="n"/>
      <c r="DJ264" s="2388" t="n"/>
    </row>
    <row customFormat="1" r="265" s="2458">
      <c r="H265" s="2456" t="n"/>
      <c r="J265" s="2456" t="n"/>
      <c r="N265" s="33" t="n"/>
      <c r="T265" s="245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38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38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511" t="n"/>
      <c r="CM265" s="34" t="n"/>
      <c r="CN265" s="34" t="n"/>
      <c r="CO265" s="34" t="n"/>
      <c r="CP265" s="33" t="n"/>
      <c r="CQ265" s="34" t="n"/>
      <c r="CR265" s="2389" t="n"/>
      <c r="CS265" s="2389" t="n"/>
      <c r="CT265" s="2389" t="n"/>
      <c r="CU265" s="2389" t="n"/>
      <c r="CV265" s="2389" t="n"/>
      <c r="CW265" s="2389" t="n"/>
      <c r="CZ265" s="2389" t="n"/>
      <c r="DA265" s="2389" t="n"/>
      <c r="DB265" s="2389" t="n"/>
      <c r="DC265" s="2389" t="n"/>
      <c r="DD265" s="2389" t="n"/>
      <c r="DE265" s="34" t="n"/>
      <c r="DF265" s="34" t="n"/>
      <c r="DG265" s="34" t="n"/>
      <c r="DH265" s="34" t="n"/>
      <c r="DI265" s="12" t="n"/>
      <c r="DJ265" s="2388" t="n"/>
    </row>
    <row customFormat="1" r="266" s="2458">
      <c r="H266" s="2456" t="n"/>
      <c r="J266" s="2456" t="n"/>
      <c r="N266" s="33" t="n"/>
      <c r="T266" s="245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38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38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511" t="n"/>
      <c r="CM266" s="34" t="n"/>
      <c r="CN266" s="34" t="n"/>
      <c r="CO266" s="34" t="n"/>
      <c r="CP266" s="33" t="n"/>
      <c r="CQ266" s="34" t="n"/>
      <c r="CR266" s="2389" t="n"/>
      <c r="CS266" s="2389" t="n"/>
      <c r="CT266" s="2389" t="n"/>
      <c r="CU266" s="2389" t="n"/>
      <c r="CV266" s="2389" t="n"/>
      <c r="CW266" s="2389" t="n"/>
      <c r="CZ266" s="2389" t="n"/>
      <c r="DA266" s="2389" t="n"/>
      <c r="DB266" s="2389" t="n"/>
      <c r="DC266" s="2389" t="n"/>
      <c r="DD266" s="2389" t="n"/>
      <c r="DE266" s="34" t="n"/>
      <c r="DF266" s="34" t="n"/>
      <c r="DG266" s="34" t="n"/>
      <c r="DH266" s="34" t="n"/>
      <c r="DI266" s="12" t="n"/>
      <c r="DJ266" s="2388" t="n"/>
    </row>
    <row customFormat="1" r="267" s="2458">
      <c r="H267" s="2456" t="n"/>
      <c r="J267" s="2456" t="n"/>
      <c r="N267" s="33" t="n"/>
      <c r="T267" s="245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38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38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511" t="n"/>
      <c r="CM267" s="34" t="n"/>
      <c r="CN267" s="34" t="n"/>
      <c r="CO267" s="34" t="n"/>
      <c r="CP267" s="33" t="n"/>
      <c r="CQ267" s="34" t="n"/>
      <c r="CR267" s="2389" t="n"/>
      <c r="CS267" s="2389" t="n"/>
      <c r="CT267" s="2389" t="n"/>
      <c r="CU267" s="2389" t="n"/>
      <c r="CV267" s="2389" t="n"/>
      <c r="CW267" s="2389" t="n"/>
      <c r="CZ267" s="2389" t="n"/>
      <c r="DA267" s="2389" t="n"/>
      <c r="DB267" s="2389" t="n"/>
      <c r="DC267" s="2389" t="n"/>
      <c r="DD267" s="2389" t="n"/>
      <c r="DE267" s="34" t="n"/>
      <c r="DF267" s="34" t="n"/>
      <c r="DG267" s="34" t="n"/>
      <c r="DH267" s="34" t="n"/>
      <c r="DI267" s="12" t="n"/>
      <c r="DJ267" s="2388" t="n"/>
    </row>
    <row customFormat="1" r="268" s="2458">
      <c r="H268" s="2456" t="n"/>
      <c r="J268" s="2456" t="n"/>
      <c r="N268" s="33" t="n"/>
      <c r="T268" s="245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38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38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511" t="n"/>
      <c r="CM268" s="34" t="n"/>
      <c r="CN268" s="34" t="n"/>
      <c r="CO268" s="34" t="n"/>
      <c r="CP268" s="33" t="n"/>
      <c r="CQ268" s="34" t="n"/>
      <c r="CR268" s="2389" t="n"/>
      <c r="CS268" s="2389" t="n"/>
      <c r="CT268" s="2389" t="n"/>
      <c r="CU268" s="2389" t="n"/>
      <c r="CV268" s="2389" t="n"/>
      <c r="CW268" s="2389" t="n"/>
      <c r="CZ268" s="2389" t="n"/>
      <c r="DA268" s="2389" t="n"/>
      <c r="DB268" s="2389" t="n"/>
      <c r="DC268" s="2389" t="n"/>
      <c r="DD268" s="2389" t="n"/>
      <c r="DE268" s="34" t="n"/>
      <c r="DF268" s="34" t="n"/>
      <c r="DG268" s="34" t="n"/>
      <c r="DH268" s="34" t="n"/>
      <c r="DI268" s="12" t="n"/>
      <c r="DJ268" s="2388" t="n"/>
    </row>
    <row customFormat="1" r="269" s="2458">
      <c r="H269" s="2456" t="n"/>
      <c r="J269" s="2456" t="n"/>
      <c r="N269" s="33" t="n"/>
      <c r="T269" s="245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38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38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511" t="n"/>
      <c r="CM269" s="34" t="n"/>
      <c r="CN269" s="34" t="n"/>
      <c r="CO269" s="34" t="n"/>
      <c r="CP269" s="33" t="n"/>
      <c r="CQ269" s="34" t="n"/>
      <c r="CR269" s="2389" t="n"/>
      <c r="CS269" s="2389" t="n"/>
      <c r="CT269" s="2389" t="n"/>
      <c r="CU269" s="2389" t="n"/>
      <c r="CV269" s="2389" t="n"/>
      <c r="CW269" s="2389" t="n"/>
      <c r="CZ269" s="2389" t="n"/>
      <c r="DA269" s="2389" t="n"/>
      <c r="DB269" s="2389" t="n"/>
      <c r="DC269" s="2389" t="n"/>
      <c r="DD269" s="2389" t="n"/>
      <c r="DE269" s="34" t="n"/>
      <c r="DF269" s="34" t="n"/>
      <c r="DG269" s="34" t="n"/>
      <c r="DH269" s="34" t="n"/>
      <c r="DI269" s="12" t="n"/>
      <c r="DJ269" s="2388" t="n"/>
    </row>
    <row customFormat="1" r="270" s="2458">
      <c r="H270" s="2456" t="n"/>
      <c r="J270" s="2456" t="n"/>
      <c r="N270" s="33" t="n"/>
      <c r="T270" s="245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38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38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511" t="n"/>
      <c r="CM270" s="34" t="n"/>
      <c r="CN270" s="34" t="n"/>
      <c r="CO270" s="34" t="n"/>
      <c r="CP270" s="33" t="n"/>
      <c r="CQ270" s="34" t="n"/>
      <c r="CR270" s="2389" t="n"/>
      <c r="CS270" s="2389" t="n"/>
      <c r="CT270" s="2389" t="n"/>
      <c r="CU270" s="2389" t="n"/>
      <c r="CV270" s="2389" t="n"/>
      <c r="CW270" s="2389" t="n"/>
      <c r="CZ270" s="2389" t="n"/>
      <c r="DA270" s="2389" t="n"/>
      <c r="DB270" s="2389" t="n"/>
      <c r="DC270" s="2389" t="n"/>
      <c r="DD270" s="2389" t="n"/>
      <c r="DE270" s="34" t="n"/>
      <c r="DF270" s="34" t="n"/>
      <c r="DG270" s="34" t="n"/>
      <c r="DH270" s="34" t="n"/>
      <c r="DI270" s="12" t="n"/>
      <c r="DJ270" s="2388" t="n"/>
    </row>
    <row customFormat="1" r="271" s="2458">
      <c r="H271" s="2456" t="n"/>
      <c r="J271" s="2456" t="n"/>
      <c r="N271" s="33" t="n"/>
      <c r="T271" s="245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38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38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511" t="n"/>
      <c r="CM271" s="34" t="n"/>
      <c r="CN271" s="34" t="n"/>
      <c r="CO271" s="34" t="n"/>
      <c r="CP271" s="33" t="n"/>
      <c r="CQ271" s="34" t="n"/>
      <c r="CR271" s="2389" t="n"/>
      <c r="CS271" s="2389" t="n"/>
      <c r="CT271" s="2389" t="n"/>
      <c r="CU271" s="2389" t="n"/>
      <c r="CV271" s="2389" t="n"/>
      <c r="CW271" s="2389" t="n"/>
      <c r="CZ271" s="2389" t="n"/>
      <c r="DA271" s="2389" t="n"/>
      <c r="DB271" s="2389" t="n"/>
      <c r="DC271" s="2389" t="n"/>
      <c r="DD271" s="2389" t="n"/>
      <c r="DE271" s="34" t="n"/>
      <c r="DF271" s="34" t="n"/>
      <c r="DG271" s="34" t="n"/>
      <c r="DH271" s="34" t="n"/>
      <c r="DI271" s="12" t="n"/>
      <c r="DJ271" s="2388" t="n"/>
    </row>
    <row customFormat="1" r="272" s="2458">
      <c r="H272" s="2456" t="n"/>
      <c r="J272" s="2456" t="n"/>
      <c r="N272" s="33" t="n"/>
      <c r="T272" s="245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38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38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511" t="n"/>
      <c r="CM272" s="34" t="n"/>
      <c r="CN272" s="34" t="n"/>
      <c r="CO272" s="34" t="n"/>
      <c r="CP272" s="33" t="n"/>
      <c r="CQ272" s="34" t="n"/>
      <c r="CR272" s="2389" t="n"/>
      <c r="CS272" s="2389" t="n"/>
      <c r="CT272" s="2389" t="n"/>
      <c r="CU272" s="2389" t="n"/>
      <c r="CV272" s="2389" t="n"/>
      <c r="CW272" s="2389" t="n"/>
      <c r="CZ272" s="2389" t="n"/>
      <c r="DA272" s="2389" t="n"/>
      <c r="DB272" s="2389" t="n"/>
      <c r="DC272" s="2389" t="n"/>
      <c r="DD272" s="2389" t="n"/>
      <c r="DE272" s="34" t="n"/>
      <c r="DF272" s="34" t="n"/>
      <c r="DG272" s="34" t="n"/>
      <c r="DH272" s="34" t="n"/>
      <c r="DI272" s="12" t="n"/>
      <c r="DJ272" s="2388" t="n"/>
    </row>
    <row customFormat="1" r="273" s="2458">
      <c r="H273" s="2456" t="n"/>
      <c r="J273" s="2456" t="n"/>
      <c r="N273" s="33" t="n"/>
      <c r="T273" s="245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38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38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511" t="n"/>
      <c r="CM273" s="34" t="n"/>
      <c r="CN273" s="34" t="n"/>
      <c r="CO273" s="34" t="n"/>
      <c r="CP273" s="33" t="n"/>
      <c r="CQ273" s="34" t="n"/>
      <c r="CR273" s="2389" t="n"/>
      <c r="CS273" s="2389" t="n"/>
      <c r="CT273" s="2389" t="n"/>
      <c r="CU273" s="2389" t="n"/>
      <c r="CV273" s="2389" t="n"/>
      <c r="CW273" s="2389" t="n"/>
      <c r="CZ273" s="2389" t="n"/>
      <c r="DA273" s="2389" t="n"/>
      <c r="DB273" s="2389" t="n"/>
      <c r="DC273" s="2389" t="n"/>
      <c r="DD273" s="2389" t="n"/>
      <c r="DE273" s="34" t="n"/>
      <c r="DF273" s="34" t="n"/>
      <c r="DG273" s="34" t="n"/>
      <c r="DH273" s="34" t="n"/>
      <c r="DI273" s="12" t="n"/>
      <c r="DJ273" s="2388" t="n"/>
    </row>
    <row customFormat="1" r="274" s="2458">
      <c r="H274" s="2456" t="n"/>
      <c r="J274" s="2456" t="n"/>
      <c r="N274" s="33" t="n"/>
      <c r="T274" s="245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38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38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511" t="n"/>
      <c r="CM274" s="34" t="n"/>
      <c r="CN274" s="34" t="n"/>
      <c r="CO274" s="34" t="n"/>
      <c r="CP274" s="33" t="n"/>
      <c r="CQ274" s="34" t="n"/>
      <c r="CR274" s="2389" t="n"/>
      <c r="CS274" s="2389" t="n"/>
      <c r="CT274" s="2389" t="n"/>
      <c r="CU274" s="2389" t="n"/>
      <c r="CV274" s="2389" t="n"/>
      <c r="CW274" s="2389" t="n"/>
      <c r="CZ274" s="2389" t="n"/>
      <c r="DA274" s="2389" t="n"/>
      <c r="DB274" s="2389" t="n"/>
      <c r="DC274" s="2389" t="n"/>
      <c r="DD274" s="2389" t="n"/>
      <c r="DE274" s="34" t="n"/>
      <c r="DF274" s="34" t="n"/>
      <c r="DG274" s="34" t="n"/>
      <c r="DH274" s="34" t="n"/>
      <c r="DI274" s="12" t="n"/>
      <c r="DJ274" s="2388" t="n"/>
    </row>
    <row customFormat="1" r="275" s="2458">
      <c r="H275" s="2456" t="n"/>
      <c r="J275" s="2456" t="n"/>
      <c r="N275" s="33" t="n"/>
      <c r="T275" s="245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38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38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511" t="n"/>
      <c r="CM275" s="34" t="n"/>
      <c r="CN275" s="34" t="n"/>
      <c r="CO275" s="34" t="n"/>
      <c r="CP275" s="33" t="n"/>
      <c r="CQ275" s="34" t="n"/>
      <c r="CR275" s="2389" t="n"/>
      <c r="CS275" s="2389" t="n"/>
      <c r="CT275" s="2389" t="n"/>
      <c r="CU275" s="2389" t="n"/>
      <c r="CV275" s="2389" t="n"/>
      <c r="CW275" s="2389" t="n"/>
      <c r="CZ275" s="2389" t="n"/>
      <c r="DA275" s="2389" t="n"/>
      <c r="DB275" s="2389" t="n"/>
      <c r="DC275" s="2389" t="n"/>
      <c r="DD275" s="2389" t="n"/>
      <c r="DE275" s="34" t="n"/>
      <c r="DF275" s="34" t="n"/>
      <c r="DG275" s="34" t="n"/>
      <c r="DH275" s="34" t="n"/>
      <c r="DI275" s="12" t="n"/>
      <c r="DJ275" s="2388" t="n"/>
    </row>
    <row customFormat="1" r="276" s="2458">
      <c r="H276" s="2456" t="n"/>
      <c r="J276" s="2456" t="n"/>
      <c r="N276" s="33" t="n"/>
      <c r="T276" s="245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38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38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511" t="n"/>
      <c r="CM276" s="34" t="n"/>
      <c r="CN276" s="34" t="n"/>
      <c r="CO276" s="34" t="n"/>
      <c r="CP276" s="33" t="n"/>
      <c r="CQ276" s="34" t="n"/>
      <c r="CR276" s="2389" t="n"/>
      <c r="CS276" s="2389" t="n"/>
      <c r="CT276" s="2389" t="n"/>
      <c r="CU276" s="2389" t="n"/>
      <c r="CV276" s="2389" t="n"/>
      <c r="CW276" s="2389" t="n"/>
      <c r="CZ276" s="2389" t="n"/>
      <c r="DA276" s="2389" t="n"/>
      <c r="DB276" s="2389" t="n"/>
      <c r="DC276" s="2389" t="n"/>
      <c r="DD276" s="2389" t="n"/>
      <c r="DE276" s="34" t="n"/>
      <c r="DF276" s="34" t="n"/>
      <c r="DG276" s="34" t="n"/>
      <c r="DH276" s="34" t="n"/>
      <c r="DI276" s="12" t="n"/>
      <c r="DJ276" s="2388" t="n"/>
    </row>
    <row customFormat="1" r="277" s="2458">
      <c r="H277" s="2456" t="n"/>
      <c r="J277" s="2456" t="n"/>
      <c r="N277" s="33" t="n"/>
      <c r="T277" s="245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38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38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511" t="n"/>
      <c r="CM277" s="34" t="n"/>
      <c r="CN277" s="34" t="n"/>
      <c r="CO277" s="34" t="n"/>
      <c r="CP277" s="33" t="n"/>
      <c r="CQ277" s="34" t="n"/>
      <c r="CR277" s="2389" t="n"/>
      <c r="CS277" s="2389" t="n"/>
      <c r="CT277" s="2389" t="n"/>
      <c r="CU277" s="2389" t="n"/>
      <c r="CV277" s="2389" t="n"/>
      <c r="CW277" s="2389" t="n"/>
      <c r="CZ277" s="2389" t="n"/>
      <c r="DA277" s="2389" t="n"/>
      <c r="DB277" s="2389" t="n"/>
      <c r="DC277" s="2389" t="n"/>
      <c r="DD277" s="2389" t="n"/>
      <c r="DE277" s="34" t="n"/>
      <c r="DF277" s="34" t="n"/>
      <c r="DG277" s="34" t="n"/>
      <c r="DH277" s="34" t="n"/>
      <c r="DI277" s="12" t="n"/>
      <c r="DJ277" s="2388" t="n"/>
    </row>
    <row customFormat="1" r="278" s="2458">
      <c r="H278" s="2456" t="n"/>
      <c r="J278" s="2456" t="n"/>
      <c r="N278" s="33" t="n"/>
      <c r="T278" s="245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38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38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511" t="n"/>
      <c r="CM278" s="34" t="n"/>
      <c r="CN278" s="34" t="n"/>
      <c r="CO278" s="34" t="n"/>
      <c r="CP278" s="33" t="n"/>
      <c r="CQ278" s="34" t="n"/>
      <c r="CR278" s="2389" t="n"/>
      <c r="CS278" s="2389" t="n"/>
      <c r="CT278" s="2389" t="n"/>
      <c r="CU278" s="2389" t="n"/>
      <c r="CV278" s="2389" t="n"/>
      <c r="CW278" s="2389" t="n"/>
      <c r="CZ278" s="2389" t="n"/>
      <c r="DA278" s="2389" t="n"/>
      <c r="DB278" s="2389" t="n"/>
      <c r="DC278" s="2389" t="n"/>
      <c r="DD278" s="2389" t="n"/>
      <c r="DE278" s="34" t="n"/>
      <c r="DF278" s="34" t="n"/>
      <c r="DG278" s="34" t="n"/>
      <c r="DH278" s="34" t="n"/>
      <c r="DI278" s="12" t="n"/>
      <c r="DJ278" s="2388" t="n"/>
    </row>
    <row customFormat="1" r="279" s="2458">
      <c r="H279" s="2456" t="n"/>
      <c r="J279" s="2456" t="n"/>
      <c r="N279" s="33" t="n"/>
      <c r="T279" s="245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38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38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511" t="n"/>
      <c r="CM279" s="34" t="n"/>
      <c r="CN279" s="34" t="n"/>
      <c r="CO279" s="34" t="n"/>
      <c r="CP279" s="33" t="n"/>
      <c r="CQ279" s="34" t="n"/>
      <c r="CR279" s="2389" t="n"/>
      <c r="CS279" s="2389" t="n"/>
      <c r="CT279" s="2389" t="n"/>
      <c r="CU279" s="2389" t="n"/>
      <c r="CV279" s="2389" t="n"/>
      <c r="CW279" s="2389" t="n"/>
      <c r="CZ279" s="2389" t="n"/>
      <c r="DA279" s="2389" t="n"/>
      <c r="DB279" s="2389" t="n"/>
      <c r="DC279" s="2389" t="n"/>
      <c r="DD279" s="2389" t="n"/>
      <c r="DE279" s="34" t="n"/>
      <c r="DF279" s="34" t="n"/>
      <c r="DG279" s="34" t="n"/>
      <c r="DH279" s="34" t="n"/>
      <c r="DI279" s="12" t="n"/>
      <c r="DJ279" s="2388" t="n"/>
    </row>
    <row customFormat="1" r="280" s="2458">
      <c r="H280" s="2456" t="n"/>
      <c r="J280" s="2456" t="n"/>
      <c r="N280" s="33" t="n"/>
      <c r="T280" s="245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38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38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511" t="n"/>
      <c r="CM280" s="34" t="n"/>
      <c r="CN280" s="34" t="n"/>
      <c r="CO280" s="34" t="n"/>
      <c r="CP280" s="33" t="n"/>
      <c r="CQ280" s="34" t="n"/>
      <c r="CR280" s="2389" t="n"/>
      <c r="CS280" s="2389" t="n"/>
      <c r="CT280" s="2389" t="n"/>
      <c r="CU280" s="2389" t="n"/>
      <c r="CV280" s="2389" t="n"/>
      <c r="CW280" s="2389" t="n"/>
      <c r="CZ280" s="2389" t="n"/>
      <c r="DA280" s="2389" t="n"/>
      <c r="DB280" s="2389" t="n"/>
      <c r="DC280" s="2389" t="n"/>
      <c r="DD280" s="2389" t="n"/>
      <c r="DE280" s="34" t="n"/>
      <c r="DF280" s="34" t="n"/>
      <c r="DG280" s="34" t="n"/>
      <c r="DH280" s="34" t="n"/>
      <c r="DI280" s="12" t="n"/>
      <c r="DJ280" s="2388" t="n"/>
    </row>
    <row customFormat="1" r="281" s="2458">
      <c r="H281" s="2456" t="n"/>
      <c r="J281" s="2456" t="n"/>
      <c r="N281" s="33" t="n"/>
      <c r="T281" s="245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38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38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511" t="n"/>
      <c r="CM281" s="34" t="n"/>
      <c r="CN281" s="34" t="n"/>
      <c r="CO281" s="34" t="n"/>
      <c r="CP281" s="33" t="n"/>
      <c r="CQ281" s="34" t="n"/>
      <c r="CR281" s="2389" t="n"/>
      <c r="CS281" s="2389" t="n"/>
      <c r="CT281" s="2389" t="n"/>
      <c r="CU281" s="2389" t="n"/>
      <c r="CV281" s="2389" t="n"/>
      <c r="CW281" s="2389" t="n"/>
      <c r="CZ281" s="2389" t="n"/>
      <c r="DA281" s="2389" t="n"/>
      <c r="DB281" s="2389" t="n"/>
      <c r="DC281" s="2389" t="n"/>
      <c r="DD281" s="2389" t="n"/>
      <c r="DE281" s="34" t="n"/>
      <c r="DF281" s="34" t="n"/>
      <c r="DG281" s="34" t="n"/>
      <c r="DH281" s="34" t="n"/>
      <c r="DI281" s="12" t="n"/>
      <c r="DJ281" s="2388" t="n"/>
    </row>
    <row customFormat="1" r="282" s="2458">
      <c r="H282" s="2456" t="n"/>
      <c r="J282" s="2456" t="n"/>
      <c r="N282" s="33" t="n"/>
      <c r="T282" s="245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38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38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511" t="n"/>
      <c r="CM282" s="34" t="n"/>
      <c r="CN282" s="34" t="n"/>
      <c r="CO282" s="34" t="n"/>
      <c r="CP282" s="33" t="n"/>
      <c r="CQ282" s="34" t="n"/>
      <c r="CR282" s="2389" t="n"/>
      <c r="CS282" s="2389" t="n"/>
      <c r="CT282" s="2389" t="n"/>
      <c r="CU282" s="2389" t="n"/>
      <c r="CV282" s="2389" t="n"/>
      <c r="CW282" s="2389" t="n"/>
      <c r="CZ282" s="2389" t="n"/>
      <c r="DA282" s="2389" t="n"/>
      <c r="DB282" s="2389" t="n"/>
      <c r="DC282" s="2389" t="n"/>
      <c r="DD282" s="2389" t="n"/>
      <c r="DE282" s="34" t="n"/>
      <c r="DF282" s="34" t="n"/>
      <c r="DG282" s="34" t="n"/>
      <c r="DH282" s="34" t="n"/>
      <c r="DI282" s="12" t="n"/>
      <c r="DJ282" s="2388" t="n"/>
    </row>
    <row customFormat="1" r="283" s="2458">
      <c r="H283" s="2456" t="n"/>
      <c r="J283" s="2456" t="n"/>
      <c r="N283" s="33" t="n"/>
      <c r="T283" s="245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38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38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511" t="n"/>
      <c r="CM283" s="34" t="n"/>
      <c r="CN283" s="34" t="n"/>
      <c r="CO283" s="34" t="n"/>
      <c r="CP283" s="33" t="n"/>
      <c r="CQ283" s="34" t="n"/>
      <c r="CR283" s="2389" t="n"/>
      <c r="CS283" s="2389" t="n"/>
      <c r="CT283" s="2389" t="n"/>
      <c r="CU283" s="2389" t="n"/>
      <c r="CV283" s="2389" t="n"/>
      <c r="CW283" s="2389" t="n"/>
      <c r="CZ283" s="2389" t="n"/>
      <c r="DA283" s="2389" t="n"/>
      <c r="DB283" s="2389" t="n"/>
      <c r="DC283" s="2389" t="n"/>
      <c r="DD283" s="2389" t="n"/>
      <c r="DE283" s="34" t="n"/>
      <c r="DF283" s="34" t="n"/>
      <c r="DG283" s="34" t="n"/>
      <c r="DH283" s="34" t="n"/>
      <c r="DI283" s="12" t="n"/>
      <c r="DJ283" s="2388" t="n"/>
    </row>
    <row customFormat="1" r="284" s="2458">
      <c r="H284" s="2456" t="n"/>
      <c r="J284" s="2456" t="n"/>
      <c r="N284" s="33" t="n"/>
      <c r="T284" s="245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38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38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511" t="n"/>
      <c r="CM284" s="34" t="n"/>
      <c r="CN284" s="34" t="n"/>
      <c r="CO284" s="34" t="n"/>
      <c r="CP284" s="33" t="n"/>
      <c r="CQ284" s="34" t="n"/>
      <c r="CR284" s="2389" t="n"/>
      <c r="CS284" s="2389" t="n"/>
      <c r="CT284" s="2389" t="n"/>
      <c r="CU284" s="2389" t="n"/>
      <c r="CV284" s="2389" t="n"/>
      <c r="CW284" s="2389" t="n"/>
      <c r="CZ284" s="2389" t="n"/>
      <c r="DA284" s="2389" t="n"/>
      <c r="DB284" s="2389" t="n"/>
      <c r="DC284" s="2389" t="n"/>
      <c r="DD284" s="2389" t="n"/>
      <c r="DE284" s="34" t="n"/>
      <c r="DF284" s="34" t="n"/>
      <c r="DG284" s="34" t="n"/>
      <c r="DH284" s="34" t="n"/>
      <c r="DI284" s="12" t="n"/>
      <c r="DJ284" s="2388" t="n"/>
    </row>
    <row customFormat="1" r="285" s="2458">
      <c r="H285" s="2456" t="n"/>
      <c r="J285" s="2456" t="n"/>
      <c r="N285" s="33" t="n"/>
      <c r="T285" s="245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38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38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511" t="n"/>
      <c r="CM285" s="34" t="n"/>
      <c r="CN285" s="34" t="n"/>
      <c r="CO285" s="34" t="n"/>
      <c r="CP285" s="33" t="n"/>
      <c r="CQ285" s="34" t="n"/>
      <c r="CR285" s="2389" t="n"/>
      <c r="CS285" s="2389" t="n"/>
      <c r="CT285" s="2389" t="n"/>
      <c r="CU285" s="2389" t="n"/>
      <c r="CV285" s="2389" t="n"/>
      <c r="CW285" s="2389" t="n"/>
      <c r="CZ285" s="2389" t="n"/>
      <c r="DA285" s="2389" t="n"/>
      <c r="DB285" s="2389" t="n"/>
      <c r="DC285" s="2389" t="n"/>
      <c r="DD285" s="2389" t="n"/>
      <c r="DE285" s="34" t="n"/>
      <c r="DF285" s="34" t="n"/>
      <c r="DG285" s="34" t="n"/>
      <c r="DH285" s="34" t="n"/>
      <c r="DI285" s="12" t="n"/>
      <c r="DJ285" s="2388" t="n"/>
    </row>
    <row customFormat="1" r="286" s="2458">
      <c r="H286" s="2456" t="n"/>
      <c r="J286" s="2456" t="n"/>
      <c r="N286" s="33" t="n"/>
      <c r="T286" s="245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38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38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511" t="n"/>
      <c r="CM286" s="34" t="n"/>
      <c r="CN286" s="34" t="n"/>
      <c r="CO286" s="34" t="n"/>
      <c r="CP286" s="33" t="n"/>
      <c r="CQ286" s="34" t="n"/>
      <c r="CR286" s="2389" t="n"/>
      <c r="CS286" s="2389" t="n"/>
      <c r="CT286" s="2389" t="n"/>
      <c r="CU286" s="2389" t="n"/>
      <c r="CV286" s="2389" t="n"/>
      <c r="CW286" s="2389" t="n"/>
      <c r="CZ286" s="2389" t="n"/>
      <c r="DA286" s="2389" t="n"/>
      <c r="DB286" s="2389" t="n"/>
      <c r="DC286" s="2389" t="n"/>
      <c r="DD286" s="2389" t="n"/>
      <c r="DE286" s="34" t="n"/>
      <c r="DF286" s="34" t="n"/>
      <c r="DG286" s="34" t="n"/>
      <c r="DH286" s="34" t="n"/>
      <c r="DI286" s="12" t="n"/>
      <c r="DJ286" s="2388" t="n"/>
    </row>
    <row customFormat="1" r="287" s="2458">
      <c r="H287" s="2456" t="n"/>
      <c r="J287" s="2456" t="n"/>
      <c r="N287" s="33" t="n"/>
      <c r="T287" s="245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38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38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511" t="n"/>
      <c r="CM287" s="34" t="n"/>
      <c r="CN287" s="34" t="n"/>
      <c r="CO287" s="34" t="n"/>
      <c r="CP287" s="33" t="n"/>
      <c r="CQ287" s="34" t="n"/>
      <c r="CR287" s="2389" t="n"/>
      <c r="CS287" s="2389" t="n"/>
      <c r="CT287" s="2389" t="n"/>
      <c r="CU287" s="2389" t="n"/>
      <c r="CV287" s="2389" t="n"/>
      <c r="CW287" s="2389" t="n"/>
      <c r="CZ287" s="2389" t="n"/>
      <c r="DA287" s="2389" t="n"/>
      <c r="DB287" s="2389" t="n"/>
      <c r="DC287" s="2389" t="n"/>
      <c r="DD287" s="2389" t="n"/>
      <c r="DE287" s="34" t="n"/>
      <c r="DF287" s="34" t="n"/>
      <c r="DG287" s="34" t="n"/>
      <c r="DH287" s="34" t="n"/>
      <c r="DI287" s="12" t="n"/>
      <c r="DJ287" s="2388" t="n"/>
    </row>
    <row customFormat="1" r="288" s="2458">
      <c r="H288" s="2456" t="n"/>
      <c r="J288" s="2456" t="n"/>
      <c r="N288" s="33" t="n"/>
      <c r="T288" s="245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38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38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511" t="n"/>
      <c r="CM288" s="34" t="n"/>
      <c r="CN288" s="34" t="n"/>
      <c r="CO288" s="34" t="n"/>
      <c r="CP288" s="33" t="n"/>
      <c r="CQ288" s="34" t="n"/>
      <c r="CR288" s="2389" t="n"/>
      <c r="CS288" s="2389" t="n"/>
      <c r="CT288" s="2389" t="n"/>
      <c r="CU288" s="2389" t="n"/>
      <c r="CV288" s="2389" t="n"/>
      <c r="CW288" s="2389" t="n"/>
      <c r="CZ288" s="2389" t="n"/>
      <c r="DA288" s="2389" t="n"/>
      <c r="DB288" s="2389" t="n"/>
      <c r="DC288" s="2389" t="n"/>
      <c r="DD288" s="2389" t="n"/>
      <c r="DE288" s="34" t="n"/>
      <c r="DF288" s="34" t="n"/>
      <c r="DG288" s="34" t="n"/>
      <c r="DH288" s="34" t="n"/>
      <c r="DI288" s="12" t="n"/>
      <c r="DJ288" s="2388" t="n"/>
    </row>
    <row customFormat="1" r="289" s="2458">
      <c r="H289" s="2456" t="n"/>
      <c r="J289" s="2456" t="n"/>
      <c r="N289" s="33" t="n"/>
      <c r="T289" s="245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38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38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511" t="n"/>
      <c r="CM289" s="34" t="n"/>
      <c r="CN289" s="34" t="n"/>
      <c r="CO289" s="34" t="n"/>
      <c r="CP289" s="33" t="n"/>
      <c r="CQ289" s="34" t="n"/>
      <c r="CR289" s="2389" t="n"/>
      <c r="CS289" s="2389" t="n"/>
      <c r="CT289" s="2389" t="n"/>
      <c r="CU289" s="2389" t="n"/>
      <c r="CV289" s="2389" t="n"/>
      <c r="CW289" s="2389" t="n"/>
      <c r="CZ289" s="2389" t="n"/>
      <c r="DA289" s="2389" t="n"/>
      <c r="DB289" s="2389" t="n"/>
      <c r="DC289" s="2389" t="n"/>
      <c r="DD289" s="2389" t="n"/>
      <c r="DE289" s="34" t="n"/>
      <c r="DF289" s="34" t="n"/>
      <c r="DG289" s="34" t="n"/>
      <c r="DH289" s="34" t="n"/>
      <c r="DI289" s="12" t="n"/>
      <c r="DJ289" s="2388" t="n"/>
    </row>
    <row customFormat="1" r="290" s="2458">
      <c r="H290" s="2456" t="n"/>
      <c r="J290" s="2456" t="n"/>
      <c r="N290" s="33" t="n"/>
      <c r="T290" s="245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38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38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511" t="n"/>
      <c r="CM290" s="34" t="n"/>
      <c r="CN290" s="34" t="n"/>
      <c r="CO290" s="34" t="n"/>
      <c r="CP290" s="33" t="n"/>
      <c r="CQ290" s="34" t="n"/>
      <c r="CR290" s="2389" t="n"/>
      <c r="CS290" s="2389" t="n"/>
      <c r="CT290" s="2389" t="n"/>
      <c r="CU290" s="2389" t="n"/>
      <c r="CV290" s="2389" t="n"/>
      <c r="CW290" s="2389" t="n"/>
      <c r="CZ290" s="2389" t="n"/>
      <c r="DA290" s="2389" t="n"/>
      <c r="DB290" s="2389" t="n"/>
      <c r="DC290" s="2389" t="n"/>
      <c r="DD290" s="2389" t="n"/>
      <c r="DE290" s="34" t="n"/>
      <c r="DF290" s="34" t="n"/>
      <c r="DG290" s="34" t="n"/>
      <c r="DH290" s="34" t="n"/>
      <c r="DI290" s="12" t="n"/>
      <c r="DJ290" s="2388" t="n"/>
    </row>
    <row customFormat="1" r="291" s="2458">
      <c r="H291" s="2456" t="n"/>
      <c r="J291" s="2456" t="n"/>
      <c r="N291" s="33" t="n"/>
      <c r="T291" s="245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38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38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511" t="n"/>
      <c r="CM291" s="34" t="n"/>
      <c r="CN291" s="34" t="n"/>
      <c r="CO291" s="34" t="n"/>
      <c r="CP291" s="33" t="n"/>
      <c r="CQ291" s="34" t="n"/>
      <c r="CR291" s="2389" t="n"/>
      <c r="CS291" s="2389" t="n"/>
      <c r="CT291" s="2389" t="n"/>
      <c r="CU291" s="2389" t="n"/>
      <c r="CV291" s="2389" t="n"/>
      <c r="CW291" s="2389" t="n"/>
      <c r="CZ291" s="2389" t="n"/>
      <c r="DA291" s="2389" t="n"/>
      <c r="DB291" s="2389" t="n"/>
      <c r="DC291" s="2389" t="n"/>
      <c r="DD291" s="2389" t="n"/>
      <c r="DE291" s="34" t="n"/>
      <c r="DF291" s="34" t="n"/>
      <c r="DG291" s="34" t="n"/>
      <c r="DH291" s="34" t="n"/>
      <c r="DI291" s="12" t="n"/>
      <c r="DJ291" s="2388" t="n"/>
    </row>
    <row customFormat="1" r="292" s="2458">
      <c r="H292" s="2456" t="n"/>
      <c r="J292" s="2456" t="n"/>
      <c r="N292" s="33" t="n"/>
      <c r="T292" s="245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38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38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511" t="n"/>
      <c r="CM292" s="34" t="n"/>
      <c r="CN292" s="34" t="n"/>
      <c r="CO292" s="34" t="n"/>
      <c r="CP292" s="33" t="n"/>
      <c r="CQ292" s="34" t="n"/>
      <c r="CR292" s="2389" t="n"/>
      <c r="CS292" s="2389" t="n"/>
      <c r="CT292" s="2389" t="n"/>
      <c r="CU292" s="2389" t="n"/>
      <c r="CV292" s="2389" t="n"/>
      <c r="CW292" s="2389" t="n"/>
      <c r="CZ292" s="2389" t="n"/>
      <c r="DA292" s="2389" t="n"/>
      <c r="DB292" s="2389" t="n"/>
      <c r="DC292" s="2389" t="n"/>
      <c r="DD292" s="2389" t="n"/>
      <c r="DE292" s="34" t="n"/>
      <c r="DF292" s="34" t="n"/>
      <c r="DG292" s="34" t="n"/>
      <c r="DH292" s="34" t="n"/>
      <c r="DI292" s="12" t="n"/>
      <c r="DJ292" s="2388" t="n"/>
    </row>
    <row customFormat="1" r="293" s="2458">
      <c r="H293" s="2456" t="n"/>
      <c r="J293" s="2456" t="n"/>
      <c r="N293" s="33" t="n"/>
      <c r="T293" s="245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38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38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511" t="n"/>
      <c r="CM293" s="34" t="n"/>
      <c r="CN293" s="34" t="n"/>
      <c r="CO293" s="34" t="n"/>
      <c r="CP293" s="33" t="n"/>
      <c r="CQ293" s="34" t="n"/>
      <c r="CR293" s="2389" t="n"/>
      <c r="CS293" s="2389" t="n"/>
      <c r="CT293" s="2389" t="n"/>
      <c r="CU293" s="2389" t="n"/>
      <c r="CV293" s="2389" t="n"/>
      <c r="CW293" s="2389" t="n"/>
      <c r="CZ293" s="2389" t="n"/>
      <c r="DA293" s="2389" t="n"/>
      <c r="DB293" s="2389" t="n"/>
      <c r="DC293" s="2389" t="n"/>
      <c r="DD293" s="2389" t="n"/>
      <c r="DE293" s="34" t="n"/>
      <c r="DF293" s="34" t="n"/>
      <c r="DG293" s="34" t="n"/>
      <c r="DH293" s="34" t="n"/>
      <c r="DI293" s="12" t="n"/>
      <c r="DJ293" s="2388" t="n"/>
    </row>
    <row customFormat="1" r="294" s="2458">
      <c r="H294" s="2456" t="n"/>
      <c r="J294" s="2456" t="n"/>
      <c r="N294" s="33" t="n"/>
      <c r="T294" s="245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38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38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511" t="n"/>
      <c r="CM294" s="34" t="n"/>
      <c r="CN294" s="34" t="n"/>
      <c r="CO294" s="34" t="n"/>
      <c r="CP294" s="33" t="n"/>
      <c r="CQ294" s="34" t="n"/>
      <c r="CR294" s="2389" t="n"/>
      <c r="CS294" s="2389" t="n"/>
      <c r="CT294" s="2389" t="n"/>
      <c r="CU294" s="2389" t="n"/>
      <c r="CV294" s="2389" t="n"/>
      <c r="CW294" s="2389" t="n"/>
      <c r="CZ294" s="2389" t="n"/>
      <c r="DA294" s="2389" t="n"/>
      <c r="DB294" s="2389" t="n"/>
      <c r="DC294" s="2389" t="n"/>
      <c r="DD294" s="2389" t="n"/>
      <c r="DE294" s="34" t="n"/>
      <c r="DF294" s="34" t="n"/>
      <c r="DG294" s="34" t="n"/>
      <c r="DH294" s="34" t="n"/>
      <c r="DI294" s="12" t="n"/>
      <c r="DJ294" s="2388" t="n"/>
    </row>
    <row customFormat="1" r="295" s="2458">
      <c r="H295" s="2456" t="n"/>
      <c r="J295" s="2456" t="n"/>
      <c r="N295" s="33" t="n"/>
      <c r="T295" s="245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38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38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511" t="n"/>
      <c r="CM295" s="34" t="n"/>
      <c r="CN295" s="34" t="n"/>
      <c r="CO295" s="34" t="n"/>
      <c r="CP295" s="33" t="n"/>
      <c r="CQ295" s="34" t="n"/>
      <c r="CR295" s="2389" t="n"/>
      <c r="CS295" s="2389" t="n"/>
      <c r="CT295" s="2389" t="n"/>
      <c r="CU295" s="2389" t="n"/>
      <c r="CV295" s="2389" t="n"/>
      <c r="CW295" s="2389" t="n"/>
      <c r="CZ295" s="2389" t="n"/>
      <c r="DA295" s="2389" t="n"/>
      <c r="DB295" s="2389" t="n"/>
      <c r="DC295" s="2389" t="n"/>
      <c r="DD295" s="2389" t="n"/>
      <c r="DE295" s="34" t="n"/>
      <c r="DF295" s="34" t="n"/>
      <c r="DG295" s="34" t="n"/>
      <c r="DH295" s="34" t="n"/>
      <c r="DI295" s="12" t="n"/>
      <c r="DJ295" s="2388" t="n"/>
    </row>
    <row customFormat="1" r="296" s="2458">
      <c r="H296" s="2456" t="n"/>
      <c r="J296" s="2456" t="n"/>
      <c r="N296" s="33" t="n"/>
      <c r="T296" s="245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38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38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511" t="n"/>
      <c r="CM296" s="34" t="n"/>
      <c r="CN296" s="34" t="n"/>
      <c r="CO296" s="34" t="n"/>
      <c r="CP296" s="33" t="n"/>
      <c r="CQ296" s="34" t="n"/>
      <c r="CR296" s="2389" t="n"/>
      <c r="CS296" s="2389" t="n"/>
      <c r="CT296" s="2389" t="n"/>
      <c r="CU296" s="2389" t="n"/>
      <c r="CV296" s="2389" t="n"/>
      <c r="CW296" s="2389" t="n"/>
      <c r="CZ296" s="2389" t="n"/>
      <c r="DA296" s="2389" t="n"/>
      <c r="DB296" s="2389" t="n"/>
      <c r="DC296" s="2389" t="n"/>
      <c r="DD296" s="2389" t="n"/>
      <c r="DE296" s="34" t="n"/>
      <c r="DF296" s="34" t="n"/>
      <c r="DG296" s="34" t="n"/>
      <c r="DH296" s="34" t="n"/>
      <c r="DI296" s="12" t="n"/>
      <c r="DJ296" s="2388" t="n"/>
    </row>
    <row customFormat="1" r="297" s="2458">
      <c r="H297" s="2456" t="n"/>
      <c r="J297" s="2456" t="n"/>
      <c r="N297" s="33" t="n"/>
      <c r="T297" s="245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38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38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511" t="n"/>
      <c r="CM297" s="34" t="n"/>
      <c r="CN297" s="34" t="n"/>
      <c r="CO297" s="34" t="n"/>
      <c r="CP297" s="33" t="n"/>
      <c r="CQ297" s="34" t="n"/>
      <c r="CR297" s="2389" t="n"/>
      <c r="CS297" s="2389" t="n"/>
      <c r="CT297" s="2389" t="n"/>
      <c r="CU297" s="2389" t="n"/>
      <c r="CV297" s="2389" t="n"/>
      <c r="CW297" s="2389" t="n"/>
      <c r="CZ297" s="2389" t="n"/>
      <c r="DA297" s="2389" t="n"/>
      <c r="DB297" s="2389" t="n"/>
      <c r="DC297" s="2389" t="n"/>
      <c r="DD297" s="2389" t="n"/>
      <c r="DE297" s="34" t="n"/>
      <c r="DF297" s="34" t="n"/>
      <c r="DG297" s="34" t="n"/>
      <c r="DH297" s="34" t="n"/>
      <c r="DI297" s="12" t="n"/>
      <c r="DJ297" s="2388" t="n"/>
    </row>
    <row customFormat="1" r="298" s="2458">
      <c r="H298" s="2456" t="n"/>
      <c r="J298" s="2456" t="n"/>
      <c r="N298" s="33" t="n"/>
      <c r="T298" s="245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38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38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511" t="n"/>
      <c r="CM298" s="34" t="n"/>
      <c r="CN298" s="34" t="n"/>
      <c r="CO298" s="34" t="n"/>
      <c r="CP298" s="33" t="n"/>
      <c r="CQ298" s="34" t="n"/>
      <c r="CR298" s="2389" t="n"/>
      <c r="CS298" s="2389" t="n"/>
      <c r="CT298" s="2389" t="n"/>
      <c r="CU298" s="2389" t="n"/>
      <c r="CV298" s="2389" t="n"/>
      <c r="CW298" s="2389" t="n"/>
      <c r="CZ298" s="2389" t="n"/>
      <c r="DA298" s="2389" t="n"/>
      <c r="DB298" s="2389" t="n"/>
      <c r="DC298" s="2389" t="n"/>
      <c r="DD298" s="2389" t="n"/>
      <c r="DE298" s="34" t="n"/>
      <c r="DF298" s="34" t="n"/>
      <c r="DG298" s="34" t="n"/>
      <c r="DH298" s="34" t="n"/>
      <c r="DI298" s="12" t="n"/>
      <c r="DJ298" s="2388" t="n"/>
    </row>
    <row customFormat="1" r="299" s="2458">
      <c r="H299" s="2456" t="n"/>
      <c r="J299" s="2456" t="n"/>
      <c r="N299" s="33" t="n"/>
      <c r="T299" s="245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38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38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511" t="n"/>
      <c r="CM299" s="34" t="n"/>
      <c r="CN299" s="34" t="n"/>
      <c r="CO299" s="34" t="n"/>
      <c r="CP299" s="33" t="n"/>
      <c r="CQ299" s="34" t="n"/>
      <c r="CR299" s="2389" t="n"/>
      <c r="CS299" s="2389" t="n"/>
      <c r="CT299" s="2389" t="n"/>
      <c r="CU299" s="2389" t="n"/>
      <c r="CV299" s="2389" t="n"/>
      <c r="CW299" s="2389" t="n"/>
      <c r="CZ299" s="2389" t="n"/>
      <c r="DA299" s="2389" t="n"/>
      <c r="DB299" s="2389" t="n"/>
      <c r="DC299" s="2389" t="n"/>
      <c r="DD299" s="2389" t="n"/>
      <c r="DE299" s="34" t="n"/>
      <c r="DF299" s="34" t="n"/>
      <c r="DG299" s="34" t="n"/>
      <c r="DH299" s="34" t="n"/>
      <c r="DI299" s="12" t="n"/>
      <c r="DJ299" s="2388" t="n"/>
    </row>
    <row customFormat="1" r="300" s="2458">
      <c r="H300" s="2456" t="n"/>
      <c r="J300" s="2456" t="n"/>
      <c r="N300" s="33" t="n"/>
      <c r="T300" s="245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38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38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511" t="n"/>
      <c r="CM300" s="34" t="n"/>
      <c r="CN300" s="34" t="n"/>
      <c r="CO300" s="34" t="n"/>
      <c r="CP300" s="33" t="n"/>
      <c r="CQ300" s="34" t="n"/>
      <c r="CR300" s="2389" t="n"/>
      <c r="CS300" s="2389" t="n"/>
      <c r="CT300" s="2389" t="n"/>
      <c r="CU300" s="2389" t="n"/>
      <c r="CV300" s="2389" t="n"/>
      <c r="CW300" s="2389" t="n"/>
      <c r="CZ300" s="2389" t="n"/>
      <c r="DA300" s="2389" t="n"/>
      <c r="DB300" s="2389" t="n"/>
      <c r="DC300" s="2389" t="n"/>
      <c r="DD300" s="2389" t="n"/>
      <c r="DE300" s="34" t="n"/>
      <c r="DF300" s="34" t="n"/>
      <c r="DG300" s="34" t="n"/>
      <c r="DH300" s="34" t="n"/>
      <c r="DI300" s="12" t="n"/>
      <c r="DJ300" s="2388" t="n"/>
    </row>
    <row customFormat="1" r="301" s="2458">
      <c r="H301" s="2456" t="n"/>
      <c r="J301" s="2456" t="n"/>
      <c r="N301" s="33" t="n"/>
      <c r="T301" s="245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38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38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511" t="n"/>
      <c r="CM301" s="34" t="n"/>
      <c r="CN301" s="34" t="n"/>
      <c r="CO301" s="34" t="n"/>
      <c r="CP301" s="33" t="n"/>
      <c r="CQ301" s="34" t="n"/>
      <c r="CR301" s="2389" t="n"/>
      <c r="CS301" s="2389" t="n"/>
      <c r="CT301" s="2389" t="n"/>
      <c r="CU301" s="2389" t="n"/>
      <c r="CV301" s="2389" t="n"/>
      <c r="CW301" s="2389" t="n"/>
      <c r="CZ301" s="2389" t="n"/>
      <c r="DA301" s="2389" t="n"/>
      <c r="DB301" s="2389" t="n"/>
      <c r="DC301" s="2389" t="n"/>
      <c r="DD301" s="2389" t="n"/>
      <c r="DE301" s="34" t="n"/>
      <c r="DF301" s="34" t="n"/>
      <c r="DG301" s="34" t="n"/>
      <c r="DH301" s="34" t="n"/>
      <c r="DI301" s="12" t="n"/>
      <c r="DJ301" s="2388" t="n"/>
    </row>
    <row customFormat="1" r="302" s="2458">
      <c r="H302" s="2456" t="n"/>
      <c r="J302" s="2456" t="n"/>
      <c r="N302" s="33" t="n"/>
      <c r="T302" s="245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38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38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511" t="n"/>
      <c r="CM302" s="34" t="n"/>
      <c r="CN302" s="34" t="n"/>
      <c r="CO302" s="34" t="n"/>
      <c r="CP302" s="33" t="n"/>
      <c r="CQ302" s="34" t="n"/>
      <c r="CR302" s="2389" t="n"/>
      <c r="CS302" s="2389" t="n"/>
      <c r="CT302" s="2389" t="n"/>
      <c r="CU302" s="2389" t="n"/>
      <c r="CV302" s="2389" t="n"/>
      <c r="CW302" s="2389" t="n"/>
      <c r="CZ302" s="2389" t="n"/>
      <c r="DA302" s="2389" t="n"/>
      <c r="DB302" s="2389" t="n"/>
      <c r="DC302" s="2389" t="n"/>
      <c r="DD302" s="2389" t="n"/>
      <c r="DE302" s="34" t="n"/>
      <c r="DF302" s="34" t="n"/>
      <c r="DG302" s="34" t="n"/>
      <c r="DH302" s="34" t="n"/>
      <c r="DI302" s="12" t="n"/>
      <c r="DJ302" s="2388" t="n"/>
    </row>
    <row customFormat="1" r="303" s="2458">
      <c r="H303" s="2456" t="n"/>
      <c r="J303" s="2456" t="n"/>
      <c r="N303" s="33" t="n"/>
      <c r="T303" s="245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38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38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511" t="n"/>
      <c r="CM303" s="34" t="n"/>
      <c r="CN303" s="34" t="n"/>
      <c r="CO303" s="34" t="n"/>
      <c r="CP303" s="33" t="n"/>
      <c r="CQ303" s="34" t="n"/>
      <c r="CR303" s="2389" t="n"/>
      <c r="CS303" s="2389" t="n"/>
      <c r="CT303" s="2389" t="n"/>
      <c r="CU303" s="2389" t="n"/>
      <c r="CV303" s="2389" t="n"/>
      <c r="CW303" s="2389" t="n"/>
      <c r="CZ303" s="2389" t="n"/>
      <c r="DA303" s="2389" t="n"/>
      <c r="DB303" s="2389" t="n"/>
      <c r="DC303" s="2389" t="n"/>
      <c r="DD303" s="2389" t="n"/>
      <c r="DE303" s="34" t="n"/>
      <c r="DF303" s="34" t="n"/>
      <c r="DG303" s="34" t="n"/>
      <c r="DH303" s="34" t="n"/>
      <c r="DI303" s="12" t="n"/>
      <c r="DJ303" s="2388" t="n"/>
    </row>
    <row customFormat="1" r="304" s="2458">
      <c r="H304" s="2456" t="n"/>
      <c r="J304" s="2456" t="n"/>
      <c r="N304" s="33" t="n"/>
      <c r="T304" s="245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38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38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511" t="n"/>
      <c r="CK304" s="34" t="n"/>
      <c r="CL304" s="34" t="n"/>
      <c r="CM304" s="34" t="n"/>
      <c r="CN304" s="34" t="n"/>
      <c r="CO304" s="34" t="n"/>
      <c r="CP304" s="33" t="n"/>
      <c r="CQ304" s="34" t="n"/>
      <c r="CR304" s="2389" t="n"/>
      <c r="CS304" s="2389" t="n"/>
      <c r="CT304" s="2389" t="n"/>
      <c r="CU304" s="2389" t="n"/>
      <c r="CV304" s="2389" t="n"/>
      <c r="CW304" s="2389" t="n"/>
      <c r="CZ304" s="2389" t="n"/>
      <c r="DA304" s="2389" t="n"/>
      <c r="DB304" s="2389" t="n"/>
      <c r="DC304" s="2389" t="n"/>
      <c r="DD304" s="2389" t="n"/>
      <c r="DE304" s="34" t="n"/>
      <c r="DF304" s="34" t="n"/>
      <c r="DG304" s="34" t="n"/>
      <c r="DH304" s="34" t="n"/>
      <c r="DI304" s="12" t="n"/>
      <c r="DJ304" s="2388" t="n"/>
    </row>
    <row customFormat="1" r="305" s="2458">
      <c r="H305" s="2456" t="n"/>
      <c r="J305" s="2456" t="n"/>
      <c r="N305" s="33" t="n"/>
      <c r="T305" s="245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38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38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511" t="n"/>
      <c r="CK305" s="34" t="n"/>
      <c r="CL305" s="34" t="n"/>
      <c r="CM305" s="34" t="n"/>
      <c r="CN305" s="34" t="n"/>
      <c r="CO305" s="34" t="n"/>
      <c r="CP305" s="33" t="n"/>
      <c r="CQ305" s="34" t="n"/>
      <c r="CR305" s="2389" t="n"/>
      <c r="CS305" s="2389" t="n"/>
      <c r="CT305" s="2389" t="n"/>
      <c r="CU305" s="2389" t="n"/>
      <c r="CV305" s="2389" t="n"/>
      <c r="CW305" s="2389" t="n"/>
      <c r="CZ305" s="2389" t="n"/>
      <c r="DA305" s="2389" t="n"/>
      <c r="DB305" s="2389" t="n"/>
      <c r="DC305" s="2389" t="n"/>
      <c r="DD305" s="2389" t="n"/>
      <c r="DE305" s="34" t="n"/>
      <c r="DF305" s="34" t="n"/>
      <c r="DG305" s="34" t="n"/>
      <c r="DH305" s="34" t="n"/>
      <c r="DI305" s="12" t="n"/>
      <c r="DJ305" s="2388" t="n"/>
    </row>
    <row customFormat="1" r="306" s="2458">
      <c r="H306" s="2456" t="n"/>
      <c r="J306" s="2456" t="n"/>
      <c r="N306" s="33" t="n"/>
      <c r="T306" s="245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38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38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511" t="n"/>
      <c r="CK306" s="34" t="n"/>
      <c r="CL306" s="34" t="n"/>
      <c r="CM306" s="34" t="n"/>
      <c r="CN306" s="34" t="n"/>
      <c r="CO306" s="34" t="n"/>
      <c r="CP306" s="33" t="n"/>
      <c r="CQ306" s="34" t="n"/>
      <c r="CR306" s="2389" t="n"/>
      <c r="CS306" s="2389" t="n"/>
      <c r="CT306" s="2389" t="n"/>
      <c r="CU306" s="2389" t="n"/>
      <c r="CV306" s="2389" t="n"/>
      <c r="CW306" s="2389" t="n"/>
      <c r="CZ306" s="2389" t="n"/>
      <c r="DA306" s="2389" t="n"/>
      <c r="DB306" s="2389" t="n"/>
      <c r="DC306" s="2389" t="n"/>
      <c r="DD306" s="2389" t="n"/>
      <c r="DE306" s="34" t="n"/>
      <c r="DF306" s="34" t="n"/>
      <c r="DG306" s="34" t="n"/>
      <c r="DH306" s="34" t="n"/>
      <c r="DI306" s="2509" t="n"/>
      <c r="DJ306" s="2388" t="n"/>
    </row>
    <row customFormat="1" r="307" s="2458">
      <c r="H307" s="2456" t="n"/>
      <c r="J307" s="2456" t="n"/>
      <c r="N307" s="33" t="n"/>
      <c r="T307" s="245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38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38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511" t="n"/>
      <c r="CK307" s="34" t="n"/>
      <c r="CL307" s="34" t="n"/>
      <c r="CM307" s="34" t="n"/>
      <c r="CN307" s="34" t="n"/>
      <c r="CO307" s="34" t="n"/>
      <c r="CP307" s="33" t="n"/>
      <c r="CQ307" s="34" t="n"/>
      <c r="CR307" s="2389" t="n"/>
      <c r="CS307" s="2389" t="n"/>
      <c r="CT307" s="2389" t="n"/>
      <c r="CU307" s="2389" t="n"/>
      <c r="CV307" s="2389" t="n"/>
      <c r="CW307" s="2389" t="n"/>
      <c r="CZ307" s="2389" t="n"/>
      <c r="DA307" s="2389" t="n"/>
      <c r="DB307" s="2389" t="n"/>
      <c r="DC307" s="2389" t="n"/>
      <c r="DD307" s="2389" t="n"/>
      <c r="DE307" s="34" t="n"/>
      <c r="DF307" s="34" t="n"/>
      <c r="DG307" s="34" t="n"/>
      <c r="DH307" s="34" t="n"/>
      <c r="DI307" s="2509" t="n"/>
      <c r="DJ307" s="2388" t="n"/>
    </row>
    <row customFormat="1" r="308" s="2458">
      <c r="H308" s="2456" t="n"/>
      <c r="J308" s="2456" t="n"/>
      <c r="N308" s="33" t="n"/>
      <c r="T308" s="245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38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38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511" t="n"/>
      <c r="CK308" s="34" t="n"/>
      <c r="CL308" s="34" t="n"/>
      <c r="CM308" s="34" t="n"/>
      <c r="CN308" s="34" t="n"/>
      <c r="CO308" s="34" t="n"/>
      <c r="CP308" s="33" t="n"/>
      <c r="CQ308" s="34" t="n"/>
      <c r="CR308" s="2389" t="n"/>
      <c r="CS308" s="2389" t="n"/>
      <c r="CT308" s="2389" t="n"/>
      <c r="CU308" s="2389" t="n"/>
      <c r="CV308" s="2389" t="n"/>
      <c r="CW308" s="2389" t="n"/>
      <c r="CZ308" s="2389" t="n"/>
      <c r="DA308" s="2389" t="n"/>
      <c r="DB308" s="2389" t="n"/>
      <c r="DC308" s="2389" t="n"/>
      <c r="DD308" s="2389" t="n"/>
      <c r="DE308" s="34" t="n"/>
      <c r="DF308" s="34" t="n"/>
      <c r="DG308" s="34" t="n"/>
      <c r="DH308" s="34" t="n"/>
      <c r="DI308" s="2509" t="n"/>
      <c r="DJ308" s="2388" t="n"/>
    </row>
    <row customFormat="1" r="309" s="2458">
      <c r="H309" s="2456" t="n"/>
      <c r="J309" s="2456" t="n"/>
      <c r="N309" s="33" t="n"/>
      <c r="T309" s="245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38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38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511" t="n"/>
      <c r="CK309" s="34" t="n"/>
      <c r="CL309" s="34" t="n"/>
      <c r="CM309" s="34" t="n"/>
      <c r="CN309" s="34" t="n"/>
      <c r="CO309" s="34" t="n"/>
      <c r="CP309" s="33" t="n"/>
      <c r="CQ309" s="34" t="n"/>
      <c r="CR309" s="2389" t="n"/>
      <c r="CS309" s="2389" t="n"/>
      <c r="CT309" s="2389" t="n"/>
      <c r="CU309" s="2389" t="n"/>
      <c r="CV309" s="2389" t="n"/>
      <c r="CW309" s="2389" t="n"/>
      <c r="CZ309" s="2389" t="n"/>
      <c r="DA309" s="2389" t="n"/>
      <c r="DB309" s="2389" t="n"/>
      <c r="DC309" s="2389" t="n"/>
      <c r="DD309" s="2389" t="n"/>
      <c r="DE309" s="34" t="n"/>
      <c r="DF309" s="34" t="n"/>
      <c r="DG309" s="34" t="n"/>
      <c r="DH309" s="34" t="n"/>
      <c r="DI309" s="2509" t="n"/>
      <c r="DJ309" s="2388" t="n"/>
    </row>
    <row customFormat="1" r="310" s="2458">
      <c r="H310" s="2456" t="n"/>
      <c r="J310" s="2456" t="n"/>
      <c r="N310" s="33" t="n"/>
      <c r="T310" s="245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38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38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511" t="n"/>
      <c r="CK310" s="34" t="n"/>
      <c r="CL310" s="34" t="n"/>
      <c r="CM310" s="34" t="n"/>
      <c r="CN310" s="34" t="n"/>
      <c r="CO310" s="34" t="n"/>
      <c r="CP310" s="33" t="n"/>
      <c r="CQ310" s="34" t="n"/>
      <c r="CR310" s="2389" t="n"/>
      <c r="CS310" s="2389" t="n"/>
      <c r="CT310" s="2389" t="n"/>
      <c r="CU310" s="2389" t="n"/>
      <c r="CV310" s="2389" t="n"/>
      <c r="CW310" s="2389" t="n"/>
      <c r="CZ310" s="2389" t="n"/>
      <c r="DA310" s="2389" t="n"/>
      <c r="DB310" s="2389" t="n"/>
      <c r="DC310" s="2389" t="n"/>
      <c r="DD310" s="2389" t="n"/>
      <c r="DE310" s="34" t="n"/>
      <c r="DF310" s="34" t="n"/>
      <c r="DG310" s="34" t="n"/>
      <c r="DH310" s="34" t="n"/>
      <c r="DI310" s="2509" t="n"/>
      <c r="DJ310" s="2388" t="n"/>
    </row>
    <row customFormat="1" r="311" s="2458">
      <c r="H311" s="2456" t="n"/>
      <c r="J311" s="2456" t="n"/>
      <c r="N311" s="33" t="n"/>
      <c r="T311" s="245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38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38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511" t="n"/>
      <c r="CK311" s="34" t="n"/>
      <c r="CL311" s="34" t="n"/>
      <c r="CM311" s="34" t="n"/>
      <c r="CN311" s="34" t="n"/>
      <c r="CO311" s="34" t="n"/>
      <c r="CP311" s="33" t="n"/>
      <c r="CQ311" s="34" t="n"/>
      <c r="CR311" s="2389" t="n"/>
      <c r="CS311" s="2389" t="n"/>
      <c r="CT311" s="2389" t="n"/>
      <c r="CU311" s="2389" t="n"/>
      <c r="CV311" s="2389" t="n"/>
      <c r="CW311" s="2389" t="n"/>
      <c r="CZ311" s="2389" t="n"/>
      <c r="DA311" s="2389" t="n"/>
      <c r="DB311" s="2389" t="n"/>
      <c r="DC311" s="2389" t="n"/>
      <c r="DD311" s="2389" t="n"/>
      <c r="DE311" s="34" t="n"/>
      <c r="DF311" s="34" t="n"/>
      <c r="DG311" s="34" t="n"/>
      <c r="DH311" s="34" t="n"/>
      <c r="DI311" s="2509" t="n"/>
      <c r="DJ311" s="2388" t="n"/>
    </row>
    <row customFormat="1" r="312" s="2458">
      <c r="H312" s="2456" t="n"/>
      <c r="J312" s="2456" t="n"/>
      <c r="N312" s="33" t="n"/>
      <c r="T312" s="245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38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38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511" t="n"/>
      <c r="CK312" s="34" t="n"/>
      <c r="CL312" s="34" t="n"/>
      <c r="CM312" s="34" t="n"/>
      <c r="CN312" s="34" t="n"/>
      <c r="CO312" s="34" t="n"/>
      <c r="CP312" s="33" t="n"/>
      <c r="CQ312" s="34" t="n"/>
      <c r="CR312" s="2389" t="n"/>
      <c r="CS312" s="2389" t="n"/>
      <c r="CT312" s="2389" t="n"/>
      <c r="CU312" s="2389" t="n"/>
      <c r="CV312" s="2389" t="n"/>
      <c r="CW312" s="2389" t="n"/>
      <c r="CZ312" s="2389" t="n"/>
      <c r="DA312" s="2389" t="n"/>
      <c r="DB312" s="2389" t="n"/>
      <c r="DC312" s="2389" t="n"/>
      <c r="DD312" s="2389" t="n"/>
      <c r="DE312" s="34" t="n"/>
      <c r="DF312" s="34" t="n"/>
      <c r="DG312" s="34" t="n"/>
      <c r="DH312" s="34" t="n"/>
      <c r="DI312" s="2509" t="n"/>
      <c r="DJ312" s="2388" t="n"/>
    </row>
    <row customFormat="1" r="313" s="2458">
      <c r="H313" s="2456" t="n"/>
      <c r="J313" s="2456" t="n"/>
      <c r="N313" s="33" t="n"/>
      <c r="T313" s="245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38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38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511" t="n"/>
      <c r="CK313" s="34" t="n"/>
      <c r="CL313" s="34" t="n"/>
      <c r="CM313" s="34" t="n"/>
      <c r="CN313" s="34" t="n"/>
      <c r="CO313" s="34" t="n"/>
      <c r="CP313" s="33" t="n"/>
      <c r="CQ313" s="34" t="n"/>
      <c r="CR313" s="2389" t="n"/>
      <c r="CS313" s="2389" t="n"/>
      <c r="CT313" s="2389" t="n"/>
      <c r="CU313" s="2389" t="n"/>
      <c r="CV313" s="2389" t="n"/>
      <c r="CW313" s="2389" t="n"/>
      <c r="CZ313" s="2389" t="n"/>
      <c r="DA313" s="2389" t="n"/>
      <c r="DB313" s="2389" t="n"/>
      <c r="DC313" s="2389" t="n"/>
      <c r="DD313" s="2389" t="n"/>
      <c r="DE313" s="34" t="n"/>
      <c r="DF313" s="34" t="n"/>
      <c r="DG313" s="34" t="n"/>
      <c r="DH313" s="34" t="n"/>
      <c r="DI313" s="2509" t="n"/>
      <c r="DJ313" s="238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view="pageBreakPreview" workbookViewId="0" zoomScaleNormal="100">
      <selection activeCell="C1" sqref="C1:C1048576"/>
    </sheetView>
  </sheetViews>
  <sheetFormatPr baseColWidth="10" defaultColWidth="10.83203125" defaultRowHeight="13" outlineLevelRow="1"/>
  <cols>
    <col customWidth="1" max="1" min="1" style="2323" width="2.1640625"/>
    <col customWidth="1" max="2" min="2" style="2323" width="26.83203125"/>
    <col customWidth="1" hidden="1" max="3" min="3" style="2323" width="8.1640625"/>
    <col customWidth="1" hidden="1" max="5" min="4" style="32" width="9.5"/>
    <col customWidth="1" hidden="1" max="5" min="5" style="2323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32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32" width="13.5"/>
    <col customWidth="1" hidden="1" max="21" min="21" style="232" width="0.5"/>
    <col customWidth="1" hidden="1" max="22" min="22" style="232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323" width="13"/>
    <col customWidth="1" hidden="1" max="28" min="27" style="34" width="10.5"/>
    <col customWidth="1" hidden="1" max="28" min="28" style="2323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323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323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max="56" min="55" style="34" width="12.5"/>
    <col customWidth="1" max="57" min="57" style="34" width="15.5"/>
    <col customWidth="1" max="58" min="58" style="34" width="12"/>
    <col customWidth="1" max="59" min="59" style="34" width="11.83203125"/>
    <col customWidth="1" max="60" min="60" style="34" width="12.33203125"/>
    <col customWidth="1" max="61" min="61" style="34" width="10.83203125"/>
    <col customWidth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323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323" width="13"/>
    <col customWidth="1" hidden="1" max="82" min="82" style="2323" width="13"/>
    <col customWidth="1" hidden="1" max="85" min="83" style="34" width="10.5"/>
    <col customWidth="1" hidden="1" max="84" min="84" style="2323" width="13"/>
    <col customWidth="1" hidden="1" max="85" min="85" style="2323" width="13"/>
    <col customWidth="1" hidden="1" max="86" min="86" style="34" width="7.83203125"/>
    <col customWidth="1" hidden="1" max="87" min="87" style="34" width="0.33203125"/>
    <col customWidth="1" hidden="1" max="88" min="88" style="2323" width="10.5"/>
    <col customWidth="1" hidden="1" max="89" min="89" style="2323" width="11.6640625"/>
    <col customWidth="1" hidden="1" max="90" min="90" style="2323" width="11.5"/>
    <col customWidth="1" hidden="1" max="92" min="91" style="2323" width="11"/>
    <col customWidth="1" hidden="1" max="92" min="92" style="2323" width="13"/>
    <col customWidth="1" hidden="1" max="93" min="93" style="2323" width="10.5"/>
    <col customWidth="1" hidden="1" max="94" min="94" style="2323" width="10.33203125"/>
    <col customWidth="1" hidden="1" max="95" min="95" style="2323" width="0.1640625"/>
    <col customWidth="1" max="96" min="96" style="2735" width="12.33203125"/>
    <col customWidth="1" max="97" min="97" style="2389" width="14.33203125"/>
    <col customWidth="1" max="98" min="98" style="2389" width="13"/>
    <col customWidth="1" max="99" min="99" style="2389" width="11.6640625"/>
    <col customWidth="1" max="100" min="100" style="2735" width="11.6640625"/>
    <col customWidth="1" max="101" min="101" style="2389" width="13"/>
    <col customWidth="1" max="102" min="102" style="33" width="6.83203125"/>
    <col customWidth="1" max="103" min="103" style="2323" width="0.1640625"/>
    <col customWidth="1" max="104" min="104" style="2389" width="12.5"/>
    <col customWidth="1" hidden="1" max="106" min="105" style="2389" width="11.1640625"/>
    <col customWidth="1" hidden="1" max="108" min="107" style="2389" width="13"/>
    <col customWidth="1" max="109" min="109" style="2323" width="10.5"/>
    <col customWidth="1" hidden="1" max="110" min="110" style="34" width="11.1640625"/>
    <col customWidth="1" max="111" min="111" style="2323" width="8.1640625"/>
    <col customWidth="1" hidden="1" max="112" min="112" style="2323" width="10.5"/>
    <col customWidth="1" hidden="1" max="113" min="113" style="2489" width="16.5"/>
    <col customWidth="1" hidden="1" max="120" min="114" style="12" width="10.83203125"/>
    <col customWidth="1" hidden="1" max="127" min="121" style="2323" width="10.83203125"/>
    <col customWidth="1" hidden="1" max="128" min="128" style="2323" width="11.5"/>
    <col customWidth="1" hidden="1" max="129" min="129" style="2323" width="21"/>
    <col customWidth="1" hidden="1" max="134" min="130" style="2323" width="10.83203125"/>
  </cols>
  <sheetData>
    <row customHeight="1" ht="9" r="1" s="2323">
      <c r="CJ1" s="2510" t="n"/>
      <c r="CM1" s="2510" t="n"/>
      <c r="CP1" s="2510" t="n"/>
      <c r="DX1" s="34" t="n"/>
      <c r="DY1" s="34" t="n"/>
      <c r="DZ1" s="34" t="n"/>
    </row>
    <row customHeight="1" ht="20" r="2" s="2323">
      <c r="A2" s="38" t="inlineStr">
        <is>
          <t>Marge brute Mobile</t>
        </is>
      </c>
      <c r="B2" s="611" t="n"/>
      <c r="C2" s="2458" t="n"/>
      <c r="D2" s="2481" t="n"/>
      <c r="E2" s="2481" t="n"/>
      <c r="F2" s="2481" t="n"/>
      <c r="G2" s="2481" t="n"/>
      <c r="H2" s="2481" t="n"/>
      <c r="I2" s="2481" t="n"/>
      <c r="J2" s="2481" t="n"/>
      <c r="K2" s="2481" t="n"/>
      <c r="L2" s="2481" t="n"/>
      <c r="M2" s="2481" t="n"/>
      <c r="O2" s="2481" t="n"/>
      <c r="P2" s="2481" t="n"/>
      <c r="Q2" s="2481" t="n"/>
      <c r="R2" s="2481" t="n"/>
      <c r="S2" s="2481" t="n"/>
      <c r="BK2" s="2729" t="n"/>
      <c r="BL2" s="2729" t="n"/>
      <c r="BM2" s="2729" t="n"/>
      <c r="BN2" s="2736" t="n"/>
      <c r="BO2" s="2729" t="n"/>
      <c r="BP2" s="2729" t="n"/>
      <c r="BQ2" s="2729" t="n"/>
      <c r="BR2" s="2729" t="n"/>
      <c r="CJ2" s="2867" t="n"/>
      <c r="CK2" s="2736" t="n"/>
      <c r="CL2" s="2736" t="n"/>
      <c r="CM2" s="2868" t="n"/>
      <c r="CN2" s="2868" t="n"/>
      <c r="CO2" s="2736" t="n"/>
      <c r="CP2" s="2869" t="n"/>
      <c r="CQ2" s="2870" t="n"/>
      <c r="CR2" s="2871" t="n"/>
      <c r="CS2" s="2869" t="n">
        <v>25912.8913965212</v>
      </c>
      <c r="CT2" s="2869" t="n">
        <v>25481.3742571354</v>
      </c>
      <c r="CU2" s="2872" t="n"/>
      <c r="CV2" s="2871" t="n"/>
      <c r="CW2" s="2869" t="n">
        <v>56170.7049742841</v>
      </c>
      <c r="CX2" s="891" t="n"/>
      <c r="CY2" s="892" t="n"/>
      <c r="CZ2" s="2873" t="n"/>
      <c r="DA2" s="2869" t="n"/>
      <c r="DB2" s="2736" t="n"/>
      <c r="DC2" s="2736" t="n"/>
      <c r="DD2" s="2736" t="n"/>
      <c r="DE2" s="894" t="n"/>
      <c r="DF2" s="895" t="n"/>
      <c r="DG2" s="894" t="n"/>
      <c r="DH2" s="611" t="n"/>
    </row>
    <row customHeight="1" ht="18.75" r="3" s="2323">
      <c r="D3" s="896" t="n"/>
      <c r="E3" s="2874" t="n">
        <v>0</v>
      </c>
      <c r="F3" s="896" t="n"/>
      <c r="G3" s="2875" t="n">
        <v>0</v>
      </c>
      <c r="H3" s="896" t="n"/>
      <c r="I3" s="232" t="n"/>
      <c r="J3" s="899" t="n"/>
      <c r="K3" s="896" t="n"/>
      <c r="L3" s="896" t="n"/>
      <c r="M3" s="896" t="n"/>
      <c r="N3" s="900" t="n"/>
      <c r="O3" s="232" t="n"/>
      <c r="P3" s="899" t="n"/>
      <c r="Q3" s="896" t="n"/>
      <c r="R3" s="896" t="n"/>
      <c r="S3" s="896" t="n"/>
      <c r="T3" s="900" t="n"/>
      <c r="U3" s="901" t="n"/>
      <c r="V3" s="902" t="n"/>
      <c r="W3" s="903" t="n"/>
      <c r="X3" s="903" t="n"/>
      <c r="Y3" s="903" t="n"/>
      <c r="Z3" s="903" t="n"/>
      <c r="AA3" s="903" t="n"/>
      <c r="AB3" s="903" t="n"/>
      <c r="AC3" s="625" t="n"/>
      <c r="AD3" s="903" t="n"/>
      <c r="AE3" s="903" t="n"/>
      <c r="AF3" s="903" t="n"/>
      <c r="AG3" s="903" t="n"/>
      <c r="AH3" s="903" t="n"/>
      <c r="AI3" s="903" t="n"/>
      <c r="AJ3" s="903" t="n"/>
      <c r="AK3" s="625" t="n"/>
      <c r="AL3" s="903" t="n"/>
      <c r="AM3" s="903" t="n"/>
      <c r="AN3" s="903" t="n"/>
      <c r="AO3" s="903" t="n"/>
      <c r="AP3" s="903" t="n"/>
      <c r="AQ3" s="903" t="n"/>
      <c r="AR3" s="903" t="n"/>
      <c r="AS3" s="903" t="n"/>
      <c r="AT3" s="625" t="n"/>
      <c r="AU3" s="903" t="n"/>
      <c r="AV3" s="903" t="n"/>
      <c r="AW3" s="903" t="n"/>
      <c r="AX3" s="903" t="n"/>
      <c r="AY3" s="903" t="n"/>
      <c r="AZ3" s="903" t="n"/>
      <c r="BA3" s="903" t="n"/>
      <c r="BB3" s="625" t="n"/>
      <c r="BC3" s="903" t="n"/>
      <c r="BD3" s="903" t="n"/>
      <c r="BE3" s="903" t="n"/>
      <c r="BF3" s="903" t="n"/>
      <c r="BG3" s="903" t="n"/>
      <c r="BH3" s="903" t="n"/>
      <c r="BI3" s="903" t="n"/>
      <c r="BJ3" s="625" t="n"/>
      <c r="BK3" s="903" t="n"/>
      <c r="BL3" s="903" t="n"/>
      <c r="BM3" s="903" t="n"/>
      <c r="BN3" s="903" t="n"/>
      <c r="BO3" s="903" t="n"/>
      <c r="BP3" s="903" t="n"/>
      <c r="BQ3" s="903" t="n"/>
      <c r="BR3" s="903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903" t="n"/>
      <c r="CK3" s="903" t="n"/>
      <c r="CL3" s="903" t="n"/>
      <c r="CM3" s="903" t="n"/>
      <c r="CN3" s="903" t="n"/>
      <c r="CO3" s="903" t="n"/>
      <c r="CP3" s="903" t="n"/>
      <c r="CQ3" s="625" t="n"/>
      <c r="CY3" s="906" t="n"/>
      <c r="CZ3" s="2875" t="n">
        <v>0</v>
      </c>
      <c r="DA3" s="2876" t="n"/>
      <c r="DB3" s="2876" t="n"/>
      <c r="DC3" s="2876" t="n"/>
      <c r="DD3" s="2875" t="n">
        <v>0</v>
      </c>
      <c r="DE3" s="908" t="n"/>
      <c r="DF3" s="908" t="n"/>
      <c r="DG3" s="908" t="n"/>
      <c r="DH3" s="909" t="n"/>
    </row>
    <row customFormat="1" r="4" s="2348">
      <c r="D4" s="2332" t="n">
        <v>45658</v>
      </c>
      <c r="E4" s="2550" t="n"/>
      <c r="F4" s="2550" t="n"/>
      <c r="G4" s="2550" t="n"/>
      <c r="H4" s="2550" t="n"/>
      <c r="I4" s="2342" t="n"/>
      <c r="J4" s="2345" t="n">
        <v>45689</v>
      </c>
      <c r="K4" s="2550" t="n"/>
      <c r="L4" s="2550" t="n"/>
      <c r="M4" s="2550" t="n"/>
      <c r="N4" s="2551" t="n"/>
      <c r="O4" s="2342" t="n"/>
      <c r="P4" s="2345" t="n">
        <v>45717</v>
      </c>
      <c r="Q4" s="2550" t="n"/>
      <c r="R4" s="2550" t="n"/>
      <c r="S4" s="2550" t="n"/>
      <c r="T4" s="2551" t="n"/>
      <c r="U4" s="2339" t="n"/>
      <c r="V4" s="2337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44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339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45870</v>
      </c>
      <c r="BD4" s="2550" t="n"/>
      <c r="BE4" s="2550" t="n"/>
      <c r="BF4" s="2550" t="n"/>
      <c r="BG4" s="2550" t="n"/>
      <c r="BH4" s="2550" t="n"/>
      <c r="BI4" s="2550" t="n"/>
      <c r="BJ4" s="2339" t="n"/>
      <c r="BK4" s="2332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45931</v>
      </c>
      <c r="BU4" s="2550" t="n"/>
      <c r="BV4" s="2550" t="n"/>
      <c r="BW4" s="2550" t="n"/>
      <c r="BX4" s="2550" t="n"/>
      <c r="BY4" s="2550" t="n"/>
      <c r="BZ4" s="2550" t="n"/>
      <c r="CA4" s="2359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636" t="n"/>
      <c r="CR4" s="2342" t="inlineStr">
        <is>
          <t>CUMUL</t>
        </is>
      </c>
      <c r="CS4" s="2550" t="n"/>
      <c r="CT4" s="2550" t="n"/>
      <c r="CU4" s="2550" t="n"/>
      <c r="CV4" s="2550" t="n"/>
      <c r="CW4" s="2550" t="n"/>
      <c r="CX4" s="2550" t="n"/>
      <c r="CY4" s="912" t="n"/>
      <c r="CZ4" s="2343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1" t="n"/>
      <c r="DI4" s="264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248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Q5" s="116" t="n"/>
      <c r="DR5" s="116" t="n"/>
      <c r="DS5" s="116" t="n"/>
      <c r="DT5" s="116" t="n"/>
      <c r="DU5" s="116" t="n"/>
      <c r="DV5" s="116" t="n"/>
      <c r="DW5" s="116" t="n"/>
      <c r="EA5" s="116" t="n"/>
      <c r="EB5" s="116" t="n"/>
      <c r="EC5" s="116" t="n"/>
      <c r="ED5" s="116" t="n"/>
      <c r="EE5" s="116" t="n"/>
    </row>
    <row customHeight="1" ht="3.75" r="6" s="2323">
      <c r="F6" s="2434" t="n"/>
      <c r="H6" s="232" t="n"/>
      <c r="I6" s="232" t="n"/>
      <c r="J6" s="2877" t="n"/>
      <c r="K6" s="2507" t="n"/>
      <c r="L6" s="2507" t="n"/>
      <c r="M6" s="2507" t="n"/>
      <c r="N6" s="774" t="n"/>
      <c r="O6" s="2507" t="n"/>
      <c r="P6" s="2877" t="n"/>
      <c r="Q6" s="2507" t="n"/>
      <c r="R6" s="2507" t="n"/>
      <c r="S6" s="2507" t="n"/>
      <c r="T6" s="774" t="n"/>
      <c r="U6" s="397" t="n"/>
      <c r="V6" s="2877" t="n"/>
      <c r="W6" s="2388" t="n"/>
      <c r="X6" s="2388" t="n"/>
      <c r="Y6" s="2388" t="n"/>
      <c r="Z6" s="2388" t="n"/>
      <c r="AA6" s="2388" t="n"/>
      <c r="AC6" s="643" t="n"/>
      <c r="AD6" s="2877" t="n"/>
      <c r="AK6" s="643" t="n"/>
      <c r="AL6" s="2877" t="n"/>
      <c r="AM6" s="2388" t="n"/>
      <c r="AN6" s="2388" t="n"/>
      <c r="AO6" s="2388" t="n"/>
      <c r="AP6" s="2388" t="n"/>
      <c r="AQ6" s="2388" t="n"/>
      <c r="AS6" s="2388" t="n"/>
      <c r="AT6" s="2555" t="n"/>
      <c r="AU6" s="2877" t="n"/>
      <c r="AV6" s="2388" t="n"/>
      <c r="AW6" s="2388" t="n"/>
      <c r="AX6" s="2388" t="n"/>
      <c r="AY6" s="2388" t="n"/>
      <c r="AZ6" s="2388" t="n"/>
      <c r="BB6" s="643" t="n"/>
      <c r="BC6" s="2877" t="n"/>
      <c r="BD6" s="2388" t="n"/>
      <c r="BE6" s="2388" t="n"/>
      <c r="BF6" s="2388" t="n"/>
      <c r="BG6" s="2388" t="n"/>
      <c r="BH6" s="2388" t="n"/>
      <c r="BJ6" s="643" t="n"/>
      <c r="BK6" s="2877" t="n"/>
      <c r="BL6" s="35" t="n"/>
      <c r="BM6" s="35" t="n"/>
      <c r="BN6" s="35" t="n"/>
      <c r="BO6" s="2390" t="n"/>
      <c r="BP6" s="2390" t="n"/>
      <c r="BQ6" s="35" t="n"/>
      <c r="BS6" s="643" t="n"/>
      <c r="BT6" s="2877" t="n"/>
      <c r="BU6" s="35" t="n"/>
      <c r="BV6" s="35" t="n"/>
      <c r="BW6" s="2390" t="n"/>
      <c r="BX6" s="2390" t="n"/>
      <c r="BY6" s="35" t="n"/>
      <c r="CA6" s="643" t="n"/>
      <c r="CB6" s="2877" t="n"/>
      <c r="CC6" s="2388" t="n"/>
      <c r="CD6" s="2388" t="n"/>
      <c r="CE6" s="2388" t="n"/>
      <c r="CF6" s="2388" t="n"/>
      <c r="CG6" s="2388" t="n"/>
      <c r="CI6" s="643" t="n"/>
      <c r="CJ6" s="2877" t="n"/>
      <c r="CK6" s="35" t="n"/>
      <c r="CL6" s="35" t="n"/>
      <c r="CM6" s="2390" t="n"/>
      <c r="CN6" s="2390" t="n"/>
      <c r="CO6" s="35" t="n"/>
      <c r="CP6" s="34" t="n"/>
      <c r="CQ6" s="643" t="n"/>
      <c r="CR6" s="2878" t="n"/>
      <c r="CS6" s="2390" t="n"/>
      <c r="CT6" s="2390" t="n"/>
      <c r="CU6" s="2390" t="n"/>
      <c r="CV6" s="2878" t="n"/>
      <c r="CW6" s="2390" t="n"/>
      <c r="CY6" s="912" t="n"/>
      <c r="CZ6" s="2390" t="n"/>
      <c r="DA6" s="2390" t="n"/>
      <c r="DB6" s="2390" t="n"/>
      <c r="DC6" s="2390" t="n"/>
      <c r="DD6" s="2390" t="n"/>
      <c r="DE6" s="35" t="n"/>
      <c r="DF6" s="35" t="n"/>
      <c r="DG6" s="35" t="n"/>
      <c r="DH6" s="915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671" t="inlineStr">
        <is>
          <t>Total Revenu</t>
        </is>
      </c>
      <c r="B7" s="678" t="n"/>
      <c r="C7" s="651" t="inlineStr">
        <is>
          <t>MB1</t>
        </is>
      </c>
      <c r="D7" s="2571" t="n">
        <v>8324.902774543139</v>
      </c>
      <c r="E7" s="2571" t="n">
        <v>9527.089067890151</v>
      </c>
      <c r="F7" s="2571" t="n">
        <v>-1202.186293347011</v>
      </c>
      <c r="G7" s="2571" t="n">
        <v>9480.807708999999</v>
      </c>
      <c r="H7" s="916" t="n">
        <v>-0.1219205124643099</v>
      </c>
      <c r="I7" s="376" t="n"/>
      <c r="J7" s="2571" t="n">
        <v>7599.91102191381</v>
      </c>
      <c r="K7" s="2571" t="n">
        <v>8782.122689177009</v>
      </c>
      <c r="L7" s="2571" t="n">
        <v>-1182.211667263199</v>
      </c>
      <c r="M7" s="2571" t="n">
        <v>9059.86084090339</v>
      </c>
      <c r="N7" s="916" t="n">
        <v>-0.16114483926709</v>
      </c>
      <c r="O7" s="2570" t="n"/>
      <c r="P7" s="2571" t="n">
        <v>7943.49239754306</v>
      </c>
      <c r="Q7" s="2571" t="n">
        <v>9473.13894576356</v>
      </c>
      <c r="R7" s="2571" t="n">
        <v>-1529.646548220499</v>
      </c>
      <c r="S7" s="2571" t="n">
        <v>9959.727298096623</v>
      </c>
      <c r="T7" s="916" t="n">
        <v>-0.2024387656616743</v>
      </c>
      <c r="U7" s="378" t="n"/>
      <c r="V7" s="2571" t="n">
        <v>8080.22919687602</v>
      </c>
      <c r="W7" s="2571" t="n">
        <v>9362.53792775701</v>
      </c>
      <c r="X7" s="2571" t="n">
        <v>7876.12477879698</v>
      </c>
      <c r="Y7" s="2571" t="n">
        <v>-1282.30873088099</v>
      </c>
      <c r="Z7" s="2570" t="n">
        <v>204.1044180790404</v>
      </c>
      <c r="AA7" s="2571" t="n">
        <v>9279.897734847458</v>
      </c>
      <c r="AB7" s="916" t="n">
        <v>-0.1292760515524322</v>
      </c>
      <c r="AC7" s="378" t="n"/>
      <c r="AD7" s="2571" t="n">
        <v>7954.74230612398</v>
      </c>
      <c r="AE7" s="2571" t="n">
        <v>9772.46360112472</v>
      </c>
      <c r="AF7" s="2571" t="n">
        <v>8199.61467808833</v>
      </c>
      <c r="AG7" s="2571" t="n">
        <v>-1817.721295000741</v>
      </c>
      <c r="AH7" s="2570" t="n">
        <v>-244.8723719643504</v>
      </c>
      <c r="AI7" s="2571" t="n">
        <v>9134.199936966512</v>
      </c>
      <c r="AJ7" s="916" t="n">
        <v>-0.1291254449192879</v>
      </c>
      <c r="AK7" s="378" t="n"/>
      <c r="AL7" s="2571" t="n">
        <v>7729.02347700001</v>
      </c>
      <c r="AM7" s="2571" t="n">
        <v>9466.685901702769</v>
      </c>
      <c r="AN7" s="2571" t="n">
        <v>8095.14720870963</v>
      </c>
      <c r="AO7" s="2571" t="n">
        <v>7913.485060571679</v>
      </c>
      <c r="AP7" s="2571" t="n">
        <v>-1737.662424702759</v>
      </c>
      <c r="AQ7" s="2571" t="n">
        <v>-366.1237317096202</v>
      </c>
      <c r="AR7" s="2571" t="n">
        <v>8946.75583618603</v>
      </c>
      <c r="AS7" s="916" t="n">
        <v>-0.136108817708066</v>
      </c>
      <c r="AT7" s="378" t="n"/>
      <c r="AU7" s="2571" t="n">
        <v>8256.653563205358</v>
      </c>
      <c r="AV7" s="2571" t="n">
        <v>9614.055149362421</v>
      </c>
      <c r="AW7" s="2571" t="n">
        <v>8186.03922982764</v>
      </c>
      <c r="AX7" s="2571" t="n">
        <v>-1357.401586157062</v>
      </c>
      <c r="AY7" s="2571" t="n">
        <v>70.61433337771814</v>
      </c>
      <c r="AZ7" s="2571" t="n">
        <v>8581.716125441015</v>
      </c>
      <c r="BA7" s="916" t="n">
        <v>-0.03787850326020326</v>
      </c>
      <c r="BB7" s="378" t="n"/>
      <c r="BC7" s="2571" t="n">
        <v>7474.194377076272</v>
      </c>
      <c r="BD7" s="2571" t="n">
        <v>9618.24969499004</v>
      </c>
      <c r="BE7" s="2571" t="n">
        <v>8207.06950648545</v>
      </c>
      <c r="BF7" s="2571" t="n">
        <v>-2144.055317913768</v>
      </c>
      <c r="BG7" s="2571" t="n">
        <v>-732.875129409178</v>
      </c>
      <c r="BH7" s="2571" t="n">
        <v>0</v>
      </c>
      <c r="BI7" s="916" t="n"/>
      <c r="BJ7" s="378" t="n"/>
      <c r="BK7" s="2571" t="n"/>
      <c r="BL7" s="2571" t="n"/>
      <c r="BM7" s="2571" t="n"/>
      <c r="BN7" s="2571" t="n"/>
      <c r="BO7" s="2571" t="n"/>
      <c r="BP7" s="2571" t="n"/>
      <c r="BQ7" s="2571" t="n"/>
      <c r="BR7" s="2879" t="n"/>
      <c r="BS7" s="378" t="n"/>
      <c r="BT7" s="2571" t="n"/>
      <c r="BU7" s="2571" t="n"/>
      <c r="BV7" s="2571" t="n"/>
      <c r="BW7" s="2571" t="n"/>
      <c r="BX7" s="2571" t="n"/>
      <c r="BY7" s="2571" t="n"/>
      <c r="BZ7" s="2879" t="n"/>
      <c r="CA7" s="378" t="n"/>
      <c r="CB7" s="2571" t="n"/>
      <c r="CC7" s="2571" t="n"/>
      <c r="CD7" s="2571" t="n"/>
      <c r="CE7" s="2571" t="n"/>
      <c r="CF7" s="2571" t="n"/>
      <c r="CG7" s="2571" t="n"/>
      <c r="CH7" s="2879" t="n"/>
      <c r="CI7" s="378" t="n"/>
      <c r="CJ7" s="2571" t="n"/>
      <c r="CK7" s="2571" t="n"/>
      <c r="CL7" s="2571" t="n"/>
      <c r="CM7" s="2571" t="n"/>
      <c r="CN7" s="2571" t="n"/>
      <c r="CO7" s="2571" t="n"/>
      <c r="CP7" s="2879" t="n"/>
      <c r="CQ7" s="674" t="n"/>
      <c r="CR7" s="2570" t="n">
        <v>63363.14911428165</v>
      </c>
      <c r="CS7" s="2571" t="n">
        <v>75616.34297776768</v>
      </c>
      <c r="CT7" s="2571" t="n">
        <v>56002.80198739933</v>
      </c>
      <c r="CU7" s="2571" t="n">
        <v>-12253.19386348603</v>
      </c>
      <c r="CV7" s="2571" t="n">
        <v>7360.34712688232</v>
      </c>
      <c r="CW7" s="2571" t="n">
        <v>64442.96548144103</v>
      </c>
      <c r="CX7" s="376">
        <f>IFERROR(CR7/CW7-1, "-")</f>
        <v/>
      </c>
      <c r="CY7" s="912" t="n"/>
      <c r="CZ7" s="2571" t="n">
        <v>114333.763665224</v>
      </c>
      <c r="DA7" s="2571" t="n"/>
      <c r="DB7" s="2571" t="n">
        <v>98063.9538859551</v>
      </c>
      <c r="DC7" s="2571" t="n"/>
      <c r="DD7" s="2571" t="n"/>
      <c r="DE7" s="376">
        <f>CZ7/DD7-1</f>
        <v/>
      </c>
      <c r="DF7" s="376">
        <f>DA7/DD7-1</f>
        <v/>
      </c>
      <c r="DG7" s="376">
        <f>DB7/DD7-1</f>
        <v/>
      </c>
      <c r="DH7" s="376">
        <f>DC7/DD7-1</f>
        <v/>
      </c>
      <c r="DI7" s="2880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</row>
    <row customHeight="1" ht="15" r="8" s="2323">
      <c r="A8" s="564" t="n"/>
      <c r="B8" s="685" t="inlineStr">
        <is>
          <t>Trafic (mn)</t>
        </is>
      </c>
      <c r="C8" s="651" t="inlineStr">
        <is>
          <t>MB2</t>
        </is>
      </c>
      <c r="D8" s="2881" t="n">
        <v>1.48589001022423</v>
      </c>
      <c r="E8" s="2674" t="n">
        <v>1.38682774518712</v>
      </c>
      <c r="F8" s="2881" t="n">
        <v>0.09906226503711002</v>
      </c>
      <c r="G8" s="2674" t="n">
        <v>1.775626786802449</v>
      </c>
      <c r="H8" s="920" t="n">
        <v>-0.1631743667823223</v>
      </c>
      <c r="I8" s="531" t="n"/>
      <c r="J8" s="2881" t="n">
        <v>1.31609355188029</v>
      </c>
      <c r="K8" s="2674" t="n">
        <v>1.15413358679639</v>
      </c>
      <c r="L8" s="2881" t="n">
        <v>0.1619599650839001</v>
      </c>
      <c r="M8" s="2674" t="n">
        <v>1.641264731251696</v>
      </c>
      <c r="N8" s="920" t="n">
        <v>-0.1981223218776028</v>
      </c>
      <c r="O8" s="2673" t="n"/>
      <c r="P8" s="2881" t="n">
        <v>1.3987308771135</v>
      </c>
      <c r="Q8" s="2674" t="n">
        <v>1.34124543281499</v>
      </c>
      <c r="R8" s="2881" t="n">
        <v>0.05748544429850999</v>
      </c>
      <c r="S8" s="2674" t="n">
        <v>1.756175735911665</v>
      </c>
      <c r="T8" s="920" t="n">
        <v>-0.2035359283748495</v>
      </c>
      <c r="U8" s="532" t="n"/>
      <c r="V8" s="2881" t="n">
        <v>1.33471203264155</v>
      </c>
      <c r="W8" s="2674" t="n">
        <v>1.10216647714384</v>
      </c>
      <c r="X8" s="2674" t="n">
        <v>1.39194059853594</v>
      </c>
      <c r="Y8" s="2881" t="n">
        <v>0.2325455554977101</v>
      </c>
      <c r="Z8" s="2673" t="n">
        <v>-0.05722856589439007</v>
      </c>
      <c r="AA8" s="2674" t="n">
        <v>1.680149348806417</v>
      </c>
      <c r="AB8" s="920" t="n">
        <v>-0.2055991727225123</v>
      </c>
      <c r="AC8" s="532" t="n"/>
      <c r="AD8" s="2881" t="n">
        <v>1.18047521705782</v>
      </c>
      <c r="AE8" s="2674" t="n">
        <v>1.00439248713497</v>
      </c>
      <c r="AF8" s="2674" t="n">
        <v>1.33310744165633</v>
      </c>
      <c r="AG8" s="2881" t="n">
        <v>0.17608272992285</v>
      </c>
      <c r="AH8" s="2673" t="n">
        <v>-0.1526322245985099</v>
      </c>
      <c r="AI8" s="2674" t="n">
        <v>1.589209145056616</v>
      </c>
      <c r="AJ8" s="920" t="n">
        <v>-0.2571932896750568</v>
      </c>
      <c r="AK8" s="532" t="n"/>
      <c r="AL8" s="2881" t="n">
        <v>1.12212484704567</v>
      </c>
      <c r="AM8" s="2674" t="n">
        <v>0.9595503263165741</v>
      </c>
      <c r="AN8" s="2674" t="n">
        <v>1.34203690338965</v>
      </c>
      <c r="AO8" s="2674" t="n">
        <v>1.14606893228955</v>
      </c>
      <c r="AP8" s="2881" t="n">
        <v>0.1625745207290958</v>
      </c>
      <c r="AQ8" s="2881" t="n">
        <v>-0.2199120563439798</v>
      </c>
      <c r="AR8" s="2674" t="n">
        <v>1.546704328922626</v>
      </c>
      <c r="AS8" s="920" t="n">
        <v>-0.2745059116584366</v>
      </c>
      <c r="AT8" s="532" t="n"/>
      <c r="AU8" s="2881" t="n">
        <v>1.07265169478243</v>
      </c>
      <c r="AV8" s="2674" t="n">
        <v>0.826497979710917</v>
      </c>
      <c r="AW8" s="2674" t="n">
        <v>1.1438282241055</v>
      </c>
      <c r="AX8" s="2881" t="n">
        <v>0.2461537150715131</v>
      </c>
      <c r="AY8" s="2881" t="n">
        <v>-0.07117652932306995</v>
      </c>
      <c r="AZ8" s="2674" t="n">
        <v>1.431550215556163</v>
      </c>
      <c r="BA8" s="920" t="n">
        <v>-0.2507062042768085</v>
      </c>
      <c r="BB8" s="532" t="n"/>
      <c r="BC8" s="2881" t="n">
        <v>0.9527275547742922</v>
      </c>
      <c r="BD8" s="2674" t="n">
        <v>0.80746278281882</v>
      </c>
      <c r="BE8" s="2674" t="n">
        <v>1.11895981427533</v>
      </c>
      <c r="BF8" s="2881" t="n">
        <v>0.1452647719554722</v>
      </c>
      <c r="BG8" s="2881" t="n">
        <v>-0.1662322595010379</v>
      </c>
      <c r="BH8" s="2674" t="n">
        <v>0</v>
      </c>
      <c r="BI8" s="920" t="n"/>
      <c r="BJ8" s="532" t="n"/>
      <c r="BK8" s="2881" t="n"/>
      <c r="BL8" s="2674" t="n"/>
      <c r="BM8" s="2674" t="n"/>
      <c r="BN8" s="2674" t="n"/>
      <c r="BO8" s="2881" t="n"/>
      <c r="BP8" s="2881" t="n"/>
      <c r="BQ8" s="2674" t="n"/>
      <c r="BR8" s="920" t="n"/>
      <c r="BS8" s="532" t="n"/>
      <c r="BT8" s="2881" t="n"/>
      <c r="BU8" s="2674" t="n"/>
      <c r="BV8" s="2674" t="n"/>
      <c r="BW8" s="2881" t="n"/>
      <c r="BX8" s="2881" t="n"/>
      <c r="BY8" s="2674" t="n"/>
      <c r="BZ8" s="920" t="n"/>
      <c r="CA8" s="532" t="n"/>
      <c r="CB8" s="2881" t="n"/>
      <c r="CC8" s="2674" t="n"/>
      <c r="CD8" s="2674" t="n"/>
      <c r="CE8" s="2881" t="n"/>
      <c r="CF8" s="2881" t="n"/>
      <c r="CG8" s="2674" t="n"/>
      <c r="CH8" s="920" t="n"/>
      <c r="CI8" s="532" t="n"/>
      <c r="CJ8" s="2881" t="n"/>
      <c r="CK8" s="2674" t="n"/>
      <c r="CL8" s="2674" t="n"/>
      <c r="CM8" s="2881" t="n"/>
      <c r="CN8" s="2881" t="n"/>
      <c r="CO8" s="2674" t="n"/>
      <c r="CP8" s="920" t="n"/>
      <c r="CQ8" s="397" t="n"/>
      <c r="CR8" s="2882" t="n">
        <v>9.863405785519781</v>
      </c>
      <c r="CS8" s="2674" t="n">
        <v>8.582276817923621</v>
      </c>
      <c r="CT8" s="2674" t="n">
        <v>9.005798845312439</v>
      </c>
      <c r="CU8" s="2881" t="n">
        <v>1.28112896759616</v>
      </c>
      <c r="CV8" s="2881" t="n">
        <v>0.8576069402073419</v>
      </c>
      <c r="CW8" s="2674" t="n">
        <v>11.42068029230763</v>
      </c>
      <c r="CX8" s="531">
        <f>IFERROR(CR8/CW8-1, "-")</f>
        <v/>
      </c>
      <c r="CY8" s="912" t="n"/>
      <c r="CZ8" s="2674" t="n">
        <v>11.8748600893567</v>
      </c>
      <c r="DA8" s="2674" t="n"/>
      <c r="DB8" s="2674" t="n">
        <v>14.7212567304453</v>
      </c>
      <c r="DC8" s="2674" t="n"/>
      <c r="DD8" s="2674" t="n"/>
      <c r="DE8" s="531">
        <f>CZ8/DD8-1</f>
        <v/>
      </c>
      <c r="DF8" s="531">
        <f>DA8/DD8-1</f>
        <v/>
      </c>
      <c r="DG8" s="531">
        <f>DB8/DD8-1</f>
        <v/>
      </c>
      <c r="DH8" s="531">
        <f>DC8/DD8-1</f>
        <v/>
      </c>
      <c r="DI8" s="2880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565" t="n"/>
      <c r="B9" s="826" t="inlineStr">
        <is>
          <t>Coût unitaire</t>
        </is>
      </c>
      <c r="C9" s="651" t="inlineStr">
        <is>
          <t>MB3</t>
        </is>
      </c>
      <c r="D9" s="2434" t="n">
        <v>-119.616017186345</v>
      </c>
      <c r="E9" s="2434" t="n">
        <v>-115.609166716207</v>
      </c>
      <c r="F9" s="2434" t="n">
        <v>-4.006850470138005</v>
      </c>
      <c r="G9" s="2434" t="n">
        <v>-109.0534809675315</v>
      </c>
      <c r="H9" s="774" t="n">
        <v>0.09685647927147145</v>
      </c>
      <c r="I9" s="232" t="n"/>
      <c r="J9" s="2434" t="n">
        <v>-135.218487124833</v>
      </c>
      <c r="K9" s="2434" t="n">
        <v>-137.185159336267</v>
      </c>
      <c r="L9" s="2434" t="n">
        <v>1.966672211434002</v>
      </c>
      <c r="M9" s="2434" t="n">
        <v>-129.3483756505845</v>
      </c>
      <c r="N9" s="774" t="n">
        <v>0.04538218160625163</v>
      </c>
      <c r="O9" s="2507" t="n"/>
      <c r="P9" s="2434" t="n">
        <v>-156.54082252896</v>
      </c>
      <c r="Q9" s="2434" t="n">
        <v>-121.029303085345</v>
      </c>
      <c r="R9" s="2434" t="n">
        <v>-35.511519443615</v>
      </c>
      <c r="S9" s="2434" t="n">
        <v>-143.1565007185851</v>
      </c>
      <c r="T9" s="774" t="n">
        <v>0.09349433482371605</v>
      </c>
      <c r="U9" s="397" t="n"/>
      <c r="V9" s="2434" t="n">
        <v>-177.429393163791</v>
      </c>
      <c r="W9" s="2434" t="n">
        <v>-133.84931891882</v>
      </c>
      <c r="X9" s="2434" t="n">
        <v>-125.960834955467</v>
      </c>
      <c r="Y9" s="2434" t="n">
        <v>-43.580074244971</v>
      </c>
      <c r="Z9" s="2507" t="n">
        <v>-51.46855820832398</v>
      </c>
      <c r="AA9" s="2434" t="n">
        <v>-119.1730688359597</v>
      </c>
      <c r="AB9" s="774" t="n">
        <v>0.4888379975178825</v>
      </c>
      <c r="AC9" s="397" t="n"/>
      <c r="AD9" s="2434" t="n">
        <v>-131.26031598206</v>
      </c>
      <c r="AE9" s="2434" t="n">
        <v>-164.606966019433</v>
      </c>
      <c r="AF9" s="2434" t="n">
        <v>-127.019019404479</v>
      </c>
      <c r="AG9" s="2434" t="n">
        <v>33.346650037373</v>
      </c>
      <c r="AH9" s="2507" t="n">
        <v>-4.241296577581011</v>
      </c>
      <c r="AI9" s="2434" t="n">
        <v>-168.2595168998187</v>
      </c>
      <c r="AJ9" s="774" t="n">
        <v>-0.2198936595056785</v>
      </c>
      <c r="AK9" s="397" t="n"/>
      <c r="AL9" s="2434" t="n">
        <v>-144.129908027443</v>
      </c>
      <c r="AM9" s="2434" t="n">
        <v>-173.341611626032</v>
      </c>
      <c r="AN9" s="2434" t="n">
        <v>-127.664149597723</v>
      </c>
      <c r="AO9" s="2434" t="n">
        <v>-150.950780643177</v>
      </c>
      <c r="AP9" s="2434" t="n">
        <v>29.21170359858897</v>
      </c>
      <c r="AQ9" s="2434" t="n">
        <v>-16.46575842972</v>
      </c>
      <c r="AR9" s="2434" t="n">
        <v>-132.3795577288016</v>
      </c>
      <c r="AS9" s="774" t="n">
        <v>0.08876257407290722</v>
      </c>
      <c r="AT9" s="397" t="n"/>
      <c r="AU9" s="2434" t="n">
        <v>-128.939689064728</v>
      </c>
      <c r="AV9" s="2434" t="n">
        <v>-200.036786608755</v>
      </c>
      <c r="AW9" s="2434" t="n">
        <v>-158.240543628434</v>
      </c>
      <c r="AX9" s="2434" t="n">
        <v>71.09709754402701</v>
      </c>
      <c r="AY9" s="2434" t="n">
        <v>29.300854563706</v>
      </c>
      <c r="AZ9" s="2434" t="n">
        <v>-130.2243532739605</v>
      </c>
      <c r="BA9" s="774" t="n">
        <v>-0.009865007404028847</v>
      </c>
      <c r="BB9" s="397" t="n"/>
      <c r="BC9" s="2434" t="n">
        <v>-150.3274648479439</v>
      </c>
      <c r="BD9" s="2434" t="n">
        <v>-207.229365316204</v>
      </c>
      <c r="BE9" s="2434" t="n">
        <v>-161.757372955543</v>
      </c>
      <c r="BF9" s="2434" t="n">
        <v>56.90190046826007</v>
      </c>
      <c r="BG9" s="2434" t="n">
        <v>11.42990810759906</v>
      </c>
      <c r="BH9" s="2434" t="n">
        <v>0</v>
      </c>
      <c r="BI9" s="774" t="n"/>
      <c r="BJ9" s="397" t="n"/>
      <c r="BK9" s="2434" t="n"/>
      <c r="BL9" s="2434" t="n"/>
      <c r="BM9" s="2434" t="n"/>
      <c r="BN9" s="2434" t="n"/>
      <c r="BO9" s="2434" t="n"/>
      <c r="BP9" s="2434" t="n"/>
      <c r="BQ9" s="2434" t="n"/>
      <c r="BR9" s="774" t="n"/>
      <c r="BS9" s="397" t="n"/>
      <c r="BT9" s="2434" t="n"/>
      <c r="BU9" s="2434" t="n"/>
      <c r="BV9" s="2434" t="n"/>
      <c r="BW9" s="2434" t="n"/>
      <c r="BX9" s="2434" t="n"/>
      <c r="BY9" s="2434" t="n"/>
      <c r="BZ9" s="774" t="n"/>
      <c r="CA9" s="397" t="n"/>
      <c r="CB9" s="2434" t="n"/>
      <c r="CC9" s="2434" t="n"/>
      <c r="CD9" s="2434" t="n"/>
      <c r="CE9" s="2434" t="n"/>
      <c r="CF9" s="2434" t="n"/>
      <c r="CG9" s="2434" t="n"/>
      <c r="CH9" s="774" t="n"/>
      <c r="CI9" s="397" t="n"/>
      <c r="CJ9" s="2434" t="n"/>
      <c r="CK9" s="2434" t="n"/>
      <c r="CL9" s="2434" t="n"/>
      <c r="CM9" s="2434" t="n"/>
      <c r="CN9" s="2434" t="n"/>
      <c r="CO9" s="2434" t="n"/>
      <c r="CP9" s="774" t="n"/>
      <c r="CQ9" s="397" t="n"/>
      <c r="CR9" s="2883" t="n">
        <v>-142.9203946034055</v>
      </c>
      <c r="CS9" s="2434" t="n">
        <v>-152.7147198588141</v>
      </c>
      <c r="CT9" s="2434" t="n">
        <v>-148.2920879875205</v>
      </c>
      <c r="CU9" s="2434" t="n">
        <v>9.79432525540858</v>
      </c>
      <c r="CV9" s="2434" t="n">
        <v>5.371693384115019</v>
      </c>
      <c r="CW9" s="2434" t="n">
        <v>-131.0432093429015</v>
      </c>
      <c r="CX9" s="232">
        <f>IFERROR(CR9/CW9-1, "-")</f>
        <v/>
      </c>
      <c r="CY9" s="912" t="n"/>
      <c r="CZ9" s="2434" t="n">
        <v>-2077.77784537976</v>
      </c>
      <c r="DA9" s="2434" t="n"/>
      <c r="DB9" s="2434" t="n">
        <v>-151.170626445062</v>
      </c>
      <c r="DC9" s="2434" t="n"/>
      <c r="DD9" s="2434" t="n"/>
      <c r="DE9" s="232">
        <f>CZ9/DD9-1</f>
        <v/>
      </c>
      <c r="DF9" s="232">
        <f>DA9/DD9-1</f>
        <v/>
      </c>
      <c r="DG9" s="232">
        <f>DB9/DD9-1</f>
        <v/>
      </c>
      <c r="DH9" s="232">
        <f>DC9/DD9-1</f>
        <v/>
      </c>
      <c r="DI9" s="2880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r="10">
      <c r="A10" s="923" t="n"/>
      <c r="B10" s="924" t="inlineStr">
        <is>
          <t>International</t>
        </is>
      </c>
      <c r="C10" s="651" t="inlineStr">
        <is>
          <t>MB4</t>
        </is>
      </c>
      <c r="D10" s="2884" t="n">
        <v>-177.736245</v>
      </c>
      <c r="E10" s="2884" t="n">
        <v>-160.33</v>
      </c>
      <c r="F10" s="2884" t="n">
        <v>-17.40624499999998</v>
      </c>
      <c r="G10" s="2884" t="n">
        <v>-193.638282</v>
      </c>
      <c r="H10" s="926" t="n">
        <v>-0.08212238218473766</v>
      </c>
      <c r="I10" s="927" t="n"/>
      <c r="J10" s="2884" t="n">
        <v>-177.960179</v>
      </c>
      <c r="K10" s="2884" t="n">
        <v>-158.33</v>
      </c>
      <c r="L10" s="2884" t="n">
        <v>-19.630179</v>
      </c>
      <c r="M10" s="2884" t="n">
        <v>-212.294927</v>
      </c>
      <c r="N10" s="926" t="n">
        <v>-0.1617313634630563</v>
      </c>
      <c r="O10" s="2702" t="n"/>
      <c r="P10" s="2884" t="n">
        <v>-218.958482000001</v>
      </c>
      <c r="Q10" s="2884" t="n">
        <v>-162.33</v>
      </c>
      <c r="R10" s="2884" t="n">
        <v>-56.62848200000099</v>
      </c>
      <c r="S10" s="2884" t="n">
        <v>-251.407973</v>
      </c>
      <c r="T10" s="926" t="n">
        <v>-0.1290710497872675</v>
      </c>
      <c r="U10" s="662" t="n"/>
      <c r="V10" s="2884" t="n">
        <v>-236.817146</v>
      </c>
      <c r="W10" s="2884" t="n">
        <v>-165.33</v>
      </c>
      <c r="X10" s="2884" t="n">
        <v>-175.33</v>
      </c>
      <c r="Y10" s="2884" t="n">
        <v>-71.487146</v>
      </c>
      <c r="Z10" s="2702" t="n">
        <v>-61.487146</v>
      </c>
      <c r="AA10" s="2884" t="n">
        <v>-200.228554</v>
      </c>
      <c r="AB10" s="926" t="n">
        <v>0.182734136910363</v>
      </c>
      <c r="AC10" s="662" t="n"/>
      <c r="AD10" s="2884" t="n">
        <v>-154.949549999999</v>
      </c>
      <c r="AE10" s="2884" t="n">
        <v>-165.33</v>
      </c>
      <c r="AF10" s="2884" t="n">
        <v>-169.33</v>
      </c>
      <c r="AG10" s="2884" t="n">
        <v>10.38045000000102</v>
      </c>
      <c r="AH10" s="2702" t="n">
        <v>14.38045000000102</v>
      </c>
      <c r="AI10" s="2884" t="n">
        <v>-267.3995630000001</v>
      </c>
      <c r="AJ10" s="926" t="n">
        <v>-0.4205317755137881</v>
      </c>
      <c r="AK10" s="662" t="n"/>
      <c r="AL10" s="2884" t="n">
        <v>-161.731751</v>
      </c>
      <c r="AM10" s="2884" t="n">
        <v>-166.33</v>
      </c>
      <c r="AN10" s="2884" t="n">
        <v>-171.33</v>
      </c>
      <c r="AO10" s="2884" t="n">
        <v>-173</v>
      </c>
      <c r="AP10" s="2884" t="n">
        <v>4.59824900000001</v>
      </c>
      <c r="AQ10" s="2884" t="n">
        <v>9.59824900000001</v>
      </c>
      <c r="AR10" s="2884" t="n">
        <v>-204.752035</v>
      </c>
      <c r="AS10" s="926" t="n">
        <v>-0.2101091889025669</v>
      </c>
      <c r="AT10" s="662" t="n"/>
      <c r="AU10" s="2884" t="n">
        <v>-138.307376</v>
      </c>
      <c r="AV10" s="2884" t="n">
        <v>-165.33</v>
      </c>
      <c r="AW10" s="2884" t="n">
        <v>-181</v>
      </c>
      <c r="AX10" s="2884" t="n">
        <v>27.02262400000001</v>
      </c>
      <c r="AY10" s="2884" t="n">
        <v>42.692624</v>
      </c>
      <c r="AZ10" s="2884" t="n">
        <v>-186.422701</v>
      </c>
      <c r="BA10" s="926" t="n">
        <v>-0.2580979931194108</v>
      </c>
      <c r="BB10" s="662" t="n"/>
      <c r="BC10" s="2884" t="n">
        <v>-143.221118</v>
      </c>
      <c r="BD10" s="2884" t="n">
        <v>-167.33</v>
      </c>
      <c r="BE10" s="2884" t="n">
        <v>-181</v>
      </c>
      <c r="BF10" s="2884" t="n">
        <v>24.10888200000002</v>
      </c>
      <c r="BG10" s="2884" t="n">
        <v>37.77888200000001</v>
      </c>
      <c r="BH10" s="2884" t="n">
        <v>0</v>
      </c>
      <c r="BI10" s="926" t="n"/>
      <c r="BJ10" s="662" t="n"/>
      <c r="BK10" s="2884" t="n"/>
      <c r="BL10" s="2884" t="n"/>
      <c r="BM10" s="2884" t="n"/>
      <c r="BN10" s="2884" t="n"/>
      <c r="BO10" s="2884" t="n"/>
      <c r="BP10" s="2884" t="n"/>
      <c r="BQ10" s="2884" t="n"/>
      <c r="BR10" s="926" t="n"/>
      <c r="BS10" s="662" t="n"/>
      <c r="BT10" s="2884" t="n"/>
      <c r="BU10" s="2884" t="n"/>
      <c r="BV10" s="2884" t="n"/>
      <c r="BW10" s="2884" t="n"/>
      <c r="BX10" s="2884" t="n"/>
      <c r="BY10" s="2884" t="n"/>
      <c r="BZ10" s="926" t="n"/>
      <c r="CA10" s="662" t="n"/>
      <c r="CB10" s="2884" t="n"/>
      <c r="CC10" s="2884" t="n"/>
      <c r="CD10" s="2884" t="n"/>
      <c r="CE10" s="2884" t="n"/>
      <c r="CF10" s="2884" t="n"/>
      <c r="CG10" s="2884" t="n"/>
      <c r="CH10" s="926" t="n"/>
      <c r="CI10" s="662" t="n"/>
      <c r="CJ10" s="2884" t="n"/>
      <c r="CK10" s="2884" t="n"/>
      <c r="CL10" s="2884" t="n"/>
      <c r="CM10" s="2884" t="n"/>
      <c r="CN10" s="2884" t="n"/>
      <c r="CO10" s="2884" t="n"/>
      <c r="CP10" s="926" t="n"/>
      <c r="CQ10" s="703" t="n"/>
      <c r="CR10" s="2885" t="n">
        <v>-1409.681847</v>
      </c>
      <c r="CS10" s="2884" t="n">
        <v>-1310.64</v>
      </c>
      <c r="CT10" s="2884" t="n">
        <v>-1320.421602</v>
      </c>
      <c r="CU10" s="2884" t="n">
        <v>-99.04184699999973</v>
      </c>
      <c r="CV10" s="2884" t="n">
        <v>-89.26024499999994</v>
      </c>
      <c r="CW10" s="2884" t="n">
        <v>-1516.144035</v>
      </c>
      <c r="CX10" s="927">
        <f>IFERROR(CR10/CW10-1, "-")</f>
        <v/>
      </c>
      <c r="CY10" s="912" t="n"/>
      <c r="CZ10" s="2884" t="n">
        <v>-1987.96</v>
      </c>
      <c r="DA10" s="2884" t="n"/>
      <c r="DB10" s="2884" t="n">
        <v>-2225.421602</v>
      </c>
      <c r="DC10" s="2884" t="n"/>
      <c r="DD10" s="2884" t="n"/>
      <c r="DE10" s="702">
        <f>CZ10/DD10-1</f>
        <v/>
      </c>
      <c r="DF10" s="702">
        <f>DA10/DD10-1</f>
        <v/>
      </c>
      <c r="DG10" s="702">
        <f>DB10/DD10-1</f>
        <v/>
      </c>
      <c r="DH10" s="702">
        <f>DC10/DD10-1</f>
        <v/>
      </c>
      <c r="DI10" s="2880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1.75" r="11" s="2">
      <c r="A11" s="929" t="n"/>
      <c r="B11" s="930" t="inlineStr">
        <is>
          <t>Trafic (mn)</t>
        </is>
      </c>
      <c r="C11" s="651" t="inlineStr">
        <is>
          <t>MB5</t>
        </is>
      </c>
      <c r="D11" s="2886" t="n"/>
      <c r="E11" s="2887" t="n"/>
      <c r="F11" s="2888" t="n"/>
      <c r="G11" s="2887" t="n"/>
      <c r="H11" s="934" t="n"/>
      <c r="I11" s="935" t="n"/>
      <c r="J11" s="2886" t="n"/>
      <c r="K11" s="2887" t="n"/>
      <c r="L11" s="2888" t="n"/>
      <c r="M11" s="2887" t="n"/>
      <c r="N11" s="934" t="n"/>
      <c r="O11" s="2887" t="n"/>
      <c r="P11" s="2886" t="n"/>
      <c r="Q11" s="2887" t="n"/>
      <c r="R11" s="2888" t="n"/>
      <c r="S11" s="2887" t="n"/>
      <c r="T11" s="934" t="n"/>
      <c r="U11" s="936" t="n"/>
      <c r="V11" s="2886" t="n"/>
      <c r="W11" s="2887" t="n"/>
      <c r="X11" s="2887" t="n"/>
      <c r="Y11" s="2888" t="n"/>
      <c r="Z11" s="2887" t="n"/>
      <c r="AA11" s="2887" t="n"/>
      <c r="AB11" s="934" t="n"/>
      <c r="AC11" s="936" t="n"/>
      <c r="AD11" s="2886" t="n"/>
      <c r="AE11" s="2887" t="n"/>
      <c r="AF11" s="2887" t="n"/>
      <c r="AG11" s="2888" t="n"/>
      <c r="AH11" s="2887" t="n"/>
      <c r="AI11" s="2887" t="n"/>
      <c r="AJ11" s="934" t="n"/>
      <c r="AK11" s="936" t="n"/>
      <c r="AL11" s="2886" t="n"/>
      <c r="AM11" s="2887" t="n"/>
      <c r="AN11" s="2887" t="n"/>
      <c r="AO11" s="2887" t="n"/>
      <c r="AP11" s="2888" t="n"/>
      <c r="AQ11" s="2888" t="n"/>
      <c r="AR11" s="2887" t="n"/>
      <c r="AS11" s="934" t="n"/>
      <c r="AT11" s="2889" t="n"/>
      <c r="AU11" s="2886" t="n"/>
      <c r="AV11" s="2887" t="n"/>
      <c r="AW11" s="2887" t="n"/>
      <c r="AX11" s="2888" t="n"/>
      <c r="AY11" s="2888" t="n"/>
      <c r="AZ11" s="2887" t="n"/>
      <c r="BA11" s="934" t="n"/>
      <c r="BB11" s="936" t="n"/>
      <c r="BC11" s="2886" t="n"/>
      <c r="BD11" s="2887" t="n"/>
      <c r="BE11" s="2887" t="n"/>
      <c r="BF11" s="2888" t="n"/>
      <c r="BG11" s="2888" t="n"/>
      <c r="BH11" s="2887" t="n"/>
      <c r="BI11" s="934" t="n"/>
      <c r="BJ11" s="936" t="n"/>
      <c r="BK11" s="2886" t="n"/>
      <c r="BL11" s="2887" t="n"/>
      <c r="BM11" s="2887" t="n"/>
      <c r="BN11" s="2887" t="n"/>
      <c r="BO11" s="2888" t="n"/>
      <c r="BP11" s="2888" t="n"/>
      <c r="BQ11" s="2887" t="n"/>
      <c r="BR11" s="934" t="n"/>
      <c r="BS11" s="936" t="n"/>
      <c r="BT11" s="2890" t="n"/>
      <c r="BU11" s="2673" t="n"/>
      <c r="BV11" s="2673" t="n"/>
      <c r="BW11" s="2891" t="n"/>
      <c r="BX11" s="2891" t="n"/>
      <c r="BY11" s="2673" t="n"/>
      <c r="BZ11" s="920" t="n"/>
      <c r="CA11" s="532" t="n"/>
      <c r="CB11" s="2890" t="n"/>
      <c r="CC11" s="2673" t="n"/>
      <c r="CD11" s="2673" t="n"/>
      <c r="CE11" s="2891" t="n"/>
      <c r="CF11" s="2891" t="n"/>
      <c r="CG11" s="2673" t="n"/>
      <c r="CH11" s="920" t="n"/>
      <c r="CI11" s="532" t="n"/>
      <c r="CJ11" s="2890" t="n"/>
      <c r="CK11" s="2887" t="n"/>
      <c r="CL11" s="2887" t="n"/>
      <c r="CM11" s="2888" t="n"/>
      <c r="CN11" s="2888" t="n"/>
      <c r="CO11" s="2887" t="n"/>
      <c r="CP11" s="934" t="n"/>
      <c r="CQ11" s="936" t="n"/>
      <c r="CR11" s="2882" t="n"/>
      <c r="CS11" s="2674" t="n"/>
      <c r="CT11" s="2674" t="n"/>
      <c r="CU11" s="2888">
        <f>+CR11-CS11</f>
        <v/>
      </c>
      <c r="CV11" s="2888">
        <f>+CR11-CT11</f>
        <v/>
      </c>
      <c r="CW11" s="2892" t="n"/>
      <c r="CX11" s="935">
        <f>IFERROR(CR11/CW11-1, "-")</f>
        <v/>
      </c>
      <c r="CY11" s="912" t="n"/>
      <c r="CZ11" s="2887" t="n"/>
      <c r="DA11" s="2887" t="n"/>
      <c r="DB11" s="2887" t="n"/>
      <c r="DC11" s="2887" t="n"/>
      <c r="DD11" s="2887" t="n"/>
      <c r="DE11" s="2893" t="n"/>
      <c r="DF11" s="2893" t="n"/>
      <c r="DG11" s="2893" t="n"/>
      <c r="DH11" s="2893" t="n"/>
      <c r="DI11" s="2880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942" t="n"/>
      <c r="DO11" s="942" t="n"/>
      <c r="DP11" s="942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1.75" r="12" s="2">
      <c r="A12" s="943" t="n"/>
      <c r="B12" s="944" t="inlineStr">
        <is>
          <t>Coût unitaire</t>
        </is>
      </c>
      <c r="C12" s="651" t="inlineStr">
        <is>
          <t>MB6</t>
        </is>
      </c>
      <c r="D12" s="945" t="n"/>
      <c r="E12" s="2894" t="n"/>
      <c r="F12" s="947" t="n"/>
      <c r="G12" s="2894" t="n"/>
      <c r="H12" s="948" t="n"/>
      <c r="I12" s="949" t="n"/>
      <c r="J12" s="945" t="n"/>
      <c r="K12" s="2894" t="n"/>
      <c r="L12" s="947" t="n"/>
      <c r="M12" s="2894" t="n"/>
      <c r="N12" s="948" t="n"/>
      <c r="O12" s="2894" t="n"/>
      <c r="P12" s="945" t="n"/>
      <c r="Q12" s="2894" t="n"/>
      <c r="R12" s="947" t="n"/>
      <c r="S12" s="2894" t="n"/>
      <c r="T12" s="948" t="n"/>
      <c r="U12" s="950" t="n"/>
      <c r="V12" s="945" t="n"/>
      <c r="W12" s="2894" t="n"/>
      <c r="X12" s="2894" t="n"/>
      <c r="Y12" s="947" t="n"/>
      <c r="Z12" s="2894" t="n"/>
      <c r="AA12" s="2894" t="n"/>
      <c r="AB12" s="948" t="n"/>
      <c r="AC12" s="950" t="n"/>
      <c r="AD12" s="945" t="n"/>
      <c r="AE12" s="2894" t="n"/>
      <c r="AF12" s="2894" t="n"/>
      <c r="AG12" s="947" t="n"/>
      <c r="AH12" s="2894" t="n"/>
      <c r="AI12" s="2894" t="n"/>
      <c r="AJ12" s="948" t="n"/>
      <c r="AK12" s="950" t="n"/>
      <c r="AL12" s="945" t="n"/>
      <c r="AM12" s="2894" t="n"/>
      <c r="AN12" s="2894" t="n"/>
      <c r="AO12" s="2894" t="n"/>
      <c r="AP12" s="947" t="n"/>
      <c r="AQ12" s="947" t="n"/>
      <c r="AR12" s="2894" t="n"/>
      <c r="AS12" s="948" t="n"/>
      <c r="AT12" s="2895" t="n"/>
      <c r="AU12" s="945" t="n"/>
      <c r="AV12" s="2894" t="n"/>
      <c r="AW12" s="2894" t="n"/>
      <c r="AX12" s="947" t="n"/>
      <c r="AY12" s="947" t="n"/>
      <c r="AZ12" s="2894" t="n"/>
      <c r="BA12" s="948" t="n"/>
      <c r="BB12" s="950" t="n"/>
      <c r="BC12" s="945" t="n"/>
      <c r="BD12" s="2894" t="n"/>
      <c r="BE12" s="2894" t="n"/>
      <c r="BF12" s="947" t="n"/>
      <c r="BG12" s="947" t="n"/>
      <c r="BH12" s="2894" t="n"/>
      <c r="BI12" s="948" t="n"/>
      <c r="BJ12" s="950" t="n"/>
      <c r="BK12" s="945" t="n"/>
      <c r="BL12" s="2894" t="n"/>
      <c r="BM12" s="2894" t="n"/>
      <c r="BN12" s="2894" t="n"/>
      <c r="BO12" s="947" t="n"/>
      <c r="BP12" s="947" t="n"/>
      <c r="BQ12" s="2894" t="n"/>
      <c r="BR12" s="948" t="n"/>
      <c r="BS12" s="950" t="n"/>
      <c r="BT12" s="952" t="n"/>
      <c r="BU12" s="2507" t="n"/>
      <c r="BV12" s="2507" t="n"/>
      <c r="BW12" s="953" t="n"/>
      <c r="BX12" s="953" t="n"/>
      <c r="BY12" s="2507" t="n"/>
      <c r="BZ12" s="774" t="n"/>
      <c r="CA12" s="397" t="n"/>
      <c r="CB12" s="952" t="n"/>
      <c r="CC12" s="2507" t="n"/>
      <c r="CD12" s="2507" t="n"/>
      <c r="CE12" s="953" t="n"/>
      <c r="CF12" s="953" t="n"/>
      <c r="CG12" s="2507" t="n"/>
      <c r="CH12" s="774" t="n"/>
      <c r="CI12" s="397" t="n"/>
      <c r="CJ12" s="952" t="n"/>
      <c r="CK12" s="2894" t="n"/>
      <c r="CL12" s="2894" t="n"/>
      <c r="CM12" s="947" t="n"/>
      <c r="CN12" s="947" t="n"/>
      <c r="CO12" s="2894" t="n"/>
      <c r="CP12" s="948" t="n"/>
      <c r="CQ12" s="950" t="n"/>
      <c r="CR12" s="2883" t="n"/>
      <c r="CS12" s="2434" t="n"/>
      <c r="CT12" s="2434" t="n"/>
      <c r="CU12" s="947">
        <f>+CR12-CS12</f>
        <v/>
      </c>
      <c r="CV12" s="947">
        <f>+CR12-CT12</f>
        <v/>
      </c>
      <c r="CW12" s="947" t="n"/>
      <c r="CX12" s="949">
        <f>IFERROR(CR12/CW12-1, "-")</f>
        <v/>
      </c>
      <c r="CY12" s="912" t="n"/>
      <c r="CZ12" s="2894" t="n"/>
      <c r="DA12" s="2894" t="n"/>
      <c r="DB12" s="2894" t="n"/>
      <c r="DC12" s="2894" t="n"/>
      <c r="DD12" s="2894" t="n"/>
      <c r="DE12" s="947" t="n"/>
      <c r="DF12" s="947" t="n"/>
      <c r="DG12" s="947" t="n"/>
      <c r="DH12" s="947" t="n"/>
      <c r="DI12" s="2880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942" t="n"/>
      <c r="DO12" s="942" t="n"/>
      <c r="DP12" s="942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1.75" r="13" s="2">
      <c r="A13" s="954" t="n"/>
      <c r="B13" s="955" t="inlineStr">
        <is>
          <t>Transit Sortant International depuis les concurents</t>
        </is>
      </c>
      <c r="C13" s="651" t="inlineStr">
        <is>
          <t>MB7</t>
        </is>
      </c>
      <c r="D13" s="2896" t="n"/>
      <c r="E13" s="2897" t="n"/>
      <c r="F13" s="2898" t="n"/>
      <c r="G13" s="2897" t="n"/>
      <c r="H13" s="959" t="n"/>
      <c r="I13" s="960" t="n"/>
      <c r="J13" s="2896" t="n"/>
      <c r="K13" s="2897" t="n"/>
      <c r="L13" s="2898" t="n"/>
      <c r="M13" s="2897" t="n"/>
      <c r="N13" s="959" t="n"/>
      <c r="O13" s="2897" t="n"/>
      <c r="P13" s="2896" t="n"/>
      <c r="Q13" s="2897" t="n"/>
      <c r="R13" s="2898" t="n"/>
      <c r="S13" s="2897" t="n"/>
      <c r="T13" s="959" t="n"/>
      <c r="U13" s="961" t="n"/>
      <c r="V13" s="2896" t="n"/>
      <c r="W13" s="2897" t="n"/>
      <c r="X13" s="2897" t="n"/>
      <c r="Y13" s="2898" t="n"/>
      <c r="Z13" s="2897" t="n"/>
      <c r="AA13" s="2897" t="n"/>
      <c r="AB13" s="959" t="n"/>
      <c r="AC13" s="961" t="n"/>
      <c r="AD13" s="2896" t="n"/>
      <c r="AE13" s="2897" t="n"/>
      <c r="AF13" s="2897" t="n"/>
      <c r="AG13" s="2898" t="n"/>
      <c r="AH13" s="2897" t="n"/>
      <c r="AI13" s="2897" t="n"/>
      <c r="AJ13" s="959" t="n"/>
      <c r="AK13" s="961" t="n"/>
      <c r="AL13" s="2896" t="n"/>
      <c r="AM13" s="2897" t="n"/>
      <c r="AN13" s="2897" t="n"/>
      <c r="AO13" s="2897" t="n"/>
      <c r="AP13" s="2898" t="n"/>
      <c r="AQ13" s="2898" t="n"/>
      <c r="AR13" s="2897" t="n"/>
      <c r="AS13" s="959" t="n"/>
      <c r="AT13" s="2899" t="n"/>
      <c r="AU13" s="2896" t="n"/>
      <c r="AV13" s="2897" t="n"/>
      <c r="AW13" s="2897" t="n"/>
      <c r="AX13" s="2898" t="n"/>
      <c r="AY13" s="2898" t="n"/>
      <c r="AZ13" s="2897" t="n"/>
      <c r="BA13" s="959" t="n"/>
      <c r="BB13" s="961" t="n"/>
      <c r="BC13" s="2896" t="n"/>
      <c r="BD13" s="2897" t="n"/>
      <c r="BE13" s="2897" t="n"/>
      <c r="BF13" s="2898" t="n"/>
      <c r="BG13" s="2898" t="n"/>
      <c r="BH13" s="2897" t="n"/>
      <c r="BI13" s="959" t="n"/>
      <c r="BJ13" s="961" t="n"/>
      <c r="BK13" s="2896" t="n"/>
      <c r="BL13" s="2897" t="n"/>
      <c r="BM13" s="2897" t="n"/>
      <c r="BN13" s="2897" t="n"/>
      <c r="BO13" s="2898" t="n"/>
      <c r="BP13" s="2898" t="n"/>
      <c r="BQ13" s="2897" t="n"/>
      <c r="BR13" s="959" t="n"/>
      <c r="BS13" s="961" t="n"/>
      <c r="BT13" s="2900" t="n"/>
      <c r="BU13" s="2702" t="n"/>
      <c r="BV13" s="2702" t="n"/>
      <c r="BW13" s="2901" t="n"/>
      <c r="BX13" s="2901" t="n"/>
      <c r="BY13" s="2702" t="n"/>
      <c r="BZ13" s="926" t="n"/>
      <c r="CA13" s="662" t="n"/>
      <c r="CB13" s="2900" t="n"/>
      <c r="CC13" s="2702" t="n"/>
      <c r="CD13" s="2702" t="n"/>
      <c r="CE13" s="2901" t="n"/>
      <c r="CF13" s="2901" t="n"/>
      <c r="CG13" s="2702" t="n"/>
      <c r="CH13" s="926" t="n"/>
      <c r="CI13" s="662" t="n"/>
      <c r="CJ13" s="2900" t="n"/>
      <c r="CK13" s="2897" t="n"/>
      <c r="CL13" s="2897" t="n"/>
      <c r="CM13" s="2898" t="n"/>
      <c r="CN13" s="2898" t="n"/>
      <c r="CO13" s="2897" t="n"/>
      <c r="CP13" s="959" t="n"/>
      <c r="CQ13" s="961" t="n"/>
      <c r="CR13" s="2885" t="n"/>
      <c r="CS13" s="2884" t="n"/>
      <c r="CT13" s="2884" t="n"/>
      <c r="CU13" s="2898">
        <f>+CR13-CS13</f>
        <v/>
      </c>
      <c r="CV13" s="2898">
        <f>+CR13-CT13</f>
        <v/>
      </c>
      <c r="CW13" s="2898" t="n"/>
      <c r="CX13" s="960">
        <f>IFERROR(CR13/CW13-1, "-")</f>
        <v/>
      </c>
      <c r="CY13" s="912" t="n"/>
      <c r="CZ13" s="2897" t="n"/>
      <c r="DA13" s="2897" t="n"/>
      <c r="DB13" s="2897" t="n"/>
      <c r="DC13" s="2897" t="n"/>
      <c r="DD13" s="2897" t="n"/>
      <c r="DE13" s="2902" t="n"/>
      <c r="DF13" s="2902" t="n"/>
      <c r="DG13" s="2902" t="n"/>
      <c r="DH13" s="2902" t="n"/>
      <c r="DI13" s="2880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942" t="n"/>
      <c r="DO13" s="942" t="n"/>
      <c r="DP13" s="942" t="n"/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idden="1" ht="21.75" r="14" s="2323">
      <c r="A14" s="564" t="n"/>
      <c r="B14" s="685" t="inlineStr">
        <is>
          <t>Trafic (mn)</t>
        </is>
      </c>
      <c r="C14" s="651" t="inlineStr">
        <is>
          <t>MB8</t>
        </is>
      </c>
      <c r="D14" s="2881" t="n"/>
      <c r="E14" s="2674" t="n"/>
      <c r="F14" s="2674" t="n"/>
      <c r="G14" s="2674" t="n"/>
      <c r="H14" s="920" t="n"/>
      <c r="I14" s="531" t="n"/>
      <c r="J14" s="2881" t="n"/>
      <c r="K14" s="2674" t="n"/>
      <c r="L14" s="2674" t="n"/>
      <c r="M14" s="2674" t="n"/>
      <c r="N14" s="920" t="n"/>
      <c r="O14" s="2673" t="n"/>
      <c r="P14" s="2881" t="n"/>
      <c r="Q14" s="2674" t="n"/>
      <c r="R14" s="2674" t="n"/>
      <c r="S14" s="2674" t="n"/>
      <c r="T14" s="920" t="n"/>
      <c r="U14" s="532" t="n"/>
      <c r="V14" s="2881" t="n"/>
      <c r="W14" s="2674" t="n"/>
      <c r="X14" s="2674" t="n"/>
      <c r="Y14" s="2674" t="n"/>
      <c r="Z14" s="2673" t="n"/>
      <c r="AA14" s="2674" t="n"/>
      <c r="AB14" s="920" t="n"/>
      <c r="AC14" s="532" t="n"/>
      <c r="AD14" s="2881" t="n"/>
      <c r="AE14" s="2674" t="n"/>
      <c r="AF14" s="2674" t="n"/>
      <c r="AG14" s="2674" t="n"/>
      <c r="AH14" s="2673" t="n"/>
      <c r="AI14" s="2674" t="n"/>
      <c r="AJ14" s="920" t="n"/>
      <c r="AK14" s="532" t="n"/>
      <c r="AL14" s="2881" t="n"/>
      <c r="AM14" s="2674" t="n"/>
      <c r="AN14" s="2674" t="n"/>
      <c r="AO14" s="2674" t="n"/>
      <c r="AP14" s="2674" t="n"/>
      <c r="AQ14" s="2674" t="n"/>
      <c r="AR14" s="2674" t="n"/>
      <c r="AS14" s="920" t="n"/>
      <c r="AT14" s="2675" t="n"/>
      <c r="AU14" s="2881" t="n"/>
      <c r="AV14" s="2674" t="n"/>
      <c r="AW14" s="2674" t="n"/>
      <c r="AX14" s="2674" t="n"/>
      <c r="AY14" s="2674" t="n"/>
      <c r="AZ14" s="2674" t="n"/>
      <c r="BA14" s="920" t="n"/>
      <c r="BB14" s="532" t="n"/>
      <c r="BC14" s="2881" t="n"/>
      <c r="BD14" s="2674" t="n"/>
      <c r="BE14" s="2674" t="n"/>
      <c r="BF14" s="2674" t="n"/>
      <c r="BG14" s="2674" t="n"/>
      <c r="BH14" s="2674" t="n"/>
      <c r="BI14" s="920" t="n"/>
      <c r="BJ14" s="532" t="n"/>
      <c r="BK14" s="2881" t="n"/>
      <c r="BL14" s="2674" t="n"/>
      <c r="BM14" s="2674" t="n"/>
      <c r="BN14" s="2674" t="n"/>
      <c r="BO14" s="2674" t="n"/>
      <c r="BP14" s="2674" t="n"/>
      <c r="BQ14" s="2674" t="n"/>
      <c r="BR14" s="920" t="n"/>
      <c r="BS14" s="532" t="n"/>
      <c r="BT14" s="2881" t="n"/>
      <c r="BU14" s="2674" t="n"/>
      <c r="BV14" s="2674" t="n"/>
      <c r="BW14" s="2674" t="n"/>
      <c r="BX14" s="2674" t="n"/>
      <c r="BY14" s="2674" t="n"/>
      <c r="BZ14" s="920" t="n"/>
      <c r="CA14" s="532" t="n"/>
      <c r="CB14" s="2881" t="n"/>
      <c r="CC14" s="2674" t="n"/>
      <c r="CD14" s="2674" t="n"/>
      <c r="CE14" s="2674" t="n"/>
      <c r="CF14" s="2674" t="n"/>
      <c r="CG14" s="2674" t="n"/>
      <c r="CH14" s="920" t="n"/>
      <c r="CI14" s="532" t="n"/>
      <c r="CJ14" s="2881" t="n"/>
      <c r="CK14" s="2674" t="n"/>
      <c r="CL14" s="2674" t="n"/>
      <c r="CM14" s="2674" t="n"/>
      <c r="CN14" s="2674" t="n"/>
      <c r="CO14" s="2674" t="n"/>
      <c r="CP14" s="920" t="n"/>
      <c r="CQ14" s="397" t="n"/>
      <c r="CR14" s="2882" t="n"/>
      <c r="CS14" s="2674" t="n"/>
      <c r="CT14" s="2674" t="n"/>
      <c r="CU14" s="2674">
        <f>+CR14-CS14</f>
        <v/>
      </c>
      <c r="CV14" s="2674">
        <f>+CR14-CT14</f>
        <v/>
      </c>
      <c r="CW14" s="2674" t="n"/>
      <c r="CX14" s="531">
        <f>IFERROR(CR14/CW14-1, "-")</f>
        <v/>
      </c>
      <c r="CY14" s="912" t="n"/>
      <c r="CZ14" s="2674" t="n"/>
      <c r="DA14" s="2674" t="n"/>
      <c r="DB14" s="2674" t="n"/>
      <c r="DC14" s="2674" t="n"/>
      <c r="DD14" s="2674" t="n"/>
      <c r="DE14" s="966" t="n"/>
      <c r="DF14" s="966" t="n"/>
      <c r="DG14" s="966" t="n"/>
      <c r="DH14" s="966" t="n"/>
      <c r="DI14" s="2880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idden="1" ht="21.75" r="15" s="2323">
      <c r="A15" s="565" t="n"/>
      <c r="B15" s="826" t="inlineStr">
        <is>
          <t>Coût unitaire</t>
        </is>
      </c>
      <c r="C15" s="651" t="inlineStr">
        <is>
          <t>MB9</t>
        </is>
      </c>
      <c r="D15" s="2434" t="n"/>
      <c r="E15" s="2434" t="n"/>
      <c r="F15" s="2434" t="n"/>
      <c r="G15" s="2434" t="n"/>
      <c r="H15" s="774" t="n"/>
      <c r="I15" s="232" t="n"/>
      <c r="J15" s="2434" t="n"/>
      <c r="K15" s="2434" t="n"/>
      <c r="L15" s="2434" t="n"/>
      <c r="M15" s="2434" t="n"/>
      <c r="N15" s="774" t="n"/>
      <c r="O15" s="2507" t="n"/>
      <c r="P15" s="2434" t="n"/>
      <c r="Q15" s="2434" t="n"/>
      <c r="R15" s="2434" t="n"/>
      <c r="S15" s="2434" t="n"/>
      <c r="T15" s="774" t="n"/>
      <c r="U15" s="397" t="n"/>
      <c r="V15" s="2434" t="n"/>
      <c r="W15" s="2434" t="n"/>
      <c r="X15" s="2434" t="n"/>
      <c r="Y15" s="2434" t="n"/>
      <c r="Z15" s="2507" t="n"/>
      <c r="AA15" s="2434" t="n"/>
      <c r="AB15" s="774" t="n"/>
      <c r="AC15" s="397" t="n"/>
      <c r="AD15" s="2434" t="n"/>
      <c r="AE15" s="2434" t="n"/>
      <c r="AF15" s="2434" t="n"/>
      <c r="AG15" s="2434" t="n"/>
      <c r="AH15" s="2507" t="n"/>
      <c r="AI15" s="2434" t="n"/>
      <c r="AJ15" s="774" t="n"/>
      <c r="AK15" s="397" t="n"/>
      <c r="AL15" s="2434" t="n"/>
      <c r="AM15" s="2434" t="n"/>
      <c r="AN15" s="2434" t="n"/>
      <c r="AO15" s="2434" t="n"/>
      <c r="AP15" s="2434" t="n"/>
      <c r="AQ15" s="2434" t="n"/>
      <c r="AR15" s="2434" t="n"/>
      <c r="AS15" s="774" t="n"/>
      <c r="AT15" s="2586" t="n"/>
      <c r="AU15" s="2434" t="n"/>
      <c r="AV15" s="2434" t="n"/>
      <c r="AW15" s="2434" t="n"/>
      <c r="AX15" s="2434" t="n"/>
      <c r="AY15" s="2434" t="n"/>
      <c r="AZ15" s="2434" t="n"/>
      <c r="BA15" s="774" t="n"/>
      <c r="BB15" s="397" t="n"/>
      <c r="BC15" s="2434" t="n"/>
      <c r="BD15" s="2434" t="n"/>
      <c r="BE15" s="2434" t="n"/>
      <c r="BF15" s="2434" t="n"/>
      <c r="BG15" s="2434" t="n"/>
      <c r="BH15" s="2434" t="n"/>
      <c r="BI15" s="774" t="n"/>
      <c r="BJ15" s="397" t="n"/>
      <c r="BK15" s="2434" t="n"/>
      <c r="BL15" s="2434" t="n"/>
      <c r="BM15" s="2434" t="n"/>
      <c r="BN15" s="2434" t="n"/>
      <c r="BO15" s="2434" t="n"/>
      <c r="BP15" s="2434" t="n"/>
      <c r="BQ15" s="2434" t="n"/>
      <c r="BR15" s="774" t="n"/>
      <c r="BS15" s="397" t="n"/>
      <c r="BT15" s="2434" t="n"/>
      <c r="BU15" s="2434" t="n"/>
      <c r="BV15" s="2434" t="n"/>
      <c r="BW15" s="2434" t="n"/>
      <c r="BX15" s="2434" t="n"/>
      <c r="BY15" s="2434" t="n"/>
      <c r="BZ15" s="774" t="n"/>
      <c r="CA15" s="397" t="n"/>
      <c r="CB15" s="2434" t="n"/>
      <c r="CC15" s="2434" t="n"/>
      <c r="CD15" s="2434" t="n"/>
      <c r="CE15" s="2434" t="n"/>
      <c r="CF15" s="2434" t="n"/>
      <c r="CG15" s="2434" t="n"/>
      <c r="CH15" s="774" t="n"/>
      <c r="CI15" s="397" t="n"/>
      <c r="CJ15" s="2434" t="n"/>
      <c r="CK15" s="2434" t="n"/>
      <c r="CL15" s="2434" t="n"/>
      <c r="CM15" s="2434" t="n"/>
      <c r="CN15" s="2434" t="n"/>
      <c r="CO15" s="2434" t="n"/>
      <c r="CP15" s="774" t="n"/>
      <c r="CQ15" s="397" t="n"/>
      <c r="CR15" s="2883" t="n"/>
      <c r="CS15" s="2434" t="n"/>
      <c r="CT15" s="2434" t="n"/>
      <c r="CU15" s="2434">
        <f>+CR15-CS15</f>
        <v/>
      </c>
      <c r="CV15" s="2434">
        <f>+CR15-CT15</f>
        <v/>
      </c>
      <c r="CW15" s="2434" t="n"/>
      <c r="CX15" s="232">
        <f>IFERROR(CR15/CW15-1, "-")</f>
        <v/>
      </c>
      <c r="CY15" s="912" t="n"/>
      <c r="CZ15" s="2434" t="n"/>
      <c r="DA15" s="2434" t="n"/>
      <c r="DB15" s="2434" t="n"/>
      <c r="DC15" s="2434" t="n"/>
      <c r="DD15" s="2434" t="n"/>
      <c r="DE15" s="232">
        <f>CZ15/DD15-1</f>
        <v/>
      </c>
      <c r="DF15" s="232">
        <f>DA15/DD15-1</f>
        <v/>
      </c>
      <c r="DG15" s="232">
        <f>DB15/DD15-1</f>
        <v/>
      </c>
      <c r="DH15" s="232">
        <f>DC15/DD15-1</f>
        <v/>
      </c>
      <c r="DI15" s="2880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idden="1" ht="21.75" r="16" s="2323">
      <c r="A16" s="923" t="n"/>
      <c r="B16" s="924" t="inlineStr">
        <is>
          <t>Opérateur national MTN</t>
        </is>
      </c>
      <c r="C16" s="651" t="inlineStr">
        <is>
          <t>MB10</t>
        </is>
      </c>
      <c r="D16" s="2903" t="n"/>
      <c r="E16" s="2884" t="n"/>
      <c r="F16" s="2884" t="n"/>
      <c r="G16" s="2884" t="n"/>
      <c r="H16" s="926" t="n"/>
      <c r="I16" s="927" t="n"/>
      <c r="J16" s="2903" t="n"/>
      <c r="K16" s="2884" t="n"/>
      <c r="L16" s="2884" t="n"/>
      <c r="M16" s="2884" t="n"/>
      <c r="N16" s="926" t="n"/>
      <c r="O16" s="2702" t="n"/>
      <c r="P16" s="2903" t="n"/>
      <c r="Q16" s="2884" t="n"/>
      <c r="R16" s="2884" t="n"/>
      <c r="S16" s="2884" t="n"/>
      <c r="T16" s="926" t="n"/>
      <c r="U16" s="662" t="n"/>
      <c r="V16" s="2903" t="n"/>
      <c r="W16" s="2884" t="n"/>
      <c r="X16" s="2884" t="n"/>
      <c r="Y16" s="2884" t="n"/>
      <c r="Z16" s="2702" t="n"/>
      <c r="AA16" s="2884" t="n"/>
      <c r="AB16" s="926" t="n"/>
      <c r="AC16" s="662" t="n"/>
      <c r="AD16" s="2903" t="n"/>
      <c r="AE16" s="2884" t="n"/>
      <c r="AF16" s="2884" t="n"/>
      <c r="AG16" s="2884" t="n"/>
      <c r="AH16" s="2702" t="n"/>
      <c r="AI16" s="2884" t="n"/>
      <c r="AJ16" s="926" t="n"/>
      <c r="AK16" s="662" t="n"/>
      <c r="AL16" s="2903" t="n"/>
      <c r="AM16" s="2884" t="n"/>
      <c r="AN16" s="2884" t="n"/>
      <c r="AO16" s="2884" t="n"/>
      <c r="AP16" s="2884" t="n"/>
      <c r="AQ16" s="2884" t="n"/>
      <c r="AR16" s="2884" t="n"/>
      <c r="AS16" s="926" t="n"/>
      <c r="AT16" s="2846" t="n"/>
      <c r="AU16" s="2903" t="n"/>
      <c r="AV16" s="2884" t="n"/>
      <c r="AW16" s="2884" t="n"/>
      <c r="AX16" s="2884" t="n"/>
      <c r="AY16" s="2884" t="n"/>
      <c r="AZ16" s="2884" t="n"/>
      <c r="BA16" s="926" t="n"/>
      <c r="BB16" s="662" t="n"/>
      <c r="BC16" s="2903" t="n"/>
      <c r="BD16" s="2884" t="n"/>
      <c r="BE16" s="2884" t="n"/>
      <c r="BF16" s="2884" t="n"/>
      <c r="BG16" s="2884" t="n"/>
      <c r="BH16" s="2884" t="n"/>
      <c r="BI16" s="926" t="n"/>
      <c r="BJ16" s="662" t="n"/>
      <c r="BK16" s="2903" t="n"/>
      <c r="BL16" s="2884" t="n"/>
      <c r="BM16" s="2884" t="n"/>
      <c r="BN16" s="2884" t="n"/>
      <c r="BO16" s="2884" t="n"/>
      <c r="BP16" s="2884" t="n"/>
      <c r="BQ16" s="2884" t="n"/>
      <c r="BR16" s="926" t="n"/>
      <c r="BS16" s="662" t="n"/>
      <c r="BT16" s="2884" t="n"/>
      <c r="BU16" s="2884" t="n"/>
      <c r="BV16" s="2884" t="n"/>
      <c r="BW16" s="2884" t="n"/>
      <c r="BX16" s="2884" t="n"/>
      <c r="BY16" s="2884" t="n"/>
      <c r="BZ16" s="926" t="n"/>
      <c r="CA16" s="662" t="n"/>
      <c r="CB16" s="2884" t="n"/>
      <c r="CC16" s="2884" t="n"/>
      <c r="CD16" s="2884" t="n"/>
      <c r="CE16" s="2884" t="n"/>
      <c r="CF16" s="2884" t="n"/>
      <c r="CG16" s="2884" t="n"/>
      <c r="CH16" s="926" t="n"/>
      <c r="CI16" s="662" t="n"/>
      <c r="CJ16" s="2884" t="n"/>
      <c r="CK16" s="2884" t="n"/>
      <c r="CL16" s="2884" t="n"/>
      <c r="CM16" s="2884" t="n"/>
      <c r="CN16" s="2884" t="n"/>
      <c r="CO16" s="2884" t="n"/>
      <c r="CP16" s="926" t="n"/>
      <c r="CQ16" s="703" t="n"/>
      <c r="CR16" s="2885" t="n"/>
      <c r="CS16" s="2884" t="n"/>
      <c r="CT16" s="2884" t="n"/>
      <c r="CU16" s="2884">
        <f>+CR16-CS16</f>
        <v/>
      </c>
      <c r="CV16" s="2884">
        <f>+CR16-CT16</f>
        <v/>
      </c>
      <c r="CW16" s="2884" t="n"/>
      <c r="CX16" s="927">
        <f>IFERROR(CR16/CW16-1, "-")</f>
        <v/>
      </c>
      <c r="CY16" s="912" t="n"/>
      <c r="CZ16" s="2884" t="n"/>
      <c r="DA16" s="2884" t="n"/>
      <c r="DB16" s="2884" t="n"/>
      <c r="DC16" s="2884" t="n"/>
      <c r="DD16" s="2884" t="n"/>
      <c r="DE16" s="702">
        <f>CZ16/DD16-1</f>
        <v/>
      </c>
      <c r="DF16" s="702">
        <f>DA16/DD16-1</f>
        <v/>
      </c>
      <c r="DG16" s="702">
        <f>DB16/DD16-1</f>
        <v/>
      </c>
      <c r="DH16" s="702">
        <f>DC16/DD16-1</f>
        <v/>
      </c>
      <c r="DI16" s="2880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idden="1" ht="21.75" r="17" s="2323">
      <c r="A17" s="564" t="n"/>
      <c r="B17" s="685" t="inlineStr">
        <is>
          <t>Trafic (mn)</t>
        </is>
      </c>
      <c r="C17" s="651" t="inlineStr">
        <is>
          <t>MB11</t>
        </is>
      </c>
      <c r="D17" s="2890" t="n"/>
      <c r="E17" s="2674" t="n"/>
      <c r="F17" s="2891" t="n"/>
      <c r="G17" s="2674" t="n"/>
      <c r="H17" s="920" t="n"/>
      <c r="I17" s="531" t="n"/>
      <c r="J17" s="2890" t="n"/>
      <c r="K17" s="2674" t="n"/>
      <c r="L17" s="2891" t="n"/>
      <c r="M17" s="2674" t="n"/>
      <c r="N17" s="920" t="n"/>
      <c r="O17" s="2673" t="n"/>
      <c r="P17" s="2890" t="n"/>
      <c r="Q17" s="2674" t="n"/>
      <c r="R17" s="2891" t="n"/>
      <c r="S17" s="2674" t="n"/>
      <c r="T17" s="920" t="n"/>
      <c r="U17" s="532" t="n"/>
      <c r="V17" s="2890" t="n"/>
      <c r="W17" s="2674" t="n"/>
      <c r="X17" s="2674" t="n"/>
      <c r="Y17" s="2891" t="n"/>
      <c r="Z17" s="2673" t="n"/>
      <c r="AA17" s="2674" t="n"/>
      <c r="AB17" s="920" t="n"/>
      <c r="AC17" s="532" t="n"/>
      <c r="AD17" s="2890" t="n"/>
      <c r="AE17" s="2674" t="n"/>
      <c r="AF17" s="2674" t="n"/>
      <c r="AG17" s="2891" t="n"/>
      <c r="AH17" s="2673" t="n"/>
      <c r="AI17" s="2674" t="n"/>
      <c r="AJ17" s="920" t="n"/>
      <c r="AK17" s="532" t="n"/>
      <c r="AL17" s="2890" t="n"/>
      <c r="AM17" s="2674" t="n"/>
      <c r="AN17" s="2674" t="n"/>
      <c r="AO17" s="2674" t="n"/>
      <c r="AP17" s="2891" t="n"/>
      <c r="AQ17" s="2891" t="n"/>
      <c r="AR17" s="2674" t="n"/>
      <c r="AS17" s="920" t="n"/>
      <c r="AT17" s="2675" t="n"/>
      <c r="AU17" s="2890" t="n"/>
      <c r="AV17" s="2674" t="n"/>
      <c r="AW17" s="2674" t="n"/>
      <c r="AX17" s="2891" t="n"/>
      <c r="AY17" s="2891" t="n"/>
      <c r="AZ17" s="2674" t="n"/>
      <c r="BA17" s="920" t="n"/>
      <c r="BB17" s="532" t="n"/>
      <c r="BC17" s="2890" t="n"/>
      <c r="BD17" s="2674" t="n"/>
      <c r="BE17" s="2674" t="n"/>
      <c r="BF17" s="2891" t="n"/>
      <c r="BG17" s="2891" t="n"/>
      <c r="BH17" s="2674" t="n"/>
      <c r="BI17" s="920" t="n"/>
      <c r="BJ17" s="532" t="n"/>
      <c r="BK17" s="2890" t="n"/>
      <c r="BL17" s="2674" t="n"/>
      <c r="BM17" s="2674" t="n"/>
      <c r="BN17" s="2674" t="n"/>
      <c r="BO17" s="2891" t="n"/>
      <c r="BP17" s="2891" t="n"/>
      <c r="BQ17" s="2674" t="n"/>
      <c r="BR17" s="920" t="n"/>
      <c r="BS17" s="532" t="n"/>
      <c r="BT17" s="2890" t="n"/>
      <c r="BU17" s="2674" t="n"/>
      <c r="BV17" s="2674" t="n"/>
      <c r="BW17" s="2891" t="n"/>
      <c r="BX17" s="2891" t="n"/>
      <c r="BY17" s="2674" t="n"/>
      <c r="BZ17" s="920" t="n"/>
      <c r="CA17" s="532" t="n"/>
      <c r="CB17" s="2890" t="n"/>
      <c r="CC17" s="2674" t="n"/>
      <c r="CD17" s="2674" t="n"/>
      <c r="CE17" s="2891" t="n"/>
      <c r="CF17" s="2891" t="n"/>
      <c r="CG17" s="2674" t="n"/>
      <c r="CH17" s="920" t="n"/>
      <c r="CI17" s="532" t="n"/>
      <c r="CJ17" s="2890" t="n"/>
      <c r="CK17" s="2674" t="n"/>
      <c r="CL17" s="2674" t="n"/>
      <c r="CM17" s="2891" t="n"/>
      <c r="CN17" s="2891" t="n"/>
      <c r="CO17" s="2674" t="n"/>
      <c r="CP17" s="920" t="n"/>
      <c r="CQ17" s="532" t="n"/>
      <c r="CR17" s="2882" t="n"/>
      <c r="CS17" s="2674" t="n"/>
      <c r="CT17" s="2904" t="n"/>
      <c r="CU17" s="2891">
        <f>+CR17-CS17</f>
        <v/>
      </c>
      <c r="CV17" s="2891">
        <f>+CR17-CT17</f>
        <v/>
      </c>
      <c r="CW17" s="2904" t="n"/>
      <c r="CX17" s="531">
        <f>IFERROR(CR17/CW17-1, "-")</f>
        <v/>
      </c>
      <c r="CY17" s="912" t="n"/>
      <c r="CZ17" s="2674" t="n"/>
      <c r="DA17" s="2674" t="n"/>
      <c r="DB17" s="2674" t="n"/>
      <c r="DC17" s="2674" t="n"/>
      <c r="DD17" s="2674" t="n"/>
      <c r="DE17" s="2905" t="n"/>
      <c r="DF17" s="2905" t="n"/>
      <c r="DG17" s="2905" t="n"/>
      <c r="DH17" s="2905" t="n"/>
      <c r="DI17" s="2880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idden="1" ht="21.75" r="18" s="2323">
      <c r="A18" s="565" t="n"/>
      <c r="B18" s="826" t="inlineStr">
        <is>
          <t>Coût unitaire</t>
        </is>
      </c>
      <c r="C18" s="651" t="inlineStr">
        <is>
          <t>MB12</t>
        </is>
      </c>
      <c r="D18" s="952" t="n"/>
      <c r="E18" s="2434" t="n"/>
      <c r="F18" s="953" t="n"/>
      <c r="G18" s="2434" t="n"/>
      <c r="H18" s="774" t="n"/>
      <c r="I18" s="232" t="n"/>
      <c r="J18" s="952" t="n"/>
      <c r="K18" s="2434" t="n"/>
      <c r="L18" s="953" t="n"/>
      <c r="M18" s="2434" t="n"/>
      <c r="N18" s="774" t="n"/>
      <c r="O18" s="2507" t="n"/>
      <c r="P18" s="952" t="n"/>
      <c r="Q18" s="2434" t="n"/>
      <c r="R18" s="953" t="n"/>
      <c r="S18" s="2434" t="n"/>
      <c r="T18" s="774" t="n"/>
      <c r="U18" s="397" t="n"/>
      <c r="V18" s="952" t="n"/>
      <c r="W18" s="2434" t="n"/>
      <c r="X18" s="2434" t="n"/>
      <c r="Y18" s="953" t="n"/>
      <c r="Z18" s="2507" t="n"/>
      <c r="AA18" s="2434" t="n"/>
      <c r="AB18" s="774" t="n"/>
      <c r="AC18" s="397" t="n"/>
      <c r="AD18" s="952" t="n"/>
      <c r="AE18" s="2434" t="n"/>
      <c r="AF18" s="2434" t="n"/>
      <c r="AG18" s="953" t="n"/>
      <c r="AH18" s="2507" t="n"/>
      <c r="AI18" s="2434" t="n"/>
      <c r="AJ18" s="774" t="n"/>
      <c r="AK18" s="397" t="n"/>
      <c r="AL18" s="952" t="n"/>
      <c r="AM18" s="2434" t="n"/>
      <c r="AN18" s="2434" t="n"/>
      <c r="AO18" s="2434" t="n"/>
      <c r="AP18" s="953" t="n"/>
      <c r="AQ18" s="953" t="n"/>
      <c r="AR18" s="2434" t="n"/>
      <c r="AS18" s="774" t="n"/>
      <c r="AT18" s="2586" t="n"/>
      <c r="AU18" s="952" t="n"/>
      <c r="AV18" s="2434" t="n"/>
      <c r="AW18" s="2434" t="n"/>
      <c r="AX18" s="953" t="n"/>
      <c r="AY18" s="953" t="n"/>
      <c r="AZ18" s="2434" t="n"/>
      <c r="BA18" s="774" t="n"/>
      <c r="BB18" s="397" t="n"/>
      <c r="BC18" s="952" t="n"/>
      <c r="BD18" s="2434" t="n"/>
      <c r="BE18" s="2434" t="n"/>
      <c r="BF18" s="953" t="n"/>
      <c r="BG18" s="953" t="n"/>
      <c r="BH18" s="2434" t="n"/>
      <c r="BI18" s="774" t="n"/>
      <c r="BJ18" s="397" t="n"/>
      <c r="BK18" s="952" t="n"/>
      <c r="BL18" s="2434" t="n"/>
      <c r="BM18" s="2434" t="n"/>
      <c r="BN18" s="2434" t="n"/>
      <c r="BO18" s="953" t="n"/>
      <c r="BP18" s="953" t="n"/>
      <c r="BQ18" s="2434" t="n"/>
      <c r="BR18" s="774" t="n"/>
      <c r="BS18" s="397" t="n"/>
      <c r="BT18" s="952" t="n"/>
      <c r="BU18" s="2434" t="n"/>
      <c r="BV18" s="2434" t="n"/>
      <c r="BW18" s="953" t="n"/>
      <c r="BX18" s="953" t="n"/>
      <c r="BY18" s="2434" t="n"/>
      <c r="BZ18" s="774" t="n"/>
      <c r="CA18" s="397" t="n"/>
      <c r="CB18" s="952" t="n"/>
      <c r="CC18" s="2434" t="n"/>
      <c r="CD18" s="2434" t="n"/>
      <c r="CE18" s="953" t="n"/>
      <c r="CF18" s="953" t="n"/>
      <c r="CG18" s="2434" t="n"/>
      <c r="CH18" s="774" t="n"/>
      <c r="CI18" s="397" t="n"/>
      <c r="CJ18" s="952" t="n"/>
      <c r="CK18" s="2434" t="n"/>
      <c r="CL18" s="2434" t="n"/>
      <c r="CM18" s="953" t="n"/>
      <c r="CN18" s="953" t="n"/>
      <c r="CO18" s="2434" t="n"/>
      <c r="CP18" s="774" t="n"/>
      <c r="CQ18" s="397" t="n"/>
      <c r="CR18" s="2883" t="n"/>
      <c r="CS18" s="2434" t="n"/>
      <c r="CT18" s="953" t="n"/>
      <c r="CU18" s="953">
        <f>+CR18-CS18</f>
        <v/>
      </c>
      <c r="CV18" s="953">
        <f>+CR18-CT18</f>
        <v/>
      </c>
      <c r="CW18" s="953" t="n"/>
      <c r="CX18" s="232">
        <f>IFERROR(CR18/CW18-1, "-")</f>
        <v/>
      </c>
      <c r="CY18" s="912" t="n"/>
      <c r="CZ18" s="2434" t="n"/>
      <c r="DA18" s="2434" t="n"/>
      <c r="DB18" s="2434" t="n"/>
      <c r="DC18" s="2434" t="n"/>
      <c r="DD18" s="2434" t="n"/>
      <c r="DE18" s="953" t="n"/>
      <c r="DF18" s="953" t="n"/>
      <c r="DG18" s="953" t="n"/>
      <c r="DH18" s="953" t="n"/>
      <c r="DI18" s="2880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idden="1" ht="21.75" r="19" s="2323">
      <c r="A19" s="923" t="n"/>
      <c r="B19" s="924" t="inlineStr">
        <is>
          <t>Opérateur national ORANGE</t>
        </is>
      </c>
      <c r="C19" s="651" t="inlineStr">
        <is>
          <t>MB13</t>
        </is>
      </c>
      <c r="D19" s="2900" t="n"/>
      <c r="E19" s="2884" t="n"/>
      <c r="F19" s="2901" t="n"/>
      <c r="G19" s="2884" t="n"/>
      <c r="H19" s="926" t="n"/>
      <c r="I19" s="927" t="n"/>
      <c r="J19" s="2900" t="n"/>
      <c r="K19" s="2884" t="n"/>
      <c r="L19" s="2901" t="n"/>
      <c r="M19" s="2884" t="n"/>
      <c r="N19" s="926" t="n"/>
      <c r="O19" s="2702" t="n"/>
      <c r="P19" s="2900" t="n"/>
      <c r="Q19" s="2884" t="n"/>
      <c r="R19" s="2901" t="n"/>
      <c r="S19" s="2884" t="n"/>
      <c r="T19" s="926" t="n"/>
      <c r="U19" s="662" t="n"/>
      <c r="V19" s="2900" t="n"/>
      <c r="W19" s="2884" t="n"/>
      <c r="X19" s="2884" t="n"/>
      <c r="Y19" s="2901" t="n"/>
      <c r="Z19" s="2702" t="n"/>
      <c r="AA19" s="2884" t="n"/>
      <c r="AB19" s="926" t="n"/>
      <c r="AC19" s="662" t="n"/>
      <c r="AD19" s="2900" t="n"/>
      <c r="AE19" s="2884" t="n"/>
      <c r="AF19" s="2884" t="n"/>
      <c r="AG19" s="2901" t="n"/>
      <c r="AH19" s="2702" t="n"/>
      <c r="AI19" s="2884" t="n"/>
      <c r="AJ19" s="926" t="n"/>
      <c r="AK19" s="662" t="n"/>
      <c r="AL19" s="2900" t="n"/>
      <c r="AM19" s="2884" t="n"/>
      <c r="AN19" s="2884" t="n"/>
      <c r="AO19" s="2884" t="n"/>
      <c r="AP19" s="2901" t="n"/>
      <c r="AQ19" s="2901" t="n"/>
      <c r="AR19" s="2884" t="n"/>
      <c r="AS19" s="926" t="n"/>
      <c r="AT19" s="2846" t="n"/>
      <c r="AU19" s="2900" t="n"/>
      <c r="AV19" s="2884" t="n"/>
      <c r="AW19" s="2884" t="n"/>
      <c r="AX19" s="2901" t="n"/>
      <c r="AY19" s="2901" t="n"/>
      <c r="AZ19" s="2884" t="n"/>
      <c r="BA19" s="926" t="n"/>
      <c r="BB19" s="662" t="n"/>
      <c r="BC19" s="2900" t="n"/>
      <c r="BD19" s="2884" t="n"/>
      <c r="BE19" s="2884" t="n"/>
      <c r="BF19" s="2901" t="n"/>
      <c r="BG19" s="2901" t="n"/>
      <c r="BH19" s="2884" t="n"/>
      <c r="BI19" s="926" t="n"/>
      <c r="BJ19" s="662" t="n"/>
      <c r="BK19" s="2900" t="n"/>
      <c r="BL19" s="2884" t="n"/>
      <c r="BM19" s="2884" t="n"/>
      <c r="BN19" s="2884" t="n"/>
      <c r="BO19" s="2901" t="n"/>
      <c r="BP19" s="2901" t="n"/>
      <c r="BQ19" s="2884" t="n"/>
      <c r="BR19" s="926" t="n"/>
      <c r="BS19" s="662" t="n"/>
      <c r="BT19" s="2900" t="n"/>
      <c r="BU19" s="2884" t="n"/>
      <c r="BV19" s="2884" t="n"/>
      <c r="BW19" s="2901" t="n"/>
      <c r="BX19" s="2901" t="n"/>
      <c r="BY19" s="2884" t="n"/>
      <c r="BZ19" s="926" t="n"/>
      <c r="CA19" s="662" t="n"/>
      <c r="CB19" s="2900" t="n"/>
      <c r="CC19" s="2884" t="n"/>
      <c r="CD19" s="2884" t="n"/>
      <c r="CE19" s="2901" t="n"/>
      <c r="CF19" s="2901" t="n"/>
      <c r="CG19" s="2884" t="n"/>
      <c r="CH19" s="926" t="n"/>
      <c r="CI19" s="662" t="n"/>
      <c r="CJ19" s="2900" t="n"/>
      <c r="CK19" s="2884" t="n"/>
      <c r="CL19" s="2884" t="n"/>
      <c r="CM19" s="2901" t="n"/>
      <c r="CN19" s="2901" t="n"/>
      <c r="CO19" s="2884" t="n"/>
      <c r="CP19" s="926" t="n"/>
      <c r="CQ19" s="662" t="n"/>
      <c r="CR19" s="2885" t="n"/>
      <c r="CS19" s="2884" t="n"/>
      <c r="CT19" s="2901" t="n"/>
      <c r="CU19" s="2901">
        <f>+CR19-CS19</f>
        <v/>
      </c>
      <c r="CV19" s="2901">
        <f>+CR19-CT19</f>
        <v/>
      </c>
      <c r="CW19" s="2901" t="n"/>
      <c r="CX19" s="927">
        <f>IFERROR(CR19/CW19-1, "-")</f>
        <v/>
      </c>
      <c r="CY19" s="912" t="n"/>
      <c r="CZ19" s="2884" t="n"/>
      <c r="DA19" s="2884" t="n"/>
      <c r="DB19" s="2884" t="n"/>
      <c r="DC19" s="2884" t="n"/>
      <c r="DD19" s="2884" t="n"/>
      <c r="DE19" s="2906" t="n"/>
      <c r="DF19" s="2906" t="n"/>
      <c r="DG19" s="2906" t="n"/>
      <c r="DH19" s="2906" t="n"/>
      <c r="DI19" s="2880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idden="1" ht="21.75" r="20" s="2323">
      <c r="A20" s="564" t="n"/>
      <c r="B20" s="685" t="inlineStr">
        <is>
          <t>Trafic (mn)</t>
        </is>
      </c>
      <c r="C20" s="651" t="inlineStr">
        <is>
          <t>MB14</t>
        </is>
      </c>
      <c r="D20" s="2890" t="n"/>
      <c r="E20" s="2904" t="n"/>
      <c r="F20" s="2891" t="n"/>
      <c r="G20" s="2904" t="n"/>
      <c r="H20" s="920" t="n"/>
      <c r="I20" s="531" t="n"/>
      <c r="J20" s="2890" t="n"/>
      <c r="K20" s="2904" t="n"/>
      <c r="L20" s="2891" t="n"/>
      <c r="M20" s="2904" t="n"/>
      <c r="N20" s="920" t="n"/>
      <c r="O20" s="2673" t="n"/>
      <c r="P20" s="2890" t="n"/>
      <c r="Q20" s="2904" t="n"/>
      <c r="R20" s="2891" t="n"/>
      <c r="S20" s="2904" t="n"/>
      <c r="T20" s="920" t="n"/>
      <c r="U20" s="532" t="n"/>
      <c r="V20" s="2890" t="n"/>
      <c r="W20" s="2904" t="n"/>
      <c r="X20" s="2904" t="n"/>
      <c r="Y20" s="2891" t="n"/>
      <c r="Z20" s="2673" t="n"/>
      <c r="AA20" s="2904" t="n"/>
      <c r="AB20" s="920" t="n"/>
      <c r="AC20" s="532" t="n"/>
      <c r="AD20" s="2890" t="n"/>
      <c r="AE20" s="2904" t="n"/>
      <c r="AF20" s="2904" t="n"/>
      <c r="AG20" s="2891" t="n"/>
      <c r="AH20" s="2673" t="n"/>
      <c r="AI20" s="2904" t="n"/>
      <c r="AJ20" s="920" t="n"/>
      <c r="AK20" s="532" t="n"/>
      <c r="AL20" s="2890" t="n"/>
      <c r="AM20" s="2904" t="n"/>
      <c r="AN20" s="2904" t="n"/>
      <c r="AO20" s="2904" t="n"/>
      <c r="AP20" s="2891" t="n"/>
      <c r="AQ20" s="2891" t="n"/>
      <c r="AR20" s="2904" t="n"/>
      <c r="AS20" s="920" t="n"/>
      <c r="AT20" s="2675" t="n"/>
      <c r="AU20" s="2890" t="n"/>
      <c r="AV20" s="2904" t="n"/>
      <c r="AW20" s="2904" t="n"/>
      <c r="AX20" s="2891" t="n"/>
      <c r="AY20" s="2891" t="n"/>
      <c r="AZ20" s="2904" t="n"/>
      <c r="BA20" s="920" t="n"/>
      <c r="BB20" s="532" t="n"/>
      <c r="BC20" s="2890" t="n"/>
      <c r="BD20" s="2904" t="n"/>
      <c r="BE20" s="2904" t="n"/>
      <c r="BF20" s="2891" t="n"/>
      <c r="BG20" s="2891" t="n"/>
      <c r="BH20" s="2904" t="n"/>
      <c r="BI20" s="920" t="n"/>
      <c r="BJ20" s="532" t="n"/>
      <c r="BK20" s="2890" t="n"/>
      <c r="BL20" s="2904" t="n"/>
      <c r="BM20" s="2904" t="n"/>
      <c r="BN20" s="2904" t="n"/>
      <c r="BO20" s="2891" t="n"/>
      <c r="BP20" s="2891" t="n"/>
      <c r="BQ20" s="2904" t="n"/>
      <c r="BR20" s="920" t="n"/>
      <c r="BS20" s="532" t="n"/>
      <c r="BT20" s="2890" t="n"/>
      <c r="BU20" s="2904" t="n"/>
      <c r="BV20" s="2904" t="n"/>
      <c r="BW20" s="2891" t="n"/>
      <c r="BX20" s="2891" t="n"/>
      <c r="BY20" s="2904" t="n"/>
      <c r="BZ20" s="920" t="n"/>
      <c r="CA20" s="532" t="n"/>
      <c r="CB20" s="2890" t="n"/>
      <c r="CC20" s="2904" t="n"/>
      <c r="CD20" s="2904" t="n"/>
      <c r="CE20" s="2891" t="n"/>
      <c r="CF20" s="2891" t="n"/>
      <c r="CG20" s="2904" t="n"/>
      <c r="CH20" s="920" t="n"/>
      <c r="CI20" s="532" t="n"/>
      <c r="CJ20" s="2890" t="n"/>
      <c r="CK20" s="2904" t="n"/>
      <c r="CL20" s="2904" t="n"/>
      <c r="CM20" s="2891" t="n"/>
      <c r="CN20" s="2891" t="n"/>
      <c r="CO20" s="2904" t="n"/>
      <c r="CP20" s="920" t="n"/>
      <c r="CQ20" s="532" t="n"/>
      <c r="CR20" s="2882" t="n"/>
      <c r="CS20" s="2674" t="n"/>
      <c r="CT20" s="2904" t="n"/>
      <c r="CU20" s="2891">
        <f>+CR20-CS20</f>
        <v/>
      </c>
      <c r="CV20" s="2891">
        <f>+CR20-CT20</f>
        <v/>
      </c>
      <c r="CW20" s="2904" t="n"/>
      <c r="CX20" s="531">
        <f>IFERROR(CR20/CW20-1, "-")</f>
        <v/>
      </c>
      <c r="CY20" s="912" t="n"/>
      <c r="CZ20" s="2904" t="n"/>
      <c r="DA20" s="2904" t="n"/>
      <c r="DB20" s="2904" t="n"/>
      <c r="DC20" s="2904" t="n"/>
      <c r="DD20" s="2904" t="n"/>
      <c r="DE20" s="2905" t="n"/>
      <c r="DF20" s="2905" t="n"/>
      <c r="DG20" s="2905" t="n"/>
      <c r="DH20" s="2905" t="n"/>
      <c r="DI20" s="2880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idden="1" ht="21.75" r="21" s="2323">
      <c r="A21" s="565" t="n"/>
      <c r="B21" s="826" t="inlineStr">
        <is>
          <t>Coût unitaire</t>
        </is>
      </c>
      <c r="C21" s="651" t="inlineStr">
        <is>
          <t>MB15</t>
        </is>
      </c>
      <c r="D21" s="952" t="n"/>
      <c r="E21" s="953" t="n"/>
      <c r="F21" s="953" t="n"/>
      <c r="G21" s="953" t="n"/>
      <c r="H21" s="774" t="n"/>
      <c r="I21" s="232" t="n"/>
      <c r="J21" s="952" t="n"/>
      <c r="K21" s="953" t="n"/>
      <c r="L21" s="953" t="n"/>
      <c r="M21" s="953" t="n"/>
      <c r="N21" s="774" t="n"/>
      <c r="O21" s="2507" t="n"/>
      <c r="P21" s="952" t="n"/>
      <c r="Q21" s="953" t="n"/>
      <c r="R21" s="953" t="n"/>
      <c r="S21" s="953" t="n"/>
      <c r="T21" s="774" t="n"/>
      <c r="U21" s="397" t="n"/>
      <c r="V21" s="952" t="n"/>
      <c r="W21" s="953" t="n"/>
      <c r="X21" s="953" t="n"/>
      <c r="Y21" s="953" t="n"/>
      <c r="Z21" s="2507" t="n"/>
      <c r="AA21" s="953" t="n"/>
      <c r="AB21" s="774" t="n"/>
      <c r="AC21" s="397" t="n"/>
      <c r="AD21" s="952" t="n"/>
      <c r="AE21" s="953" t="n"/>
      <c r="AF21" s="953" t="n"/>
      <c r="AG21" s="953" t="n"/>
      <c r="AH21" s="2507" t="n"/>
      <c r="AI21" s="953" t="n"/>
      <c r="AJ21" s="774" t="n"/>
      <c r="AK21" s="397" t="n"/>
      <c r="AL21" s="952" t="n"/>
      <c r="AM21" s="953" t="n"/>
      <c r="AN21" s="953" t="n"/>
      <c r="AO21" s="953" t="n"/>
      <c r="AP21" s="953" t="n"/>
      <c r="AQ21" s="953" t="n"/>
      <c r="AR21" s="953" t="n"/>
      <c r="AS21" s="774" t="n"/>
      <c r="AT21" s="2586" t="n"/>
      <c r="AU21" s="952" t="n"/>
      <c r="AV21" s="953" t="n"/>
      <c r="AW21" s="953" t="n"/>
      <c r="AX21" s="953" t="n"/>
      <c r="AY21" s="953" t="n"/>
      <c r="AZ21" s="953" t="n"/>
      <c r="BA21" s="774" t="n"/>
      <c r="BB21" s="397" t="n"/>
      <c r="BC21" s="952" t="n"/>
      <c r="BD21" s="953" t="n"/>
      <c r="BE21" s="953" t="n"/>
      <c r="BF21" s="953" t="n"/>
      <c r="BG21" s="953" t="n"/>
      <c r="BH21" s="953" t="n"/>
      <c r="BI21" s="774" t="n"/>
      <c r="BJ21" s="397" t="n"/>
      <c r="BK21" s="952" t="n"/>
      <c r="BL21" s="953" t="n"/>
      <c r="BM21" s="953" t="n"/>
      <c r="BN21" s="953" t="n"/>
      <c r="BO21" s="953" t="n"/>
      <c r="BP21" s="953" t="n"/>
      <c r="BQ21" s="953" t="n"/>
      <c r="BR21" s="774" t="n"/>
      <c r="BS21" s="397" t="n"/>
      <c r="BT21" s="952" t="n"/>
      <c r="BU21" s="953" t="n"/>
      <c r="BV21" s="953" t="n"/>
      <c r="BW21" s="953" t="n"/>
      <c r="BX21" s="953" t="n"/>
      <c r="BY21" s="953" t="n"/>
      <c r="BZ21" s="774" t="n"/>
      <c r="CA21" s="397" t="n"/>
      <c r="CB21" s="952" t="n"/>
      <c r="CC21" s="953" t="n"/>
      <c r="CD21" s="953" t="n"/>
      <c r="CE21" s="953" t="n"/>
      <c r="CF21" s="953" t="n"/>
      <c r="CG21" s="953" t="n"/>
      <c r="CH21" s="774" t="n"/>
      <c r="CI21" s="397" t="n"/>
      <c r="CJ21" s="952" t="n"/>
      <c r="CK21" s="953" t="n"/>
      <c r="CL21" s="953" t="n"/>
      <c r="CM21" s="953" t="n"/>
      <c r="CN21" s="953" t="n"/>
      <c r="CO21" s="953" t="n"/>
      <c r="CP21" s="774" t="n"/>
      <c r="CQ21" s="397" t="n"/>
      <c r="CR21" s="2883" t="n"/>
      <c r="CS21" s="2434" t="n"/>
      <c r="CT21" s="953" t="n"/>
      <c r="CU21" s="953">
        <f>+CR21-CS21</f>
        <v/>
      </c>
      <c r="CV21" s="953">
        <f>+CR21-CT21</f>
        <v/>
      </c>
      <c r="CW21" s="953" t="n"/>
      <c r="CX21" s="232">
        <f>IFERROR(CR21/CW21-1, "-")</f>
        <v/>
      </c>
      <c r="CY21" s="912" t="n"/>
      <c r="CZ21" s="953" t="n"/>
      <c r="DA21" s="953" t="n"/>
      <c r="DB21" s="953" t="n"/>
      <c r="DC21" s="953" t="n"/>
      <c r="DD21" s="953" t="n"/>
      <c r="DE21" s="953" t="n"/>
      <c r="DF21" s="953" t="n"/>
      <c r="DG21" s="953" t="n"/>
      <c r="DH21" s="953" t="n"/>
      <c r="DI21" s="2880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idden="1" ht="21.75" r="22" s="2323">
      <c r="A22" s="923" t="n"/>
      <c r="B22" s="971" t="inlineStr">
        <is>
          <t>Opérateur national AUTRES MOBILES</t>
        </is>
      </c>
      <c r="C22" s="651" t="inlineStr">
        <is>
          <t>MB16</t>
        </is>
      </c>
      <c r="D22" s="2900" t="n"/>
      <c r="E22" s="2901" t="n"/>
      <c r="F22" s="2901" t="n"/>
      <c r="G22" s="2901" t="n"/>
      <c r="H22" s="926" t="n"/>
      <c r="I22" s="927" t="n"/>
      <c r="J22" s="2900" t="n"/>
      <c r="K22" s="2901" t="n"/>
      <c r="L22" s="2901" t="n"/>
      <c r="M22" s="2901" t="n"/>
      <c r="N22" s="926" t="n"/>
      <c r="O22" s="2702" t="n"/>
      <c r="P22" s="2900" t="n"/>
      <c r="Q22" s="2901" t="n"/>
      <c r="R22" s="2901" t="n"/>
      <c r="S22" s="2901" t="n"/>
      <c r="T22" s="926" t="n"/>
      <c r="U22" s="662" t="n"/>
      <c r="V22" s="2900" t="n"/>
      <c r="W22" s="2901" t="n"/>
      <c r="X22" s="2901" t="n"/>
      <c r="Y22" s="2901" t="n"/>
      <c r="Z22" s="2702" t="n"/>
      <c r="AA22" s="2901" t="n"/>
      <c r="AB22" s="926" t="n"/>
      <c r="AC22" s="662" t="n"/>
      <c r="AD22" s="2900" t="n"/>
      <c r="AE22" s="2901" t="n"/>
      <c r="AF22" s="2901" t="n"/>
      <c r="AG22" s="2901" t="n"/>
      <c r="AH22" s="2702" t="n"/>
      <c r="AI22" s="2901" t="n"/>
      <c r="AJ22" s="926" t="n"/>
      <c r="AK22" s="662" t="n"/>
      <c r="AL22" s="2900" t="n"/>
      <c r="AM22" s="2901" t="n"/>
      <c r="AN22" s="2901" t="n"/>
      <c r="AO22" s="2901" t="n"/>
      <c r="AP22" s="2901" t="n"/>
      <c r="AQ22" s="2901" t="n"/>
      <c r="AR22" s="2901" t="n"/>
      <c r="AS22" s="926" t="n"/>
      <c r="AT22" s="2846" t="n"/>
      <c r="AU22" s="2900" t="n"/>
      <c r="AV22" s="2901" t="n"/>
      <c r="AW22" s="2901" t="n"/>
      <c r="AX22" s="2901" t="n"/>
      <c r="AY22" s="2901" t="n"/>
      <c r="AZ22" s="2901" t="n"/>
      <c r="BA22" s="926" t="n"/>
      <c r="BB22" s="662" t="n"/>
      <c r="BC22" s="2900" t="n"/>
      <c r="BD22" s="2901" t="n"/>
      <c r="BE22" s="2901" t="n"/>
      <c r="BF22" s="2901" t="n"/>
      <c r="BG22" s="2901" t="n"/>
      <c r="BH22" s="2901" t="n"/>
      <c r="BI22" s="926" t="n"/>
      <c r="BJ22" s="662" t="n"/>
      <c r="BK22" s="2900" t="n"/>
      <c r="BL22" s="2901" t="n"/>
      <c r="BM22" s="2901" t="n"/>
      <c r="BN22" s="2901" t="n"/>
      <c r="BO22" s="2901" t="n"/>
      <c r="BP22" s="2901" t="n"/>
      <c r="BQ22" s="2901" t="n"/>
      <c r="BR22" s="926" t="n"/>
      <c r="BS22" s="662" t="n"/>
      <c r="BT22" s="2900" t="n"/>
      <c r="BU22" s="2901" t="n"/>
      <c r="BV22" s="2901" t="n"/>
      <c r="BW22" s="2901" t="n"/>
      <c r="BX22" s="2901" t="n"/>
      <c r="BY22" s="2901" t="n"/>
      <c r="BZ22" s="926" t="n"/>
      <c r="CA22" s="662" t="n"/>
      <c r="CB22" s="2900" t="n"/>
      <c r="CC22" s="2901" t="n"/>
      <c r="CD22" s="2901" t="n"/>
      <c r="CE22" s="2901" t="n"/>
      <c r="CF22" s="2901" t="n"/>
      <c r="CG22" s="2901" t="n"/>
      <c r="CH22" s="926" t="n"/>
      <c r="CI22" s="662" t="n"/>
      <c r="CJ22" s="2900" t="n"/>
      <c r="CK22" s="2901" t="n"/>
      <c r="CL22" s="2901" t="n"/>
      <c r="CM22" s="2901" t="n"/>
      <c r="CN22" s="2901" t="n"/>
      <c r="CO22" s="2901" t="n"/>
      <c r="CP22" s="926" t="n"/>
      <c r="CQ22" s="662" t="n"/>
      <c r="CR22" s="2885" t="n"/>
      <c r="CS22" s="2884" t="n"/>
      <c r="CT22" s="2901" t="n"/>
      <c r="CU22" s="2901">
        <f>+CR22-CS22</f>
        <v/>
      </c>
      <c r="CV22" s="2901">
        <f>+CR22-CT22</f>
        <v/>
      </c>
      <c r="CW22" s="2901" t="n"/>
      <c r="CX22" s="927">
        <f>IFERROR(CR22/CW22-1, "-")</f>
        <v/>
      </c>
      <c r="CY22" s="912" t="n"/>
      <c r="CZ22" s="2901" t="n"/>
      <c r="DA22" s="2901" t="n"/>
      <c r="DB22" s="2901" t="n"/>
      <c r="DC22" s="2901" t="n"/>
      <c r="DD22" s="2901" t="n"/>
      <c r="DE22" s="2906" t="n"/>
      <c r="DF22" s="2906" t="n"/>
      <c r="DG22" s="2906" t="n"/>
      <c r="DH22" s="2906" t="n"/>
      <c r="DI22" s="2880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idden="1" ht="21.75" r="23" s="2">
      <c r="A23" s="929" t="n"/>
      <c r="B23" s="930" t="inlineStr">
        <is>
          <t>Trafic (mn)</t>
        </is>
      </c>
      <c r="C23" s="651" t="inlineStr">
        <is>
          <t>MB17</t>
        </is>
      </c>
      <c r="D23" s="2907" t="n"/>
      <c r="E23" s="2907" t="n"/>
      <c r="F23" s="2907" t="n"/>
      <c r="G23" s="2907" t="n"/>
      <c r="H23" s="934" t="n"/>
      <c r="I23" s="935" t="n"/>
      <c r="J23" s="2907" t="n"/>
      <c r="K23" s="2907" t="n"/>
      <c r="L23" s="2907" t="n"/>
      <c r="M23" s="2907" t="n"/>
      <c r="N23" s="934" t="n"/>
      <c r="O23" s="2887" t="n"/>
      <c r="P23" s="2907" t="n"/>
      <c r="Q23" s="2907" t="n"/>
      <c r="R23" s="2907" t="n"/>
      <c r="S23" s="2907" t="n"/>
      <c r="T23" s="934" t="n"/>
      <c r="U23" s="936" t="n"/>
      <c r="V23" s="2907" t="n"/>
      <c r="W23" s="2907" t="n"/>
      <c r="X23" s="2907" t="n"/>
      <c r="Y23" s="2907" t="n"/>
      <c r="Z23" s="2887" t="n"/>
      <c r="AA23" s="2907" t="n"/>
      <c r="AB23" s="934" t="n"/>
      <c r="AC23" s="936" t="n"/>
      <c r="AD23" s="2907" t="n"/>
      <c r="AE23" s="2907" t="n"/>
      <c r="AF23" s="2907" t="n"/>
      <c r="AG23" s="2907" t="n"/>
      <c r="AH23" s="2887" t="n"/>
      <c r="AI23" s="2907" t="n"/>
      <c r="AJ23" s="934" t="n"/>
      <c r="AK23" s="936" t="n"/>
      <c r="AL23" s="2907" t="n"/>
      <c r="AM23" s="2907" t="n"/>
      <c r="AN23" s="2907" t="n"/>
      <c r="AO23" s="2907" t="n"/>
      <c r="AP23" s="2907" t="n"/>
      <c r="AQ23" s="2907" t="n"/>
      <c r="AR23" s="2907" t="n"/>
      <c r="AS23" s="934" t="n"/>
      <c r="AT23" s="2889" t="n"/>
      <c r="AU23" s="2907" t="n"/>
      <c r="AV23" s="2907" t="n"/>
      <c r="AW23" s="2907" t="n"/>
      <c r="AX23" s="2907" t="n"/>
      <c r="AY23" s="2907" t="n"/>
      <c r="AZ23" s="2907" t="n"/>
      <c r="BA23" s="934" t="n"/>
      <c r="BB23" s="936" t="n"/>
      <c r="BC23" s="2907" t="n"/>
      <c r="BD23" s="2907" t="n"/>
      <c r="BE23" s="2907" t="n"/>
      <c r="BF23" s="2907" t="n"/>
      <c r="BG23" s="2907" t="n"/>
      <c r="BH23" s="2907" t="n"/>
      <c r="BI23" s="934" t="n"/>
      <c r="BJ23" s="936" t="n"/>
      <c r="BK23" s="2907" t="n"/>
      <c r="BL23" s="2907" t="n"/>
      <c r="BM23" s="2907" t="n"/>
      <c r="BN23" s="2907" t="n"/>
      <c r="BO23" s="2907" t="n"/>
      <c r="BP23" s="2907" t="n"/>
      <c r="BQ23" s="2907" t="n"/>
      <c r="BR23" s="934" t="n"/>
      <c r="BS23" s="936" t="n"/>
      <c r="BT23" s="2674" t="n"/>
      <c r="BU23" s="2674" t="n"/>
      <c r="BV23" s="2674" t="n"/>
      <c r="BW23" s="2674" t="n"/>
      <c r="BX23" s="2674" t="n"/>
      <c r="BY23" s="2674" t="n"/>
      <c r="BZ23" s="920" t="n"/>
      <c r="CA23" s="532" t="n"/>
      <c r="CB23" s="2674" t="n"/>
      <c r="CC23" s="2674" t="n"/>
      <c r="CD23" s="2674" t="n"/>
      <c r="CE23" s="2674" t="n"/>
      <c r="CF23" s="2674" t="n"/>
      <c r="CG23" s="2674" t="n"/>
      <c r="CH23" s="920" t="n"/>
      <c r="CI23" s="532" t="n"/>
      <c r="CJ23" s="2674" t="n"/>
      <c r="CK23" s="2907" t="n"/>
      <c r="CL23" s="2907" t="n"/>
      <c r="CM23" s="2907" t="n"/>
      <c r="CN23" s="2907" t="n"/>
      <c r="CO23" s="2907" t="n"/>
      <c r="CP23" s="934" t="n"/>
      <c r="CQ23" s="950" t="n"/>
      <c r="CR23" s="2882" t="n"/>
      <c r="CS23" s="2674" t="n"/>
      <c r="CT23" s="2907" t="n"/>
      <c r="CU23" s="2907">
        <f>+CR23-CS23</f>
        <v/>
      </c>
      <c r="CV23" s="2907">
        <f>+CR23-CT23</f>
        <v/>
      </c>
      <c r="CW23" s="2907" t="n"/>
      <c r="CX23" s="935">
        <f>IFERROR(CR23/CW23-1, "-")</f>
        <v/>
      </c>
      <c r="CY23" s="912" t="n"/>
      <c r="CZ23" s="2907" t="n"/>
      <c r="DA23" s="2907" t="n"/>
      <c r="DB23" s="2907" t="n"/>
      <c r="DC23" s="2907" t="n"/>
      <c r="DD23" s="2907" t="n"/>
      <c r="DE23" s="973" t="n"/>
      <c r="DF23" s="973" t="n"/>
      <c r="DG23" s="973" t="n"/>
      <c r="DH23" s="973" t="n"/>
      <c r="DI23" s="2880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942" t="n"/>
      <c r="DO23" s="942" t="n"/>
      <c r="DP23" s="942" t="n"/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idden="1" ht="21.75" r="24" s="2">
      <c r="A24" s="943" t="n"/>
      <c r="B24" s="944" t="inlineStr">
        <is>
          <t>Coût unitaire</t>
        </is>
      </c>
      <c r="C24" s="651" t="inlineStr">
        <is>
          <t>MB18</t>
        </is>
      </c>
      <c r="D24" s="2439" t="n"/>
      <c r="E24" s="2439" t="n"/>
      <c r="F24" s="2439" t="n"/>
      <c r="G24" s="2439" t="n"/>
      <c r="H24" s="948" t="n"/>
      <c r="I24" s="949" t="n"/>
      <c r="J24" s="2439" t="n"/>
      <c r="K24" s="2439" t="n"/>
      <c r="L24" s="2439" t="n"/>
      <c r="M24" s="2439" t="n"/>
      <c r="N24" s="948" t="n"/>
      <c r="O24" s="2894" t="n"/>
      <c r="P24" s="2439" t="n"/>
      <c r="Q24" s="2439" t="n"/>
      <c r="R24" s="2439" t="n"/>
      <c r="S24" s="2439" t="n"/>
      <c r="T24" s="948" t="n"/>
      <c r="U24" s="950" t="n"/>
      <c r="V24" s="2439" t="n"/>
      <c r="W24" s="2439" t="n"/>
      <c r="X24" s="2439" t="n"/>
      <c r="Y24" s="2439" t="n"/>
      <c r="Z24" s="2894" t="n"/>
      <c r="AA24" s="2439" t="n"/>
      <c r="AB24" s="948" t="n"/>
      <c r="AC24" s="950" t="n"/>
      <c r="AD24" s="2439" t="n"/>
      <c r="AE24" s="2439" t="n"/>
      <c r="AF24" s="2439" t="n"/>
      <c r="AG24" s="2439" t="n"/>
      <c r="AH24" s="2894" t="n"/>
      <c r="AI24" s="2439" t="n"/>
      <c r="AJ24" s="948" t="n"/>
      <c r="AK24" s="950" t="n"/>
      <c r="AL24" s="2439" t="n"/>
      <c r="AM24" s="2439" t="n"/>
      <c r="AN24" s="2439" t="n"/>
      <c r="AO24" s="2439" t="n"/>
      <c r="AP24" s="2439" t="n"/>
      <c r="AQ24" s="2439" t="n"/>
      <c r="AR24" s="2439" t="n"/>
      <c r="AS24" s="948" t="n"/>
      <c r="AT24" s="2895" t="n"/>
      <c r="AU24" s="2439" t="n"/>
      <c r="AV24" s="2439" t="n"/>
      <c r="AW24" s="2439" t="n"/>
      <c r="AX24" s="2439" t="n"/>
      <c r="AY24" s="2439" t="n"/>
      <c r="AZ24" s="2439" t="n"/>
      <c r="BA24" s="948" t="n"/>
      <c r="BB24" s="950" t="n"/>
      <c r="BC24" s="2439" t="n"/>
      <c r="BD24" s="2439" t="n"/>
      <c r="BE24" s="2439" t="n"/>
      <c r="BF24" s="2439" t="n"/>
      <c r="BG24" s="2439" t="n"/>
      <c r="BH24" s="2439" t="n"/>
      <c r="BI24" s="948" t="n"/>
      <c r="BJ24" s="950" t="n"/>
      <c r="BK24" s="2439" t="n"/>
      <c r="BL24" s="2439" t="n"/>
      <c r="BM24" s="2439" t="n"/>
      <c r="BN24" s="2439" t="n"/>
      <c r="BO24" s="2439" t="n"/>
      <c r="BP24" s="2439" t="n"/>
      <c r="BQ24" s="2439" t="n"/>
      <c r="BR24" s="948" t="n"/>
      <c r="BS24" s="950" t="n"/>
      <c r="BT24" s="2434" t="n"/>
      <c r="BU24" s="2434" t="n"/>
      <c r="BV24" s="2434" t="n"/>
      <c r="BW24" s="2434" t="n"/>
      <c r="BX24" s="2434" t="n"/>
      <c r="BY24" s="2434" t="n"/>
      <c r="BZ24" s="774" t="n"/>
      <c r="CA24" s="397" t="n"/>
      <c r="CB24" s="2434" t="n"/>
      <c r="CC24" s="2434" t="n"/>
      <c r="CD24" s="2434" t="n"/>
      <c r="CE24" s="2434" t="n"/>
      <c r="CF24" s="2434" t="n"/>
      <c r="CG24" s="2434" t="n"/>
      <c r="CH24" s="774" t="n"/>
      <c r="CI24" s="397" t="n"/>
      <c r="CJ24" s="2434" t="n"/>
      <c r="CK24" s="2439" t="n"/>
      <c r="CL24" s="2439" t="n"/>
      <c r="CM24" s="2439" t="n"/>
      <c r="CN24" s="2439" t="n"/>
      <c r="CO24" s="2439" t="n"/>
      <c r="CP24" s="948" t="n"/>
      <c r="CQ24" s="950" t="n"/>
      <c r="CR24" s="2883" t="n"/>
      <c r="CS24" s="2434" t="n"/>
      <c r="CT24" s="2439" t="n"/>
      <c r="CU24" s="2439">
        <f>+CR24-CS24</f>
        <v/>
      </c>
      <c r="CV24" s="2439">
        <f>+CR24-CT24</f>
        <v/>
      </c>
      <c r="CW24" s="2439" t="n"/>
      <c r="CX24" s="949">
        <f>IFERROR(CR24/CW24-1, "-")</f>
        <v/>
      </c>
      <c r="CY24" s="912" t="n"/>
      <c r="CZ24" s="2439" t="n"/>
      <c r="DA24" s="2439" t="n"/>
      <c r="DB24" s="2439" t="n"/>
      <c r="DC24" s="2439" t="n"/>
      <c r="DD24" s="2439" t="n"/>
      <c r="DE24" s="949" t="n"/>
      <c r="DF24" s="949" t="n"/>
      <c r="DG24" s="949" t="n"/>
      <c r="DH24" s="949" t="n"/>
      <c r="DI24" s="2880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942" t="n"/>
      <c r="DO24" s="942" t="n"/>
      <c r="DP24" s="942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idden="1" ht="21.75" r="25" s="2">
      <c r="A25" s="954" t="n"/>
      <c r="B25" s="955" t="inlineStr">
        <is>
          <t>Opérateur national 2 (glo)</t>
        </is>
      </c>
      <c r="C25" s="651" t="inlineStr">
        <is>
          <t>MB19</t>
        </is>
      </c>
      <c r="D25" s="2903" t="n"/>
      <c r="E25" s="2908" t="n"/>
      <c r="F25" s="2908" t="n"/>
      <c r="G25" s="2908" t="n"/>
      <c r="H25" s="959" t="n"/>
      <c r="I25" s="960" t="n"/>
      <c r="J25" s="2903" t="n"/>
      <c r="K25" s="2908" t="n"/>
      <c r="L25" s="2908" t="n"/>
      <c r="M25" s="2908" t="n"/>
      <c r="N25" s="959" t="n"/>
      <c r="O25" s="2897" t="n"/>
      <c r="P25" s="2903" t="n"/>
      <c r="Q25" s="2908" t="n"/>
      <c r="R25" s="2908" t="n"/>
      <c r="S25" s="2908" t="n"/>
      <c r="T25" s="959" t="n"/>
      <c r="U25" s="961" t="n"/>
      <c r="V25" s="2903" t="n"/>
      <c r="W25" s="2908" t="n"/>
      <c r="X25" s="2908" t="n"/>
      <c r="Y25" s="2908" t="n"/>
      <c r="Z25" s="2897" t="n"/>
      <c r="AA25" s="2908" t="n"/>
      <c r="AB25" s="959" t="n"/>
      <c r="AC25" s="961" t="n"/>
      <c r="AD25" s="2903" t="n"/>
      <c r="AE25" s="2908" t="n"/>
      <c r="AF25" s="2908" t="n"/>
      <c r="AG25" s="2908" t="n"/>
      <c r="AH25" s="2897" t="n"/>
      <c r="AI25" s="2908" t="n"/>
      <c r="AJ25" s="959" t="n"/>
      <c r="AK25" s="961" t="n"/>
      <c r="AL25" s="2903" t="n"/>
      <c r="AM25" s="2908" t="n"/>
      <c r="AN25" s="2908" t="n"/>
      <c r="AO25" s="2908" t="n"/>
      <c r="AP25" s="2908" t="n"/>
      <c r="AQ25" s="2908" t="n"/>
      <c r="AR25" s="2908" t="n"/>
      <c r="AS25" s="959" t="n"/>
      <c r="AT25" s="2899" t="n"/>
      <c r="AU25" s="2903" t="n"/>
      <c r="AV25" s="2908" t="n"/>
      <c r="AW25" s="2908" t="n"/>
      <c r="AX25" s="2908" t="n"/>
      <c r="AY25" s="2908" t="n"/>
      <c r="AZ25" s="2908" t="n"/>
      <c r="BA25" s="959" t="n"/>
      <c r="BB25" s="961" t="n"/>
      <c r="BC25" s="2903" t="n"/>
      <c r="BD25" s="2908" t="n"/>
      <c r="BE25" s="2908" t="n"/>
      <c r="BF25" s="2908" t="n"/>
      <c r="BG25" s="2908" t="n"/>
      <c r="BH25" s="2908" t="n"/>
      <c r="BI25" s="959" t="n"/>
      <c r="BJ25" s="961" t="n"/>
      <c r="BK25" s="2903" t="n"/>
      <c r="BL25" s="2908" t="n"/>
      <c r="BM25" s="2908" t="n"/>
      <c r="BN25" s="2908" t="n"/>
      <c r="BO25" s="2908" t="n"/>
      <c r="BP25" s="2908" t="n"/>
      <c r="BQ25" s="2908" t="n"/>
      <c r="BR25" s="959" t="n"/>
      <c r="BS25" s="961" t="n"/>
      <c r="BT25" s="2884" t="n"/>
      <c r="BU25" s="2884" t="n"/>
      <c r="BV25" s="2884" t="n"/>
      <c r="BW25" s="2884" t="n"/>
      <c r="BX25" s="2884" t="n"/>
      <c r="BY25" s="2884" t="n"/>
      <c r="BZ25" s="926" t="n"/>
      <c r="CA25" s="662" t="n"/>
      <c r="CB25" s="2884" t="n"/>
      <c r="CC25" s="2884" t="n"/>
      <c r="CD25" s="2884" t="n"/>
      <c r="CE25" s="2884" t="n"/>
      <c r="CF25" s="2884" t="n"/>
      <c r="CG25" s="2884" t="n"/>
      <c r="CH25" s="926" t="n"/>
      <c r="CI25" s="662" t="n"/>
      <c r="CJ25" s="2884" t="n"/>
      <c r="CK25" s="2908" t="n"/>
      <c r="CL25" s="2908" t="n"/>
      <c r="CM25" s="2908" t="n"/>
      <c r="CN25" s="2908" t="n"/>
      <c r="CO25" s="2908" t="n"/>
      <c r="CP25" s="959" t="n"/>
      <c r="CQ25" s="814" t="n"/>
      <c r="CR25" s="2885" t="n"/>
      <c r="CS25" s="2884" t="n"/>
      <c r="CT25" s="2908" t="n"/>
      <c r="CU25" s="2908">
        <f>+CR25-CS25</f>
        <v/>
      </c>
      <c r="CV25" s="2908">
        <f>+CR25-CT25</f>
        <v/>
      </c>
      <c r="CW25" s="2908" t="n"/>
      <c r="CX25" s="960">
        <f>IFERROR(CR25/CW25-1, "-")</f>
        <v/>
      </c>
      <c r="CY25" s="912" t="n"/>
      <c r="CZ25" s="2908" t="n"/>
      <c r="DA25" s="2908" t="n"/>
      <c r="DB25" s="2908" t="n"/>
      <c r="DC25" s="2908" t="n"/>
      <c r="DD25" s="2908" t="n"/>
      <c r="DE25" s="975" t="n"/>
      <c r="DF25" s="975" t="n"/>
      <c r="DG25" s="975" t="n"/>
      <c r="DH25" s="975" t="n"/>
      <c r="DI25" s="2880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942" t="n"/>
      <c r="DO25" s="942" t="n"/>
      <c r="DP25" s="942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21.75" r="26" s="2">
      <c r="A26" s="929" t="n"/>
      <c r="B26" s="930" t="inlineStr">
        <is>
          <t>Trafic (mn)</t>
        </is>
      </c>
      <c r="C26" s="651" t="inlineStr">
        <is>
          <t>MB20</t>
        </is>
      </c>
      <c r="D26" s="2907" t="n"/>
      <c r="E26" s="2907" t="n"/>
      <c r="F26" s="2907" t="n"/>
      <c r="G26" s="2907" t="n"/>
      <c r="H26" s="934" t="n"/>
      <c r="I26" s="935" t="n"/>
      <c r="J26" s="2907" t="n"/>
      <c r="K26" s="2907" t="n"/>
      <c r="L26" s="2907" t="n"/>
      <c r="M26" s="2907" t="n"/>
      <c r="N26" s="934" t="n"/>
      <c r="O26" s="2887" t="n"/>
      <c r="P26" s="2907" t="n"/>
      <c r="Q26" s="2907" t="n"/>
      <c r="R26" s="2907" t="n"/>
      <c r="S26" s="2907" t="n"/>
      <c r="T26" s="934" t="n"/>
      <c r="U26" s="936" t="n"/>
      <c r="V26" s="2907" t="n"/>
      <c r="W26" s="2907" t="n"/>
      <c r="X26" s="2907" t="n"/>
      <c r="Y26" s="2907" t="n"/>
      <c r="Z26" s="2887" t="n"/>
      <c r="AA26" s="2907" t="n"/>
      <c r="AB26" s="934" t="n"/>
      <c r="AC26" s="936" t="n"/>
      <c r="AD26" s="2907" t="n"/>
      <c r="AE26" s="2907" t="n"/>
      <c r="AF26" s="2907" t="n"/>
      <c r="AG26" s="2907" t="n"/>
      <c r="AH26" s="2887" t="n"/>
      <c r="AI26" s="2907" t="n"/>
      <c r="AJ26" s="934" t="n"/>
      <c r="AK26" s="936" t="n"/>
      <c r="AL26" s="2907" t="n"/>
      <c r="AM26" s="2907" t="n"/>
      <c r="AN26" s="2907" t="n"/>
      <c r="AO26" s="2907" t="n"/>
      <c r="AP26" s="2907" t="n"/>
      <c r="AQ26" s="2907" t="n"/>
      <c r="AR26" s="2907" t="n"/>
      <c r="AS26" s="934" t="n"/>
      <c r="AT26" s="2889" t="n"/>
      <c r="AU26" s="2907" t="n"/>
      <c r="AV26" s="2907" t="n"/>
      <c r="AW26" s="2907" t="n"/>
      <c r="AX26" s="2907" t="n"/>
      <c r="AY26" s="2907" t="n"/>
      <c r="AZ26" s="2907" t="n"/>
      <c r="BA26" s="934" t="n"/>
      <c r="BB26" s="936" t="n"/>
      <c r="BC26" s="2907" t="n"/>
      <c r="BD26" s="2907" t="n"/>
      <c r="BE26" s="2907" t="n"/>
      <c r="BF26" s="2907" t="n"/>
      <c r="BG26" s="2907" t="n"/>
      <c r="BH26" s="2907" t="n"/>
      <c r="BI26" s="934" t="n"/>
      <c r="BJ26" s="936" t="n"/>
      <c r="BK26" s="2907" t="n"/>
      <c r="BL26" s="2907" t="n"/>
      <c r="BM26" s="2907" t="n"/>
      <c r="BN26" s="2907" t="n"/>
      <c r="BO26" s="2907" t="n"/>
      <c r="BP26" s="2907" t="n"/>
      <c r="BQ26" s="2907" t="n"/>
      <c r="BR26" s="934" t="n"/>
      <c r="BS26" s="936" t="n"/>
      <c r="BT26" s="2674" t="n"/>
      <c r="BU26" s="2674" t="n"/>
      <c r="BV26" s="2674" t="n"/>
      <c r="BW26" s="2674" t="n"/>
      <c r="BX26" s="2674" t="n"/>
      <c r="BY26" s="2674" t="n"/>
      <c r="BZ26" s="920" t="n"/>
      <c r="CA26" s="532" t="n"/>
      <c r="CB26" s="2674" t="n"/>
      <c r="CC26" s="2674" t="n"/>
      <c r="CD26" s="2674" t="n"/>
      <c r="CE26" s="2674" t="n"/>
      <c r="CF26" s="2674" t="n"/>
      <c r="CG26" s="2674" t="n"/>
      <c r="CH26" s="920" t="n"/>
      <c r="CI26" s="532" t="n"/>
      <c r="CJ26" s="2674" t="n"/>
      <c r="CK26" s="2907" t="n"/>
      <c r="CL26" s="2907" t="n"/>
      <c r="CM26" s="2907" t="n"/>
      <c r="CN26" s="2907" t="n"/>
      <c r="CO26" s="2907" t="n"/>
      <c r="CP26" s="934" t="n"/>
      <c r="CQ26" s="950" t="n"/>
      <c r="CR26" s="2882" t="n"/>
      <c r="CS26" s="2674" t="n"/>
      <c r="CT26" s="2907" t="n"/>
      <c r="CU26" s="2907">
        <f>+CR26-CS26</f>
        <v/>
      </c>
      <c r="CV26" s="2907">
        <f>+CR26-CT26</f>
        <v/>
      </c>
      <c r="CW26" s="2907" t="n"/>
      <c r="CX26" s="935">
        <f>IFERROR(CR26/CW26-1, "-")</f>
        <v/>
      </c>
      <c r="CY26" s="912" t="n"/>
      <c r="CZ26" s="2907" t="n"/>
      <c r="DA26" s="2907" t="n"/>
      <c r="DB26" s="2907" t="n"/>
      <c r="DC26" s="2907" t="n"/>
      <c r="DD26" s="2907" t="n"/>
      <c r="DE26" s="949">
        <f>CZ26/DD26-1</f>
        <v/>
      </c>
      <c r="DF26" s="949">
        <f>DA26/DD26-1</f>
        <v/>
      </c>
      <c r="DG26" s="949">
        <f>DB26/DD26-1</f>
        <v/>
      </c>
      <c r="DH26" s="949">
        <f>DC26/DD26-1</f>
        <v/>
      </c>
      <c r="DI26" s="2880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942" t="n"/>
      <c r="DO26" s="942" t="n"/>
      <c r="DP26" s="942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1.75" r="27" s="2">
      <c r="A27" s="943" t="n"/>
      <c r="B27" s="944" t="inlineStr">
        <is>
          <t>Coût unitaire</t>
        </is>
      </c>
      <c r="C27" s="651" t="inlineStr">
        <is>
          <t>MB21</t>
        </is>
      </c>
      <c r="D27" s="2439" t="n"/>
      <c r="E27" s="2439" t="n"/>
      <c r="F27" s="2439" t="n"/>
      <c r="G27" s="2439" t="n"/>
      <c r="H27" s="948" t="n"/>
      <c r="I27" s="949" t="n"/>
      <c r="J27" s="2439" t="n"/>
      <c r="K27" s="2439" t="n"/>
      <c r="L27" s="2439" t="n"/>
      <c r="M27" s="2439" t="n"/>
      <c r="N27" s="948" t="n"/>
      <c r="O27" s="2894" t="n"/>
      <c r="P27" s="2439" t="n"/>
      <c r="Q27" s="2439" t="n"/>
      <c r="R27" s="2439" t="n"/>
      <c r="S27" s="2439" t="n"/>
      <c r="T27" s="948" t="n"/>
      <c r="U27" s="950" t="n"/>
      <c r="V27" s="2439" t="n"/>
      <c r="W27" s="2439" t="n"/>
      <c r="X27" s="2439" t="n"/>
      <c r="Y27" s="2439" t="n"/>
      <c r="Z27" s="2894" t="n"/>
      <c r="AA27" s="2439" t="n"/>
      <c r="AB27" s="948" t="n"/>
      <c r="AC27" s="950" t="n"/>
      <c r="AD27" s="2439" t="n"/>
      <c r="AE27" s="2439" t="n"/>
      <c r="AF27" s="2439" t="n"/>
      <c r="AG27" s="2439" t="n"/>
      <c r="AH27" s="2894" t="n"/>
      <c r="AI27" s="2439" t="n"/>
      <c r="AJ27" s="948" t="n"/>
      <c r="AK27" s="950" t="n"/>
      <c r="AL27" s="2439" t="n"/>
      <c r="AM27" s="2439" t="n"/>
      <c r="AN27" s="2439" t="n"/>
      <c r="AO27" s="2439" t="n"/>
      <c r="AP27" s="2439" t="n"/>
      <c r="AQ27" s="2439" t="n"/>
      <c r="AR27" s="2439" t="n"/>
      <c r="AS27" s="948" t="n"/>
      <c r="AT27" s="2895" t="n"/>
      <c r="AU27" s="2439" t="n"/>
      <c r="AV27" s="2439" t="n"/>
      <c r="AW27" s="2439" t="n"/>
      <c r="AX27" s="2439" t="n"/>
      <c r="AY27" s="2439" t="n"/>
      <c r="AZ27" s="2439" t="n"/>
      <c r="BA27" s="948" t="n"/>
      <c r="BB27" s="950" t="n"/>
      <c r="BC27" s="2439" t="n"/>
      <c r="BD27" s="2439" t="n"/>
      <c r="BE27" s="2439" t="n"/>
      <c r="BF27" s="2439" t="n"/>
      <c r="BG27" s="2439" t="n"/>
      <c r="BH27" s="2439" t="n"/>
      <c r="BI27" s="948" t="n"/>
      <c r="BJ27" s="950" t="n"/>
      <c r="BK27" s="2439" t="n"/>
      <c r="BL27" s="2439" t="n"/>
      <c r="BM27" s="2439" t="n"/>
      <c r="BN27" s="2439" t="n"/>
      <c r="BO27" s="2439" t="n"/>
      <c r="BP27" s="2439" t="n"/>
      <c r="BQ27" s="2439" t="n"/>
      <c r="BR27" s="948" t="n"/>
      <c r="BS27" s="950" t="n"/>
      <c r="BT27" s="2434" t="n"/>
      <c r="BU27" s="2434" t="n"/>
      <c r="BV27" s="2434" t="n"/>
      <c r="BW27" s="2434" t="n"/>
      <c r="BX27" s="2434" t="n"/>
      <c r="BY27" s="2434" t="n"/>
      <c r="BZ27" s="774" t="n"/>
      <c r="CA27" s="397" t="n"/>
      <c r="CB27" s="2434" t="n"/>
      <c r="CC27" s="2434" t="n"/>
      <c r="CD27" s="2434" t="n"/>
      <c r="CE27" s="2434" t="n"/>
      <c r="CF27" s="2434" t="n"/>
      <c r="CG27" s="2434" t="n"/>
      <c r="CH27" s="774" t="n"/>
      <c r="CI27" s="397" t="n"/>
      <c r="CJ27" s="2434" t="n"/>
      <c r="CK27" s="2439" t="n"/>
      <c r="CL27" s="2439" t="n"/>
      <c r="CM27" s="2439" t="n"/>
      <c r="CN27" s="2439" t="n"/>
      <c r="CO27" s="2439" t="n"/>
      <c r="CP27" s="948" t="n"/>
      <c r="CQ27" s="950" t="n"/>
      <c r="CR27" s="2883" t="n"/>
      <c r="CS27" s="2434" t="n"/>
      <c r="CT27" s="2434" t="n"/>
      <c r="CU27" s="2439">
        <f>+CR27-CS27</f>
        <v/>
      </c>
      <c r="CV27" s="2439">
        <f>+CR27-CT27</f>
        <v/>
      </c>
      <c r="CW27" s="2439" t="n"/>
      <c r="CX27" s="949">
        <f>IFERROR(CR27/CW27-1, "-")</f>
        <v/>
      </c>
      <c r="CY27" s="912" t="n"/>
      <c r="CZ27" s="2439" t="n"/>
      <c r="DA27" s="2439" t="n"/>
      <c r="DB27" s="2439" t="n"/>
      <c r="DC27" s="2439" t="n"/>
      <c r="DD27" s="2439" t="n"/>
      <c r="DE27" s="949">
        <f>CZ27/DD27-1</f>
        <v/>
      </c>
      <c r="DF27" s="949">
        <f>DA27/DD27-1</f>
        <v/>
      </c>
      <c r="DG27" s="949">
        <f>DB27/DD27-1</f>
        <v/>
      </c>
      <c r="DH27" s="949">
        <f>DC27/DD27-1</f>
        <v/>
      </c>
      <c r="DI27" s="2880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942" t="n"/>
      <c r="DO27" s="942" t="n"/>
      <c r="DP27" s="942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21.75" r="28" s="2">
      <c r="A28" s="954" t="n"/>
      <c r="B28" s="955" t="inlineStr">
        <is>
          <t>Opérateur national 3 (bbcom, libercom &amp; btsa)</t>
        </is>
      </c>
      <c r="C28" s="651" t="inlineStr">
        <is>
          <t>MB22</t>
        </is>
      </c>
      <c r="D28" s="2903" t="n"/>
      <c r="E28" s="2908" t="n"/>
      <c r="F28" s="2908" t="n"/>
      <c r="G28" s="2908" t="n"/>
      <c r="H28" s="959" t="n"/>
      <c r="I28" s="960" t="n"/>
      <c r="J28" s="2903" t="n"/>
      <c r="K28" s="2908" t="n"/>
      <c r="L28" s="2908" t="n"/>
      <c r="M28" s="2908" t="n"/>
      <c r="N28" s="959" t="n"/>
      <c r="O28" s="2897" t="n"/>
      <c r="P28" s="2903" t="n"/>
      <c r="Q28" s="2908" t="n"/>
      <c r="R28" s="2908" t="n"/>
      <c r="S28" s="2908" t="n"/>
      <c r="T28" s="959" t="n"/>
      <c r="U28" s="961" t="n"/>
      <c r="V28" s="2903" t="n"/>
      <c r="W28" s="2908" t="n"/>
      <c r="X28" s="2908" t="n"/>
      <c r="Y28" s="2908" t="n"/>
      <c r="Z28" s="2897" t="n"/>
      <c r="AA28" s="2908" t="n"/>
      <c r="AB28" s="959" t="n"/>
      <c r="AC28" s="961" t="n"/>
      <c r="AD28" s="2903" t="n"/>
      <c r="AE28" s="2908" t="n"/>
      <c r="AF28" s="2908" t="n"/>
      <c r="AG28" s="2908" t="n"/>
      <c r="AH28" s="2897" t="n"/>
      <c r="AI28" s="2908" t="n"/>
      <c r="AJ28" s="959" t="n"/>
      <c r="AK28" s="961" t="n"/>
      <c r="AL28" s="2903" t="n"/>
      <c r="AM28" s="2908" t="n"/>
      <c r="AN28" s="2908" t="n"/>
      <c r="AO28" s="2908" t="n"/>
      <c r="AP28" s="2908" t="n"/>
      <c r="AQ28" s="2908" t="n"/>
      <c r="AR28" s="2908" t="n"/>
      <c r="AS28" s="959" t="n"/>
      <c r="AT28" s="2899" t="n"/>
      <c r="AU28" s="2903" t="n"/>
      <c r="AV28" s="2908" t="n"/>
      <c r="AW28" s="2908" t="n"/>
      <c r="AX28" s="2908" t="n"/>
      <c r="AY28" s="2908" t="n"/>
      <c r="AZ28" s="2908" t="n"/>
      <c r="BA28" s="959" t="n"/>
      <c r="BB28" s="961" t="n"/>
      <c r="BC28" s="2903" t="n"/>
      <c r="BD28" s="2908" t="n"/>
      <c r="BE28" s="2908" t="n"/>
      <c r="BF28" s="2908" t="n"/>
      <c r="BG28" s="2908" t="n"/>
      <c r="BH28" s="2908" t="n"/>
      <c r="BI28" s="959" t="n"/>
      <c r="BJ28" s="961" t="n"/>
      <c r="BK28" s="2903" t="n"/>
      <c r="BL28" s="2908" t="n"/>
      <c r="BM28" s="2908" t="n"/>
      <c r="BN28" s="2908" t="n"/>
      <c r="BO28" s="2908" t="n"/>
      <c r="BP28" s="2908" t="n"/>
      <c r="BQ28" s="2908" t="n"/>
      <c r="BR28" s="959" t="n"/>
      <c r="BS28" s="961" t="n"/>
      <c r="BT28" s="2884" t="n"/>
      <c r="BU28" s="2884" t="n"/>
      <c r="BV28" s="2884" t="n"/>
      <c r="BW28" s="2884" t="n"/>
      <c r="BX28" s="2884" t="n"/>
      <c r="BY28" s="2884" t="n"/>
      <c r="BZ28" s="926" t="n"/>
      <c r="CA28" s="662" t="n"/>
      <c r="CB28" s="2884" t="n"/>
      <c r="CC28" s="2884" t="n"/>
      <c r="CD28" s="2884" t="n"/>
      <c r="CE28" s="2884" t="n"/>
      <c r="CF28" s="2884" t="n"/>
      <c r="CG28" s="2884" t="n"/>
      <c r="CH28" s="926" t="n"/>
      <c r="CI28" s="662" t="n"/>
      <c r="CJ28" s="2884" t="n"/>
      <c r="CK28" s="2908" t="n"/>
      <c r="CL28" s="2908" t="n"/>
      <c r="CM28" s="2908" t="n"/>
      <c r="CN28" s="2908" t="n"/>
      <c r="CO28" s="2908" t="n"/>
      <c r="CP28" s="959" t="n"/>
      <c r="CQ28" s="814" t="n"/>
      <c r="CR28" s="2885" t="n"/>
      <c r="CS28" s="2884" t="n"/>
      <c r="CT28" s="2908" t="n"/>
      <c r="CU28" s="2908">
        <f>+CR28-CS28</f>
        <v/>
      </c>
      <c r="CV28" s="2908">
        <f>+CR28-CT28</f>
        <v/>
      </c>
      <c r="CW28" s="2908" t="n"/>
      <c r="CX28" s="960">
        <f>IFERROR(CR28/CW28-1, "-")</f>
        <v/>
      </c>
      <c r="CY28" s="912" t="n"/>
      <c r="CZ28" s="2908" t="n"/>
      <c r="DA28" s="2908" t="n"/>
      <c r="DB28" s="2908" t="n"/>
      <c r="DC28" s="2908" t="n"/>
      <c r="DD28" s="2908" t="n"/>
      <c r="DE28" s="960">
        <f>CZ28/DD28-1</f>
        <v/>
      </c>
      <c r="DF28" s="960">
        <f>DA28/DD28-1</f>
        <v/>
      </c>
      <c r="DG28" s="960">
        <f>DB28/DD28-1</f>
        <v/>
      </c>
      <c r="DH28" s="960">
        <f>DC28/DD28-1</f>
        <v/>
      </c>
      <c r="DI28" s="2880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942" t="n"/>
      <c r="DO28" s="942" t="n"/>
      <c r="DP28" s="942" t="n"/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idden="1" ht="21.75" r="29" s="2323">
      <c r="A29" s="564" t="n"/>
      <c r="B29" s="685" t="inlineStr">
        <is>
          <t>Trafic Local (mn)</t>
        </is>
      </c>
      <c r="C29" s="651" t="inlineStr">
        <is>
          <t>MB23</t>
        </is>
      </c>
      <c r="D29" s="2674" t="n"/>
      <c r="E29" s="2674" t="n"/>
      <c r="F29" s="2674" t="n"/>
      <c r="G29" s="2674" t="n"/>
      <c r="H29" s="920" t="n"/>
      <c r="I29" s="531" t="n"/>
      <c r="J29" s="2674" t="n"/>
      <c r="K29" s="2674" t="n"/>
      <c r="L29" s="2674" t="n"/>
      <c r="M29" s="2674" t="n"/>
      <c r="N29" s="920" t="n"/>
      <c r="O29" s="2673" t="n"/>
      <c r="P29" s="2674" t="n"/>
      <c r="Q29" s="2674" t="n"/>
      <c r="R29" s="2674" t="n"/>
      <c r="S29" s="2674" t="n"/>
      <c r="T29" s="920" t="n"/>
      <c r="U29" s="532" t="n"/>
      <c r="V29" s="2674" t="n"/>
      <c r="W29" s="2674" t="n"/>
      <c r="X29" s="2674" t="n"/>
      <c r="Y29" s="2674" t="n"/>
      <c r="Z29" s="2673" t="n"/>
      <c r="AA29" s="2674" t="n"/>
      <c r="AB29" s="920" t="n"/>
      <c r="AC29" s="532" t="n"/>
      <c r="AD29" s="2674" t="n"/>
      <c r="AE29" s="2674" t="n"/>
      <c r="AF29" s="2674" t="n"/>
      <c r="AG29" s="2674" t="n"/>
      <c r="AH29" s="2673" t="n"/>
      <c r="AI29" s="2674" t="n"/>
      <c r="AJ29" s="920" t="n"/>
      <c r="AK29" s="532" t="n"/>
      <c r="AL29" s="2674" t="n"/>
      <c r="AM29" s="2674" t="n"/>
      <c r="AN29" s="2674" t="n"/>
      <c r="AO29" s="2674" t="n"/>
      <c r="AP29" s="2674" t="n"/>
      <c r="AQ29" s="2674" t="n"/>
      <c r="AR29" s="2674" t="n"/>
      <c r="AS29" s="920" t="n"/>
      <c r="AT29" s="2675" t="n"/>
      <c r="AU29" s="2674" t="n"/>
      <c r="AV29" s="2674" t="n"/>
      <c r="AW29" s="2674" t="n"/>
      <c r="AX29" s="2674" t="n"/>
      <c r="AY29" s="2674" t="n"/>
      <c r="AZ29" s="2674" t="n"/>
      <c r="BA29" s="920" t="n"/>
      <c r="BB29" s="532" t="n"/>
      <c r="BC29" s="2674" t="n"/>
      <c r="BD29" s="2674" t="n"/>
      <c r="BE29" s="2674" t="n"/>
      <c r="BF29" s="2674" t="n"/>
      <c r="BG29" s="2674" t="n"/>
      <c r="BH29" s="2674" t="n"/>
      <c r="BI29" s="920" t="n"/>
      <c r="BJ29" s="532" t="n"/>
      <c r="BK29" s="2674" t="n"/>
      <c r="BL29" s="2674" t="n"/>
      <c r="BM29" s="2674" t="n"/>
      <c r="BN29" s="2674" t="n"/>
      <c r="BO29" s="2674" t="n"/>
      <c r="BP29" s="2674" t="n"/>
      <c r="BQ29" s="2674" t="n"/>
      <c r="BR29" s="920" t="n"/>
      <c r="BS29" s="532" t="n"/>
      <c r="BT29" s="2674" t="n"/>
      <c r="BU29" s="2674" t="n"/>
      <c r="BV29" s="2674" t="n"/>
      <c r="BW29" s="2674" t="n"/>
      <c r="BX29" s="2674" t="n"/>
      <c r="BY29" s="2674" t="n"/>
      <c r="BZ29" s="920" t="n"/>
      <c r="CA29" s="532" t="n"/>
      <c r="CB29" s="2674" t="n"/>
      <c r="CC29" s="2674" t="n"/>
      <c r="CD29" s="2674" t="n"/>
      <c r="CE29" s="2674" t="n"/>
      <c r="CF29" s="2674" t="n"/>
      <c r="CG29" s="2674" t="n"/>
      <c r="CH29" s="920" t="n"/>
      <c r="CI29" s="532" t="n"/>
      <c r="CJ29" s="2674" t="n"/>
      <c r="CK29" s="2674" t="n"/>
      <c r="CL29" s="2674" t="n"/>
      <c r="CM29" s="2674" t="n"/>
      <c r="CN29" s="2674" t="n"/>
      <c r="CO29" s="2674" t="n"/>
      <c r="CP29" s="920" t="n"/>
      <c r="CQ29" s="397" t="n"/>
      <c r="CR29" s="2882" t="n"/>
      <c r="CS29" s="2674" t="n"/>
      <c r="CT29" s="2674" t="n"/>
      <c r="CU29" s="2674">
        <f>+CR29-CS29</f>
        <v/>
      </c>
      <c r="CV29" s="2674">
        <f>+CR29-CT29</f>
        <v/>
      </c>
      <c r="CW29" s="2674" t="n"/>
      <c r="CX29" s="531">
        <f>IFERROR(CR29/CW29-1, "-")</f>
        <v/>
      </c>
      <c r="CY29" s="912" t="n"/>
      <c r="CZ29" s="2674" t="n"/>
      <c r="DA29" s="2674" t="n"/>
      <c r="DB29" s="2674" t="n"/>
      <c r="DC29" s="2674" t="n"/>
      <c r="DD29" s="2674" t="n"/>
      <c r="DE29" s="531" t="n"/>
      <c r="DF29" s="531" t="n"/>
      <c r="DG29" s="531" t="n"/>
      <c r="DH29" s="531" t="n"/>
      <c r="DI29" s="2880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idden="1" ht="21.75" r="30" s="2323">
      <c r="A30" s="565" t="n"/>
      <c r="B30" s="826" t="inlineStr">
        <is>
          <t>Coût unitaire</t>
        </is>
      </c>
      <c r="C30" s="651" t="inlineStr">
        <is>
          <t>MB24</t>
        </is>
      </c>
      <c r="D30" s="2434" t="n"/>
      <c r="E30" s="2434" t="n"/>
      <c r="F30" s="2434" t="n"/>
      <c r="G30" s="2434" t="n"/>
      <c r="H30" s="774" t="n"/>
      <c r="I30" s="232" t="n"/>
      <c r="J30" s="2434" t="n"/>
      <c r="K30" s="2434" t="n"/>
      <c r="L30" s="2434" t="n"/>
      <c r="M30" s="2434" t="n"/>
      <c r="N30" s="774" t="n"/>
      <c r="O30" s="2507" t="n"/>
      <c r="P30" s="2434" t="n"/>
      <c r="Q30" s="2434" t="n"/>
      <c r="R30" s="2434" t="n"/>
      <c r="S30" s="2434" t="n"/>
      <c r="T30" s="774" t="n"/>
      <c r="U30" s="397" t="n"/>
      <c r="V30" s="2434" t="n"/>
      <c r="W30" s="2434" t="n"/>
      <c r="X30" s="2434" t="n"/>
      <c r="Y30" s="2434" t="n"/>
      <c r="Z30" s="2507" t="n"/>
      <c r="AA30" s="2434" t="n"/>
      <c r="AB30" s="774" t="n"/>
      <c r="AC30" s="397" t="n"/>
      <c r="AD30" s="2434" t="n"/>
      <c r="AE30" s="2434" t="n"/>
      <c r="AF30" s="2434" t="n"/>
      <c r="AG30" s="2434" t="n"/>
      <c r="AH30" s="2507" t="n"/>
      <c r="AI30" s="2434" t="n"/>
      <c r="AJ30" s="774" t="n"/>
      <c r="AK30" s="397" t="n"/>
      <c r="AL30" s="2434" t="n"/>
      <c r="AM30" s="2434" t="n"/>
      <c r="AN30" s="2434" t="n"/>
      <c r="AO30" s="2434" t="n"/>
      <c r="AP30" s="2434" t="n"/>
      <c r="AQ30" s="2434" t="n"/>
      <c r="AR30" s="2434" t="n"/>
      <c r="AS30" s="774" t="n"/>
      <c r="AT30" s="2586" t="n"/>
      <c r="AU30" s="2434" t="n"/>
      <c r="AV30" s="2434" t="n"/>
      <c r="AW30" s="2434" t="n"/>
      <c r="AX30" s="2434" t="n"/>
      <c r="AY30" s="2434" t="n"/>
      <c r="AZ30" s="2434" t="n"/>
      <c r="BA30" s="774" t="n"/>
      <c r="BB30" s="397" t="n"/>
      <c r="BC30" s="2434" t="n"/>
      <c r="BD30" s="2434" t="n"/>
      <c r="BE30" s="2434" t="n"/>
      <c r="BF30" s="2434" t="n"/>
      <c r="BG30" s="2434" t="n"/>
      <c r="BH30" s="2434" t="n"/>
      <c r="BI30" s="774" t="n"/>
      <c r="BJ30" s="397" t="n"/>
      <c r="BK30" s="2434" t="n"/>
      <c r="BL30" s="2434" t="n"/>
      <c r="BM30" s="2434" t="n"/>
      <c r="BN30" s="2434" t="n"/>
      <c r="BO30" s="2434" t="n"/>
      <c r="BP30" s="2434" t="n"/>
      <c r="BQ30" s="2434" t="n"/>
      <c r="BR30" s="774" t="n"/>
      <c r="BS30" s="397" t="n"/>
      <c r="BT30" s="2434" t="n"/>
      <c r="BU30" s="2434" t="n"/>
      <c r="BV30" s="2434" t="n"/>
      <c r="BW30" s="2434" t="n"/>
      <c r="BX30" s="2434" t="n"/>
      <c r="BY30" s="2434" t="n"/>
      <c r="BZ30" s="774" t="n"/>
      <c r="CA30" s="397" t="n"/>
      <c r="CB30" s="2434" t="n"/>
      <c r="CC30" s="2434" t="n"/>
      <c r="CD30" s="2434" t="n"/>
      <c r="CE30" s="2434" t="n"/>
      <c r="CF30" s="2434" t="n"/>
      <c r="CG30" s="2434" t="n"/>
      <c r="CH30" s="774" t="n"/>
      <c r="CI30" s="397" t="n"/>
      <c r="CJ30" s="2434" t="n"/>
      <c r="CK30" s="2434" t="n"/>
      <c r="CL30" s="2434" t="n"/>
      <c r="CM30" s="2434" t="n"/>
      <c r="CN30" s="2434" t="n"/>
      <c r="CO30" s="2434" t="n"/>
      <c r="CP30" s="774" t="n"/>
      <c r="CQ30" s="397" t="n"/>
      <c r="CR30" s="2883" t="n"/>
      <c r="CS30" s="2434" t="n"/>
      <c r="CT30" s="2434" t="n"/>
      <c r="CU30" s="2434">
        <f>+CR30-CS30</f>
        <v/>
      </c>
      <c r="CV30" s="2434">
        <f>+CR30-CT30</f>
        <v/>
      </c>
      <c r="CW30" s="2434" t="n"/>
      <c r="CX30" s="232">
        <f>IFERROR(CR30/CW30-1, "-")</f>
        <v/>
      </c>
      <c r="CY30" s="912" t="n"/>
      <c r="CZ30" s="2434" t="n"/>
      <c r="DA30" s="2434" t="n"/>
      <c r="DB30" s="2434" t="n"/>
      <c r="DC30" s="2434" t="n"/>
      <c r="DD30" s="2434" t="n"/>
      <c r="DE30" s="232" t="n"/>
      <c r="DF30" s="232" t="n"/>
      <c r="DG30" s="232" t="n"/>
      <c r="DH30" s="232" t="n"/>
      <c r="DI30" s="2880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idden="1" ht="21.75" r="31" s="2323">
      <c r="A31" s="565" t="n"/>
      <c r="B31" s="826" t="inlineStr">
        <is>
          <t>Trafic Interurbain (mn)</t>
        </is>
      </c>
      <c r="C31" s="651" t="inlineStr">
        <is>
          <t>MB25</t>
        </is>
      </c>
      <c r="D31" s="2434" t="n"/>
      <c r="E31" s="2434" t="n"/>
      <c r="F31" s="2434" t="n"/>
      <c r="G31" s="2434" t="n"/>
      <c r="H31" s="774" t="n"/>
      <c r="I31" s="232" t="n"/>
      <c r="J31" s="2434" t="n"/>
      <c r="K31" s="2434" t="n"/>
      <c r="L31" s="2434" t="n"/>
      <c r="M31" s="2434" t="n"/>
      <c r="N31" s="774" t="n"/>
      <c r="O31" s="2507" t="n"/>
      <c r="P31" s="2434" t="n"/>
      <c r="Q31" s="2434" t="n"/>
      <c r="R31" s="2434" t="n"/>
      <c r="S31" s="2434" t="n"/>
      <c r="T31" s="774" t="n"/>
      <c r="U31" s="397" t="n"/>
      <c r="V31" s="2434" t="n"/>
      <c r="W31" s="2434" t="n"/>
      <c r="X31" s="2434" t="n"/>
      <c r="Y31" s="2434" t="n"/>
      <c r="Z31" s="2507" t="n"/>
      <c r="AA31" s="2434" t="n"/>
      <c r="AB31" s="774" t="n"/>
      <c r="AC31" s="397" t="n"/>
      <c r="AD31" s="2434" t="n"/>
      <c r="AE31" s="2434" t="n"/>
      <c r="AF31" s="2434" t="n"/>
      <c r="AG31" s="2434" t="n"/>
      <c r="AH31" s="2507" t="n"/>
      <c r="AI31" s="2434" t="n"/>
      <c r="AJ31" s="774" t="n"/>
      <c r="AK31" s="397" t="n"/>
      <c r="AL31" s="2434" t="n"/>
      <c r="AM31" s="2434" t="n"/>
      <c r="AN31" s="2434" t="n"/>
      <c r="AO31" s="2434" t="n"/>
      <c r="AP31" s="2434" t="n"/>
      <c r="AQ31" s="2434" t="n"/>
      <c r="AR31" s="2434" t="n"/>
      <c r="AS31" s="774" t="n"/>
      <c r="AT31" s="2586" t="n"/>
      <c r="AU31" s="2434" t="n"/>
      <c r="AV31" s="2434" t="n"/>
      <c r="AW31" s="2434" t="n"/>
      <c r="AX31" s="2434" t="n"/>
      <c r="AY31" s="2434" t="n"/>
      <c r="AZ31" s="2434" t="n"/>
      <c r="BA31" s="774" t="n"/>
      <c r="BB31" s="397" t="n"/>
      <c r="BC31" s="2434" t="n"/>
      <c r="BD31" s="2434" t="n"/>
      <c r="BE31" s="2434" t="n"/>
      <c r="BF31" s="2434" t="n"/>
      <c r="BG31" s="2434" t="n"/>
      <c r="BH31" s="2434" t="n"/>
      <c r="BI31" s="774" t="n"/>
      <c r="BJ31" s="397" t="n"/>
      <c r="BK31" s="2434" t="n"/>
      <c r="BL31" s="2434" t="n"/>
      <c r="BM31" s="2434" t="n"/>
      <c r="BN31" s="2434" t="n"/>
      <c r="BO31" s="2434" t="n"/>
      <c r="BP31" s="2434" t="n"/>
      <c r="BQ31" s="2434" t="n"/>
      <c r="BR31" s="774" t="n"/>
      <c r="BS31" s="397" t="n"/>
      <c r="BT31" s="2434" t="n"/>
      <c r="BU31" s="2434" t="n"/>
      <c r="BV31" s="2434" t="n"/>
      <c r="BW31" s="2434" t="n"/>
      <c r="BX31" s="2434" t="n"/>
      <c r="BY31" s="2434" t="n"/>
      <c r="BZ31" s="774" t="n"/>
      <c r="CA31" s="397" t="n"/>
      <c r="CB31" s="2434" t="n"/>
      <c r="CC31" s="2434" t="n"/>
      <c r="CD31" s="2434" t="n"/>
      <c r="CE31" s="2434" t="n"/>
      <c r="CF31" s="2434" t="n"/>
      <c r="CG31" s="2434" t="n"/>
      <c r="CH31" s="774" t="n"/>
      <c r="CI31" s="397" t="n"/>
      <c r="CJ31" s="2434" t="n"/>
      <c r="CK31" s="2434" t="n"/>
      <c r="CL31" s="2434" t="n"/>
      <c r="CM31" s="2434" t="n"/>
      <c r="CN31" s="2434" t="n"/>
      <c r="CO31" s="2434" t="n"/>
      <c r="CP31" s="774" t="n"/>
      <c r="CQ31" s="397" t="n"/>
      <c r="CR31" s="2883" t="n"/>
      <c r="CS31" s="2434" t="n"/>
      <c r="CT31" s="2434" t="n"/>
      <c r="CU31" s="2434">
        <f>+CR31-CS31</f>
        <v/>
      </c>
      <c r="CV31" s="2434">
        <f>+CR31-CT31</f>
        <v/>
      </c>
      <c r="CW31" s="2434" t="n"/>
      <c r="CX31" s="232">
        <f>IFERROR(CR31/CW31-1, "-")</f>
        <v/>
      </c>
      <c r="CY31" s="912" t="n"/>
      <c r="CZ31" s="2434" t="n"/>
      <c r="DA31" s="2434" t="n"/>
      <c r="DB31" s="2434" t="n"/>
      <c r="DC31" s="2434" t="n"/>
      <c r="DD31" s="2434" t="n"/>
      <c r="DE31" s="232" t="n"/>
      <c r="DF31" s="232" t="n"/>
      <c r="DG31" s="232" t="n"/>
      <c r="DH31" s="232" t="n"/>
      <c r="DI31" s="2880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idden="1" ht="21.75" r="32" s="2323">
      <c r="A32" s="565" t="n"/>
      <c r="B32" s="826" t="inlineStr">
        <is>
          <t>Coût unitaire</t>
        </is>
      </c>
      <c r="C32" s="651" t="inlineStr">
        <is>
          <t>MB26</t>
        </is>
      </c>
      <c r="D32" s="2434" t="n"/>
      <c r="E32" s="2434" t="n"/>
      <c r="F32" s="2434" t="n"/>
      <c r="G32" s="2434" t="n"/>
      <c r="H32" s="774" t="n"/>
      <c r="I32" s="232" t="n"/>
      <c r="J32" s="2434" t="n"/>
      <c r="K32" s="2434" t="n"/>
      <c r="L32" s="2434" t="n"/>
      <c r="M32" s="2434" t="n"/>
      <c r="N32" s="774" t="n"/>
      <c r="O32" s="2507" t="n"/>
      <c r="P32" s="2434" t="n"/>
      <c r="Q32" s="2434" t="n"/>
      <c r="R32" s="2434" t="n"/>
      <c r="S32" s="2434" t="n"/>
      <c r="T32" s="774" t="n"/>
      <c r="U32" s="397" t="n"/>
      <c r="V32" s="2434" t="n"/>
      <c r="W32" s="2434" t="n"/>
      <c r="X32" s="2434" t="n"/>
      <c r="Y32" s="2434" t="n"/>
      <c r="Z32" s="2507" t="n"/>
      <c r="AA32" s="2434" t="n"/>
      <c r="AB32" s="774" t="n"/>
      <c r="AC32" s="397" t="n"/>
      <c r="AD32" s="2434" t="n"/>
      <c r="AE32" s="2434" t="n"/>
      <c r="AF32" s="2434" t="n"/>
      <c r="AG32" s="2434" t="n"/>
      <c r="AH32" s="2507" t="n"/>
      <c r="AI32" s="2434" t="n"/>
      <c r="AJ32" s="774" t="n"/>
      <c r="AK32" s="397" t="n"/>
      <c r="AL32" s="2434" t="n"/>
      <c r="AM32" s="2434" t="n"/>
      <c r="AN32" s="2434" t="n"/>
      <c r="AO32" s="2434" t="n"/>
      <c r="AP32" s="2434" t="n"/>
      <c r="AQ32" s="2434" t="n"/>
      <c r="AR32" s="2434" t="n"/>
      <c r="AS32" s="774" t="n"/>
      <c r="AT32" s="2586" t="n"/>
      <c r="AU32" s="2434" t="n"/>
      <c r="AV32" s="2434" t="n"/>
      <c r="AW32" s="2434" t="n"/>
      <c r="AX32" s="2434" t="n"/>
      <c r="AY32" s="2434" t="n"/>
      <c r="AZ32" s="2434" t="n"/>
      <c r="BA32" s="774" t="n"/>
      <c r="BB32" s="397" t="n"/>
      <c r="BC32" s="2434" t="n"/>
      <c r="BD32" s="2434" t="n"/>
      <c r="BE32" s="2434" t="n"/>
      <c r="BF32" s="2434" t="n"/>
      <c r="BG32" s="2434" t="n"/>
      <c r="BH32" s="2434" t="n"/>
      <c r="BI32" s="774" t="n"/>
      <c r="BJ32" s="397" t="n"/>
      <c r="BK32" s="2434" t="n"/>
      <c r="BL32" s="2434" t="n"/>
      <c r="BM32" s="2434" t="n"/>
      <c r="BN32" s="2434" t="n"/>
      <c r="BO32" s="2434" t="n"/>
      <c r="BP32" s="2434" t="n"/>
      <c r="BQ32" s="2434" t="n"/>
      <c r="BR32" s="774" t="n"/>
      <c r="BS32" s="397" t="n"/>
      <c r="BT32" s="2434" t="n"/>
      <c r="BU32" s="2434" t="n"/>
      <c r="BV32" s="2434" t="n"/>
      <c r="BW32" s="2434" t="n"/>
      <c r="BX32" s="2434" t="n"/>
      <c r="BY32" s="2434" t="n"/>
      <c r="BZ32" s="774" t="n"/>
      <c r="CA32" s="397" t="n"/>
      <c r="CB32" s="2434" t="n"/>
      <c r="CC32" s="2434" t="n"/>
      <c r="CD32" s="2434" t="n"/>
      <c r="CE32" s="2434" t="n"/>
      <c r="CF32" s="2434" t="n"/>
      <c r="CG32" s="2434" t="n"/>
      <c r="CH32" s="774" t="n"/>
      <c r="CI32" s="397" t="n"/>
      <c r="CJ32" s="2434" t="n"/>
      <c r="CK32" s="2434" t="n"/>
      <c r="CL32" s="2434" t="n"/>
      <c r="CM32" s="2434" t="n"/>
      <c r="CN32" s="2434" t="n"/>
      <c r="CO32" s="2434" t="n"/>
      <c r="CP32" s="774" t="n"/>
      <c r="CQ32" s="397" t="n"/>
      <c r="CR32" s="2883" t="n"/>
      <c r="CS32" s="2434" t="n"/>
      <c r="CT32" s="2434" t="n"/>
      <c r="CU32" s="2434">
        <f>+CR32-CS32</f>
        <v/>
      </c>
      <c r="CV32" s="2434">
        <f>+CR32-CT32</f>
        <v/>
      </c>
      <c r="CW32" s="2434" t="n"/>
      <c r="CX32" s="232">
        <f>IFERROR(CR32/CW32-1, "-")</f>
        <v/>
      </c>
      <c r="CY32" s="912" t="n"/>
      <c r="CZ32" s="2434" t="n"/>
      <c r="DA32" s="2434" t="n"/>
      <c r="DB32" s="2434" t="n"/>
      <c r="DC32" s="2434" t="n"/>
      <c r="DD32" s="2434" t="n"/>
      <c r="DE32" s="232" t="n"/>
      <c r="DF32" s="232" t="n"/>
      <c r="DG32" s="232" t="n"/>
      <c r="DH32" s="232" t="n"/>
      <c r="DI32" s="2880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idden="1" ht="21.75" r="33" s="2323">
      <c r="A33" s="564" t="n"/>
      <c r="B33" s="976" t="inlineStr">
        <is>
          <t>Trafic Local (mn)</t>
        </is>
      </c>
      <c r="C33" s="651" t="inlineStr">
        <is>
          <t>MB27</t>
        </is>
      </c>
      <c r="D33" s="2904" t="n"/>
      <c r="E33" s="2904" t="n"/>
      <c r="F33" s="2891" t="n"/>
      <c r="G33" s="2904" t="n"/>
      <c r="H33" s="920" t="n"/>
      <c r="I33" s="531" t="n"/>
      <c r="J33" s="2904" t="n"/>
      <c r="K33" s="2904" t="n"/>
      <c r="L33" s="2891" t="n"/>
      <c r="M33" s="2904" t="n"/>
      <c r="N33" s="920" t="n"/>
      <c r="O33" s="2673" t="n"/>
      <c r="P33" s="2904" t="n"/>
      <c r="Q33" s="2904" t="n"/>
      <c r="R33" s="2891" t="n"/>
      <c r="S33" s="2904" t="n"/>
      <c r="T33" s="920" t="n"/>
      <c r="U33" s="532" t="n"/>
      <c r="V33" s="2904" t="n"/>
      <c r="W33" s="2904" t="n"/>
      <c r="X33" s="2904" t="n"/>
      <c r="Y33" s="2891" t="n"/>
      <c r="Z33" s="2673" t="n"/>
      <c r="AA33" s="2904" t="n"/>
      <c r="AB33" s="920" t="n"/>
      <c r="AC33" s="532" t="n"/>
      <c r="AD33" s="2904" t="n"/>
      <c r="AE33" s="2904" t="n"/>
      <c r="AF33" s="2904" t="n"/>
      <c r="AG33" s="2891" t="n"/>
      <c r="AH33" s="2673" t="n"/>
      <c r="AI33" s="2904" t="n"/>
      <c r="AJ33" s="920" t="n"/>
      <c r="AK33" s="532" t="n"/>
      <c r="AL33" s="2904" t="n"/>
      <c r="AM33" s="2904" t="n"/>
      <c r="AN33" s="2904" t="n"/>
      <c r="AO33" s="2904" t="n"/>
      <c r="AP33" s="2891" t="n"/>
      <c r="AQ33" s="2891" t="n"/>
      <c r="AR33" s="2904" t="n"/>
      <c r="AS33" s="920" t="n"/>
      <c r="AT33" s="2675" t="n"/>
      <c r="AU33" s="2904" t="n"/>
      <c r="AV33" s="2904" t="n"/>
      <c r="AW33" s="2904" t="n"/>
      <c r="AX33" s="2891" t="n"/>
      <c r="AY33" s="2891" t="n"/>
      <c r="AZ33" s="2904" t="n"/>
      <c r="BA33" s="920" t="n"/>
      <c r="BB33" s="532" t="n"/>
      <c r="BC33" s="2904" t="n"/>
      <c r="BD33" s="2904" t="n"/>
      <c r="BE33" s="2904" t="n"/>
      <c r="BF33" s="2891" t="n"/>
      <c r="BG33" s="2891" t="n"/>
      <c r="BH33" s="2904" t="n"/>
      <c r="BI33" s="920" t="n"/>
      <c r="BJ33" s="532" t="n"/>
      <c r="BK33" s="2904" t="n"/>
      <c r="BL33" s="2904" t="n"/>
      <c r="BM33" s="2904" t="n"/>
      <c r="BN33" s="2904" t="n"/>
      <c r="BO33" s="2891" t="n"/>
      <c r="BP33" s="2891" t="n"/>
      <c r="BQ33" s="2904" t="n"/>
      <c r="BR33" s="920" t="n"/>
      <c r="BS33" s="532" t="n"/>
      <c r="BT33" s="2904" t="n"/>
      <c r="BU33" s="2904" t="n"/>
      <c r="BV33" s="2904" t="n"/>
      <c r="BW33" s="2891" t="n"/>
      <c r="BX33" s="2891" t="n"/>
      <c r="BY33" s="2904" t="n"/>
      <c r="BZ33" s="920" t="n"/>
      <c r="CA33" s="532" t="n"/>
      <c r="CB33" s="2904" t="n"/>
      <c r="CC33" s="2904" t="n"/>
      <c r="CD33" s="2904" t="n"/>
      <c r="CE33" s="2891" t="n"/>
      <c r="CF33" s="2891" t="n"/>
      <c r="CG33" s="2904" t="n"/>
      <c r="CH33" s="920" t="n"/>
      <c r="CI33" s="532" t="n"/>
      <c r="CJ33" s="2904" t="n"/>
      <c r="CK33" s="2904" t="n"/>
      <c r="CL33" s="2904" t="n"/>
      <c r="CM33" s="2891" t="n"/>
      <c r="CN33" s="2891" t="n"/>
      <c r="CO33" s="2904" t="n"/>
      <c r="CP33" s="920" t="n"/>
      <c r="CQ33" s="532" t="n"/>
      <c r="CR33" s="2882" t="n"/>
      <c r="CS33" s="2674" t="n"/>
      <c r="CT33" s="2904" t="n"/>
      <c r="CU33" s="2891">
        <f>+CR33-CS33</f>
        <v/>
      </c>
      <c r="CV33" s="2891">
        <f>+CR33-CT33</f>
        <v/>
      </c>
      <c r="CW33" s="2904" t="n"/>
      <c r="CX33" s="531">
        <f>IFERROR(CR33/CW33-1, "-")</f>
        <v/>
      </c>
      <c r="CY33" s="912" t="n"/>
      <c r="CZ33" s="2904" t="n"/>
      <c r="DA33" s="2904" t="n"/>
      <c r="DB33" s="2904" t="n"/>
      <c r="DC33" s="2904" t="n"/>
      <c r="DD33" s="2904" t="n"/>
      <c r="DE33" s="2904" t="n"/>
      <c r="DF33" s="2904" t="n"/>
      <c r="DG33" s="2904" t="n"/>
      <c r="DH33" s="2904" t="n"/>
      <c r="DI33" s="2880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idden="1" ht="21.75" r="34" s="2323">
      <c r="A34" s="565" t="n"/>
      <c r="B34" s="977" t="inlineStr">
        <is>
          <t>Coût unitaire</t>
        </is>
      </c>
      <c r="C34" s="651" t="inlineStr">
        <is>
          <t>MB28</t>
        </is>
      </c>
      <c r="D34" s="952" t="n"/>
      <c r="E34" s="953" t="n"/>
      <c r="F34" s="953" t="n"/>
      <c r="G34" s="953" t="n"/>
      <c r="H34" s="774" t="n"/>
      <c r="I34" s="232" t="n"/>
      <c r="J34" s="952" t="n"/>
      <c r="K34" s="953" t="n"/>
      <c r="L34" s="953" t="n"/>
      <c r="M34" s="953" t="n"/>
      <c r="N34" s="774" t="n"/>
      <c r="O34" s="2507" t="n"/>
      <c r="P34" s="952" t="n"/>
      <c r="Q34" s="953" t="n"/>
      <c r="R34" s="953" t="n"/>
      <c r="S34" s="953" t="n"/>
      <c r="T34" s="774" t="n"/>
      <c r="U34" s="397" t="n"/>
      <c r="V34" s="952" t="n"/>
      <c r="W34" s="953" t="n"/>
      <c r="X34" s="953" t="n"/>
      <c r="Y34" s="953" t="n"/>
      <c r="Z34" s="2507" t="n"/>
      <c r="AA34" s="953" t="n"/>
      <c r="AB34" s="774" t="n"/>
      <c r="AC34" s="397" t="n"/>
      <c r="AD34" s="952" t="n"/>
      <c r="AE34" s="953" t="n"/>
      <c r="AF34" s="953" t="n"/>
      <c r="AG34" s="953" t="n"/>
      <c r="AH34" s="2507" t="n"/>
      <c r="AI34" s="953" t="n"/>
      <c r="AJ34" s="774" t="n"/>
      <c r="AK34" s="397" t="n"/>
      <c r="AL34" s="952" t="n"/>
      <c r="AM34" s="953" t="n"/>
      <c r="AN34" s="953" t="n"/>
      <c r="AO34" s="953" t="n"/>
      <c r="AP34" s="953" t="n"/>
      <c r="AQ34" s="953" t="n"/>
      <c r="AR34" s="953" t="n"/>
      <c r="AS34" s="774" t="n"/>
      <c r="AT34" s="2586" t="n"/>
      <c r="AU34" s="952" t="n"/>
      <c r="AV34" s="953" t="n"/>
      <c r="AW34" s="953" t="n"/>
      <c r="AX34" s="953" t="n"/>
      <c r="AY34" s="953" t="n"/>
      <c r="AZ34" s="953" t="n"/>
      <c r="BA34" s="774" t="n"/>
      <c r="BB34" s="397" t="n"/>
      <c r="BC34" s="952" t="n"/>
      <c r="BD34" s="953" t="n"/>
      <c r="BE34" s="953" t="n"/>
      <c r="BF34" s="953" t="n"/>
      <c r="BG34" s="953" t="n"/>
      <c r="BH34" s="953" t="n"/>
      <c r="BI34" s="774" t="n"/>
      <c r="BJ34" s="397" t="n"/>
      <c r="BK34" s="952" t="n"/>
      <c r="BL34" s="953" t="n"/>
      <c r="BM34" s="953" t="n"/>
      <c r="BN34" s="953" t="n"/>
      <c r="BO34" s="953" t="n"/>
      <c r="BP34" s="953" t="n"/>
      <c r="BQ34" s="953" t="n"/>
      <c r="BR34" s="774" t="n"/>
      <c r="BS34" s="397" t="n"/>
      <c r="BT34" s="952" t="n"/>
      <c r="BU34" s="953" t="n"/>
      <c r="BV34" s="953" t="n"/>
      <c r="BW34" s="953" t="n"/>
      <c r="BX34" s="953" t="n"/>
      <c r="BY34" s="953" t="n"/>
      <c r="BZ34" s="774" t="n"/>
      <c r="CA34" s="397" t="n"/>
      <c r="CB34" s="952" t="n"/>
      <c r="CC34" s="953" t="n"/>
      <c r="CD34" s="953" t="n"/>
      <c r="CE34" s="953" t="n"/>
      <c r="CF34" s="953" t="n"/>
      <c r="CG34" s="953" t="n"/>
      <c r="CH34" s="774" t="n"/>
      <c r="CI34" s="397" t="n"/>
      <c r="CJ34" s="952" t="n"/>
      <c r="CK34" s="953" t="n"/>
      <c r="CL34" s="953" t="n"/>
      <c r="CM34" s="953" t="n"/>
      <c r="CN34" s="953" t="n"/>
      <c r="CO34" s="953" t="n"/>
      <c r="CP34" s="774" t="n"/>
      <c r="CQ34" s="397" t="n"/>
      <c r="CR34" s="2883" t="n"/>
      <c r="CS34" s="2434" t="n"/>
      <c r="CT34" s="953" t="n"/>
      <c r="CU34" s="953">
        <f>+CR34-CS34</f>
        <v/>
      </c>
      <c r="CV34" s="953">
        <f>+CR34-CT34</f>
        <v/>
      </c>
      <c r="CW34" s="953" t="n"/>
      <c r="CX34" s="232">
        <f>IFERROR(CR34/CW34-1, "-")</f>
        <v/>
      </c>
      <c r="CY34" s="912" t="n"/>
      <c r="CZ34" s="953" t="n"/>
      <c r="DA34" s="953" t="n"/>
      <c r="DB34" s="953" t="n"/>
      <c r="DC34" s="953" t="n"/>
      <c r="DD34" s="953" t="n"/>
      <c r="DE34" s="953" t="n"/>
      <c r="DF34" s="953" t="n"/>
      <c r="DG34" s="953" t="n"/>
      <c r="DH34" s="953" t="n"/>
      <c r="DI34" s="2880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idden="1" ht="21.75" r="35" s="2323">
      <c r="A35" s="565" t="n"/>
      <c r="B35" s="977" t="inlineStr">
        <is>
          <t>Trafic Interurbain (mn)</t>
        </is>
      </c>
      <c r="C35" s="651" t="inlineStr">
        <is>
          <t>MB29</t>
        </is>
      </c>
      <c r="D35" s="2909" t="n"/>
      <c r="E35" s="2910" t="n"/>
      <c r="F35" s="2910" t="n"/>
      <c r="G35" s="2910" t="n"/>
      <c r="H35" s="774" t="n"/>
      <c r="I35" s="232" t="n"/>
      <c r="J35" s="2909" t="n"/>
      <c r="K35" s="2910" t="n"/>
      <c r="L35" s="2910" t="n"/>
      <c r="M35" s="2910" t="n"/>
      <c r="N35" s="774" t="n"/>
      <c r="O35" s="2507" t="n"/>
      <c r="P35" s="2909" t="n"/>
      <c r="Q35" s="2910" t="n"/>
      <c r="R35" s="2910" t="n"/>
      <c r="S35" s="2910" t="n"/>
      <c r="T35" s="774" t="n"/>
      <c r="U35" s="397" t="n"/>
      <c r="V35" s="2909" t="n"/>
      <c r="W35" s="2910" t="n"/>
      <c r="X35" s="2910" t="n"/>
      <c r="Y35" s="2910" t="n"/>
      <c r="Z35" s="2507" t="n"/>
      <c r="AA35" s="2910" t="n"/>
      <c r="AB35" s="774" t="n"/>
      <c r="AC35" s="397" t="n"/>
      <c r="AD35" s="2909" t="n"/>
      <c r="AE35" s="2910" t="n"/>
      <c r="AF35" s="2910" t="n"/>
      <c r="AG35" s="2910" t="n"/>
      <c r="AH35" s="2507" t="n"/>
      <c r="AI35" s="2910" t="n"/>
      <c r="AJ35" s="774" t="n"/>
      <c r="AK35" s="397" t="n"/>
      <c r="AL35" s="2909" t="n"/>
      <c r="AM35" s="2910" t="n"/>
      <c r="AN35" s="2910" t="n"/>
      <c r="AO35" s="2910" t="n"/>
      <c r="AP35" s="2910" t="n"/>
      <c r="AQ35" s="2910" t="n"/>
      <c r="AR35" s="2910" t="n"/>
      <c r="AS35" s="774" t="n"/>
      <c r="AT35" s="2586" t="n"/>
      <c r="AU35" s="2909" t="n"/>
      <c r="AV35" s="2910" t="n"/>
      <c r="AW35" s="2910" t="n"/>
      <c r="AX35" s="2910" t="n"/>
      <c r="AY35" s="2910" t="n"/>
      <c r="AZ35" s="2910" t="n"/>
      <c r="BA35" s="774" t="n"/>
      <c r="BB35" s="397" t="n"/>
      <c r="BC35" s="2909" t="n"/>
      <c r="BD35" s="2910" t="n"/>
      <c r="BE35" s="2910" t="n"/>
      <c r="BF35" s="2910" t="n"/>
      <c r="BG35" s="2910" t="n"/>
      <c r="BH35" s="2910" t="n"/>
      <c r="BI35" s="774" t="n"/>
      <c r="BJ35" s="397" t="n"/>
      <c r="BK35" s="2909" t="n"/>
      <c r="BL35" s="2910" t="n"/>
      <c r="BM35" s="2910" t="n"/>
      <c r="BN35" s="2910" t="n"/>
      <c r="BO35" s="2910" t="n"/>
      <c r="BP35" s="2910" t="n"/>
      <c r="BQ35" s="2910" t="n"/>
      <c r="BR35" s="774" t="n"/>
      <c r="BS35" s="397" t="n"/>
      <c r="BT35" s="2909" t="n"/>
      <c r="BU35" s="2910" t="n"/>
      <c r="BV35" s="2910" t="n"/>
      <c r="BW35" s="2910" t="n"/>
      <c r="BX35" s="2910" t="n"/>
      <c r="BY35" s="2910" t="n"/>
      <c r="BZ35" s="774" t="n"/>
      <c r="CA35" s="397" t="n"/>
      <c r="CB35" s="2909" t="n"/>
      <c r="CC35" s="2910" t="n"/>
      <c r="CD35" s="2910" t="n"/>
      <c r="CE35" s="2910" t="n"/>
      <c r="CF35" s="2910" t="n"/>
      <c r="CG35" s="2910" t="n"/>
      <c r="CH35" s="774" t="n"/>
      <c r="CI35" s="397" t="n"/>
      <c r="CJ35" s="2909" t="n"/>
      <c r="CK35" s="2910" t="n"/>
      <c r="CL35" s="2910" t="n"/>
      <c r="CM35" s="2910" t="n"/>
      <c r="CN35" s="2910" t="n"/>
      <c r="CO35" s="2910" t="n"/>
      <c r="CP35" s="774" t="n"/>
      <c r="CQ35" s="397" t="n"/>
      <c r="CR35" s="2883" t="n"/>
      <c r="CS35" s="2434" t="n"/>
      <c r="CT35" s="2910" t="n"/>
      <c r="CU35" s="2910">
        <f>+CR35-CS35</f>
        <v/>
      </c>
      <c r="CV35" s="2910">
        <f>+CR35-CT35</f>
        <v/>
      </c>
      <c r="CW35" s="2910" t="n"/>
      <c r="CX35" s="232">
        <f>IFERROR(CR35/CW35-1, "-")</f>
        <v/>
      </c>
      <c r="CY35" s="912" t="n"/>
      <c r="CZ35" s="2910" t="n"/>
      <c r="DA35" s="2910" t="n"/>
      <c r="DB35" s="2910" t="n"/>
      <c r="DC35" s="2910" t="n"/>
      <c r="DD35" s="2910" t="n"/>
      <c r="DE35" s="2910" t="n"/>
      <c r="DF35" s="2910" t="n"/>
      <c r="DG35" s="2910" t="n"/>
      <c r="DH35" s="2910" t="n"/>
      <c r="DI35" s="2880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idden="1" ht="21.75" r="36" s="2323">
      <c r="A36" s="565" t="n"/>
      <c r="B36" s="977" t="inlineStr">
        <is>
          <t>Coût unitaire</t>
        </is>
      </c>
      <c r="C36" s="651" t="inlineStr">
        <is>
          <t>MB30</t>
        </is>
      </c>
      <c r="D36" s="952" t="n"/>
      <c r="E36" s="953" t="n"/>
      <c r="F36" s="953" t="n"/>
      <c r="G36" s="953" t="n"/>
      <c r="H36" s="774" t="n"/>
      <c r="I36" s="232" t="n"/>
      <c r="J36" s="952" t="n"/>
      <c r="K36" s="953" t="n"/>
      <c r="L36" s="953" t="n"/>
      <c r="M36" s="953" t="n"/>
      <c r="N36" s="774" t="n"/>
      <c r="O36" s="2507" t="n"/>
      <c r="P36" s="952" t="n"/>
      <c r="Q36" s="953" t="n"/>
      <c r="R36" s="953" t="n"/>
      <c r="S36" s="953" t="n"/>
      <c r="T36" s="774" t="n"/>
      <c r="U36" s="397" t="n"/>
      <c r="V36" s="952" t="n"/>
      <c r="W36" s="953" t="n"/>
      <c r="X36" s="953" t="n"/>
      <c r="Y36" s="953" t="n"/>
      <c r="Z36" s="2507" t="n"/>
      <c r="AA36" s="953" t="n"/>
      <c r="AB36" s="774" t="n"/>
      <c r="AC36" s="397" t="n"/>
      <c r="AD36" s="952" t="n"/>
      <c r="AE36" s="953" t="n"/>
      <c r="AF36" s="953" t="n"/>
      <c r="AG36" s="953" t="n"/>
      <c r="AH36" s="2507" t="n"/>
      <c r="AI36" s="953" t="n"/>
      <c r="AJ36" s="774" t="n"/>
      <c r="AK36" s="397" t="n"/>
      <c r="AL36" s="952" t="n"/>
      <c r="AM36" s="953" t="n"/>
      <c r="AN36" s="953" t="n"/>
      <c r="AO36" s="953" t="n"/>
      <c r="AP36" s="953" t="n"/>
      <c r="AQ36" s="953" t="n"/>
      <c r="AR36" s="953" t="n"/>
      <c r="AS36" s="774" t="n"/>
      <c r="AT36" s="2586" t="n"/>
      <c r="AU36" s="952" t="n"/>
      <c r="AV36" s="953" t="n"/>
      <c r="AW36" s="953" t="n"/>
      <c r="AX36" s="953" t="n"/>
      <c r="AY36" s="953" t="n"/>
      <c r="AZ36" s="953" t="n"/>
      <c r="BA36" s="774" t="n"/>
      <c r="BB36" s="397" t="n"/>
      <c r="BC36" s="952" t="n"/>
      <c r="BD36" s="953" t="n"/>
      <c r="BE36" s="953" t="n"/>
      <c r="BF36" s="953" t="n"/>
      <c r="BG36" s="953" t="n"/>
      <c r="BH36" s="953" t="n"/>
      <c r="BI36" s="774" t="n"/>
      <c r="BJ36" s="397" t="n"/>
      <c r="BK36" s="952" t="n"/>
      <c r="BL36" s="953" t="n"/>
      <c r="BM36" s="953" t="n"/>
      <c r="BN36" s="953" t="n"/>
      <c r="BO36" s="953" t="n"/>
      <c r="BP36" s="953" t="n"/>
      <c r="BQ36" s="953" t="n"/>
      <c r="BR36" s="774" t="n"/>
      <c r="BS36" s="397" t="n"/>
      <c r="BT36" s="952" t="n"/>
      <c r="BU36" s="953" t="n"/>
      <c r="BV36" s="953" t="n"/>
      <c r="BW36" s="953" t="n"/>
      <c r="BX36" s="953" t="n"/>
      <c r="BY36" s="953" t="n"/>
      <c r="BZ36" s="774" t="n"/>
      <c r="CA36" s="397" t="n"/>
      <c r="CB36" s="952" t="n"/>
      <c r="CC36" s="953" t="n"/>
      <c r="CD36" s="953" t="n"/>
      <c r="CE36" s="953" t="n"/>
      <c r="CF36" s="953" t="n"/>
      <c r="CG36" s="953" t="n"/>
      <c r="CH36" s="774" t="n"/>
      <c r="CI36" s="397" t="n"/>
      <c r="CJ36" s="952" t="n"/>
      <c r="CK36" s="953" t="n"/>
      <c r="CL36" s="953" t="n"/>
      <c r="CM36" s="953" t="n"/>
      <c r="CN36" s="953" t="n"/>
      <c r="CO36" s="953" t="n"/>
      <c r="CP36" s="774" t="n"/>
      <c r="CQ36" s="397" t="n"/>
      <c r="CR36" s="2883" t="n"/>
      <c r="CS36" s="2434" t="n"/>
      <c r="CT36" s="953" t="n"/>
      <c r="CU36" s="953">
        <f>+CR36-CS36</f>
        <v/>
      </c>
      <c r="CV36" s="953">
        <f>+CR36-CT36</f>
        <v/>
      </c>
      <c r="CW36" s="953" t="n"/>
      <c r="CX36" s="232">
        <f>IFERROR(CR36/CW36-1, "-")</f>
        <v/>
      </c>
      <c r="CY36" s="912" t="n"/>
      <c r="CZ36" s="953" t="n"/>
      <c r="DA36" s="953" t="n"/>
      <c r="DB36" s="953" t="n"/>
      <c r="DC36" s="953" t="n"/>
      <c r="DD36" s="953" t="n"/>
      <c r="DE36" s="953" t="n"/>
      <c r="DF36" s="953" t="n"/>
      <c r="DG36" s="953" t="n"/>
      <c r="DH36" s="953" t="n"/>
      <c r="DI36" s="2880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idden="1" ht="21.75" r="37" s="2323">
      <c r="A37" s="980" t="n"/>
      <c r="B37" s="971" t="inlineStr">
        <is>
          <t>Interconnexion Fixe</t>
        </is>
      </c>
      <c r="C37" s="651" t="inlineStr">
        <is>
          <t>MB31</t>
        </is>
      </c>
      <c r="D37" s="2900" t="n"/>
      <c r="E37" s="2901" t="n"/>
      <c r="F37" s="2901" t="n"/>
      <c r="G37" s="2901" t="n"/>
      <c r="H37" s="926" t="n"/>
      <c r="I37" s="927" t="n"/>
      <c r="J37" s="2900" t="n"/>
      <c r="K37" s="2901" t="n"/>
      <c r="L37" s="2901" t="n"/>
      <c r="M37" s="2901" t="n"/>
      <c r="N37" s="926" t="n"/>
      <c r="O37" s="2702" t="n"/>
      <c r="P37" s="2900" t="n"/>
      <c r="Q37" s="2901" t="n"/>
      <c r="R37" s="2901" t="n"/>
      <c r="S37" s="2901" t="n"/>
      <c r="T37" s="926" t="n"/>
      <c r="U37" s="662" t="n"/>
      <c r="V37" s="2900" t="n"/>
      <c r="W37" s="2901" t="n"/>
      <c r="X37" s="2901" t="n"/>
      <c r="Y37" s="2901" t="n"/>
      <c r="Z37" s="2702" t="n"/>
      <c r="AA37" s="2901" t="n"/>
      <c r="AB37" s="926" t="n"/>
      <c r="AC37" s="662" t="n"/>
      <c r="AD37" s="2900" t="n"/>
      <c r="AE37" s="2901" t="n"/>
      <c r="AF37" s="2901" t="n"/>
      <c r="AG37" s="2901" t="n"/>
      <c r="AH37" s="2702" t="n"/>
      <c r="AI37" s="2901" t="n"/>
      <c r="AJ37" s="926" t="n"/>
      <c r="AK37" s="662" t="n"/>
      <c r="AL37" s="2900" t="n"/>
      <c r="AM37" s="2901" t="n"/>
      <c r="AN37" s="2901" t="n"/>
      <c r="AO37" s="2901" t="n"/>
      <c r="AP37" s="2901" t="n"/>
      <c r="AQ37" s="2901" t="n"/>
      <c r="AR37" s="2901" t="n"/>
      <c r="AS37" s="926" t="n"/>
      <c r="AT37" s="2846" t="n"/>
      <c r="AU37" s="2900" t="n"/>
      <c r="AV37" s="2901" t="n"/>
      <c r="AW37" s="2901" t="n"/>
      <c r="AX37" s="2901" t="n"/>
      <c r="AY37" s="2901" t="n"/>
      <c r="AZ37" s="2901" t="n"/>
      <c r="BA37" s="926" t="n"/>
      <c r="BB37" s="662" t="n"/>
      <c r="BC37" s="2900" t="n"/>
      <c r="BD37" s="2901" t="n"/>
      <c r="BE37" s="2901" t="n"/>
      <c r="BF37" s="2901" t="n"/>
      <c r="BG37" s="2901" t="n"/>
      <c r="BH37" s="2901" t="n"/>
      <c r="BI37" s="926" t="n"/>
      <c r="BJ37" s="662" t="n"/>
      <c r="BK37" s="2900" t="n"/>
      <c r="BL37" s="2901" t="n"/>
      <c r="BM37" s="2901" t="n"/>
      <c r="BN37" s="2901" t="n"/>
      <c r="BO37" s="2901" t="n"/>
      <c r="BP37" s="2901" t="n"/>
      <c r="BQ37" s="2901" t="n"/>
      <c r="BR37" s="926" t="n"/>
      <c r="BS37" s="662" t="n"/>
      <c r="BT37" s="2900" t="n"/>
      <c r="BU37" s="2901" t="n"/>
      <c r="BV37" s="2901" t="n"/>
      <c r="BW37" s="2901" t="n"/>
      <c r="BX37" s="2901" t="n"/>
      <c r="BY37" s="2901" t="n"/>
      <c r="BZ37" s="926" t="n"/>
      <c r="CA37" s="662" t="n"/>
      <c r="CB37" s="2900" t="n"/>
      <c r="CC37" s="2901" t="n"/>
      <c r="CD37" s="2901" t="n"/>
      <c r="CE37" s="2901" t="n"/>
      <c r="CF37" s="2901" t="n"/>
      <c r="CG37" s="2901" t="n"/>
      <c r="CH37" s="926" t="n"/>
      <c r="CI37" s="662" t="n"/>
      <c r="CJ37" s="2900" t="n"/>
      <c r="CK37" s="2901" t="n"/>
      <c r="CL37" s="2901" t="n"/>
      <c r="CM37" s="2901" t="n"/>
      <c r="CN37" s="2901" t="n"/>
      <c r="CO37" s="2901" t="n"/>
      <c r="CP37" s="926" t="n"/>
      <c r="CQ37" s="662" t="n"/>
      <c r="CR37" s="2885" t="n"/>
      <c r="CS37" s="2901" t="n"/>
      <c r="CT37" s="2901" t="n"/>
      <c r="CU37" s="2901">
        <f>+CR37-CS37</f>
        <v/>
      </c>
      <c r="CV37" s="2901">
        <f>+CR37-CT37</f>
        <v/>
      </c>
      <c r="CW37" s="2901" t="n"/>
      <c r="CX37" s="927">
        <f>IFERROR(CR37/CW37-1, "-")</f>
        <v/>
      </c>
      <c r="CY37" s="912" t="n"/>
      <c r="CZ37" s="2901" t="n"/>
      <c r="DA37" s="2901" t="n"/>
      <c r="DB37" s="2901" t="n"/>
      <c r="DC37" s="2901" t="n"/>
      <c r="DD37" s="2901" t="n"/>
      <c r="DE37" s="2911" t="n"/>
      <c r="DF37" s="2911" t="n"/>
      <c r="DG37" s="2911" t="n"/>
      <c r="DH37" s="2911" t="n"/>
      <c r="DI37" s="2880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A38" s="980" t="n"/>
      <c r="B38" s="982" t="inlineStr">
        <is>
          <t>Reversements SVA</t>
        </is>
      </c>
      <c r="C38" s="651" t="inlineStr">
        <is>
          <t>MB32</t>
        </is>
      </c>
      <c r="D38" s="2912" t="n">
        <v>-31.695007</v>
      </c>
      <c r="E38" s="2913" t="n">
        <v>-24.8286031818725</v>
      </c>
      <c r="F38" s="2913" t="n">
        <v>-6.866403818127502</v>
      </c>
      <c r="G38" s="2913" t="n">
        <v>-34.422916</v>
      </c>
      <c r="H38" s="985" t="n">
        <v>-0.07924688890389187</v>
      </c>
      <c r="I38" s="986" t="n"/>
      <c r="J38" s="2912" t="n">
        <v>-19.083352</v>
      </c>
      <c r="K38" s="2913" t="n">
        <v>-24.4420252955201</v>
      </c>
      <c r="L38" s="2913" t="n">
        <v>5.358673295520099</v>
      </c>
      <c r="M38" s="2913" t="n">
        <v>-39.766281</v>
      </c>
      <c r="N38" s="985" t="n">
        <v>-0.5201122277439019</v>
      </c>
      <c r="O38" s="2914" t="n"/>
      <c r="P38" s="2912" t="n">
        <v>-22.02637</v>
      </c>
      <c r="Q38" s="2913" t="n">
        <v>-27.2818517543802</v>
      </c>
      <c r="R38" s="2913" t="n">
        <v>5.255481754380199</v>
      </c>
      <c r="S38" s="2913" t="n">
        <v>-36.823208</v>
      </c>
      <c r="T38" s="985" t="n">
        <v>-0.4018345712845008</v>
      </c>
      <c r="U38" s="988" t="n"/>
      <c r="V38" s="2912" t="n">
        <v>-40.275282</v>
      </c>
      <c r="W38" s="2913" t="n">
        <v>-27.6630167848078</v>
      </c>
      <c r="X38" s="2913" t="n">
        <v>-21</v>
      </c>
      <c r="Y38" s="2913" t="n">
        <v>-12.6122652151922</v>
      </c>
      <c r="Z38" s="2914" t="n">
        <v>-19.275282</v>
      </c>
      <c r="AA38" s="2913" t="n">
        <v>-50.487927</v>
      </c>
      <c r="AB38" s="985" t="n">
        <v>-0.2022789527484462</v>
      </c>
      <c r="AC38" s="988" t="n"/>
      <c r="AD38" s="2912" t="n">
        <v>-58.585252</v>
      </c>
      <c r="AE38" s="2913" t="n">
        <v>-29.7523504344255</v>
      </c>
      <c r="AF38" s="2913" t="n">
        <v>-21</v>
      </c>
      <c r="AG38" s="2913" t="n">
        <v>-28.8329015655745</v>
      </c>
      <c r="AH38" s="2914" t="n">
        <v>-37.585252</v>
      </c>
      <c r="AI38" s="2913" t="n">
        <v>-34.25653199999998</v>
      </c>
      <c r="AJ38" s="985" t="n">
        <v>0.7101921467123418</v>
      </c>
      <c r="AK38" s="988" t="n"/>
      <c r="AL38" s="2912" t="n">
        <v>-55.18184599999999</v>
      </c>
      <c r="AM38" s="2913" t="n">
        <v>-30.0785578299817</v>
      </c>
      <c r="AN38" s="2913" t="n">
        <v>-21</v>
      </c>
      <c r="AO38" s="2913" t="n">
        <v>-22.4839412257599</v>
      </c>
      <c r="AP38" s="2913" t="n">
        <v>-25.1032881700183</v>
      </c>
      <c r="AQ38" s="2913" t="n">
        <v>-34.18184599999999</v>
      </c>
      <c r="AR38" s="2913" t="n">
        <v>102.145378</v>
      </c>
      <c r="AS38" s="985" t="n">
        <v>-1.54022851626238</v>
      </c>
      <c r="AT38" s="2915" t="n"/>
      <c r="AU38" s="2912" t="n">
        <v>-59.150133</v>
      </c>
      <c r="AV38" s="2913" t="n">
        <v>-32.2742426629789</v>
      </c>
      <c r="AW38" s="2913" t="n">
        <v>-27.2382852610285</v>
      </c>
      <c r="AX38" s="2913" t="n">
        <v>-26.8758903370211</v>
      </c>
      <c r="AY38" s="2913" t="n">
        <v>-31.9118477389715</v>
      </c>
      <c r="AZ38" s="2913" t="n">
        <v>-69.725979</v>
      </c>
      <c r="BA38" s="985" t="n">
        <v>-0.1516772679520212</v>
      </c>
      <c r="BB38" s="988" t="n"/>
      <c r="BC38" s="2912" t="n">
        <v>-43.32215</v>
      </c>
      <c r="BD38" s="2913" t="n">
        <v>-33.5391071655511</v>
      </c>
      <c r="BE38" s="2913" t="n">
        <v>-27.6861228014397</v>
      </c>
      <c r="BF38" s="2913" t="n">
        <v>-9.783042834448899</v>
      </c>
      <c r="BG38" s="2913" t="n">
        <v>-15.6360271985603</v>
      </c>
      <c r="BH38" s="2913" t="n">
        <v>0</v>
      </c>
      <c r="BI38" s="985" t="n"/>
      <c r="BJ38" s="988" t="n"/>
      <c r="BK38" s="2912" t="n"/>
      <c r="BL38" s="2913" t="n"/>
      <c r="BM38" s="2913" t="n"/>
      <c r="BN38" s="2913" t="n"/>
      <c r="BO38" s="2913" t="n"/>
      <c r="BP38" s="2913" t="n"/>
      <c r="BQ38" s="2913" t="n"/>
      <c r="BR38" s="985" t="n"/>
      <c r="BS38" s="988" t="n"/>
      <c r="BT38" s="2912" t="n"/>
      <c r="BU38" s="2913" t="n"/>
      <c r="BV38" s="2913" t="n"/>
      <c r="BW38" s="2913" t="n"/>
      <c r="BX38" s="2913" t="n"/>
      <c r="BY38" s="2913" t="n"/>
      <c r="BZ38" s="985" t="n"/>
      <c r="CA38" s="988" t="n"/>
      <c r="CB38" s="2912" t="n"/>
      <c r="CC38" s="2913" t="n"/>
      <c r="CD38" s="2913" t="n"/>
      <c r="CE38" s="2913" t="n"/>
      <c r="CF38" s="2913" t="n"/>
      <c r="CG38" s="2913" t="n"/>
      <c r="CH38" s="985" t="n"/>
      <c r="CI38" s="988" t="n"/>
      <c r="CJ38" s="2912" t="n"/>
      <c r="CK38" s="2913" t="n"/>
      <c r="CL38" s="2913" t="n"/>
      <c r="CM38" s="2913" t="n"/>
      <c r="CN38" s="2913" t="n"/>
      <c r="CO38" s="2913" t="n"/>
      <c r="CP38" s="985" t="n"/>
      <c r="CQ38" s="779" t="n"/>
      <c r="CR38" s="2916" t="n">
        <v>-329.319392</v>
      </c>
      <c r="CS38" s="2913" t="n">
        <v>-229.8597551095178</v>
      </c>
      <c r="CT38" s="2913" t="n">
        <v>-221.3874894867884</v>
      </c>
      <c r="CU38" s="2913" t="n">
        <v>-99.45963689048222</v>
      </c>
      <c r="CV38" s="2913" t="n">
        <v>-107.9319025132116</v>
      </c>
      <c r="CW38" s="2913" t="n">
        <v>-163.337465</v>
      </c>
      <c r="CX38" s="986">
        <f>IFERROR(CR38/CW38-1, "-")</f>
        <v/>
      </c>
      <c r="CY38" s="912" t="n"/>
      <c r="CZ38" s="2913" t="n">
        <v>-374.89954927007</v>
      </c>
      <c r="DA38" s="2913" t="n"/>
      <c r="DB38" s="2913" t="n">
        <v>-361.720322352869</v>
      </c>
      <c r="DC38" s="2913" t="n"/>
      <c r="DD38" s="2913" t="n"/>
      <c r="DE38" s="991">
        <f>CZ38/DD38-1</f>
        <v/>
      </c>
      <c r="DF38" s="991">
        <f>DA38/DD38-1</f>
        <v/>
      </c>
      <c r="DG38" s="991">
        <f>DB38/DD38-1</f>
        <v/>
      </c>
      <c r="DH38" s="991">
        <f>DC38/DD38-1</f>
        <v/>
      </c>
      <c r="DI38" s="2880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A38" t="n">
        <v>203.110593</v>
      </c>
      <c r="EB38" s="2917">
        <f>EA38+CR38</f>
        <v/>
      </c>
    </row>
    <row r="39">
      <c r="A39" s="980" t="n"/>
      <c r="B39" s="982" t="inlineStr">
        <is>
          <t>Achat de capacité</t>
        </is>
      </c>
      <c r="C39" s="651" t="inlineStr">
        <is>
          <t>MB55</t>
        </is>
      </c>
      <c r="D39" s="2912" t="n">
        <v>-49.196775</v>
      </c>
      <c r="E39" s="2913" t="n">
        <v>-49.196775</v>
      </c>
      <c r="F39" s="2913" t="n">
        <v>0</v>
      </c>
      <c r="G39" s="2913" t="n">
        <v>-16.398925</v>
      </c>
      <c r="H39" s="985" t="n">
        <v>2</v>
      </c>
      <c r="I39" s="986" t="n"/>
      <c r="J39" s="2912" t="n">
        <v>-49.196775</v>
      </c>
      <c r="K39" s="2913" t="n">
        <v>-49.196775</v>
      </c>
      <c r="L39" s="2913" t="n">
        <v>0</v>
      </c>
      <c r="M39" s="2913" t="n">
        <v>-16.398925</v>
      </c>
      <c r="N39" s="985" t="n">
        <v>2</v>
      </c>
      <c r="O39" s="2914" t="n"/>
      <c r="P39" s="2912" t="n">
        <v>-49.3717339999999</v>
      </c>
      <c r="Q39" s="2913" t="n">
        <v>-49.196775</v>
      </c>
      <c r="R39" s="2913" t="n">
        <v>-0.1749589999998946</v>
      </c>
      <c r="S39" s="2913" t="n">
        <v>-70.515377</v>
      </c>
      <c r="T39" s="985" t="n">
        <v>-0.2998444296766661</v>
      </c>
      <c r="U39" s="988" t="n"/>
      <c r="V39" s="2912" t="n">
        <v>-49.196775</v>
      </c>
      <c r="W39" s="2913" t="n">
        <v>-49.196775</v>
      </c>
      <c r="X39" s="2913" t="n">
        <v>-49.196775</v>
      </c>
      <c r="Y39" s="2913" t="n">
        <v>0</v>
      </c>
      <c r="Z39" s="2914" t="n">
        <v>0</v>
      </c>
      <c r="AA39" s="2913" t="n">
        <v>-112.423743</v>
      </c>
      <c r="AB39" s="985" t="n">
        <v>-0.5623987096746992</v>
      </c>
      <c r="AC39" s="988" t="n"/>
      <c r="AD39" s="2912" t="n">
        <v>-49.0218160000001</v>
      </c>
      <c r="AE39" s="2913" t="n">
        <v>-49.196775</v>
      </c>
      <c r="AF39" s="2913" t="n">
        <v>-49.196775</v>
      </c>
      <c r="AG39" s="2913" t="n">
        <v>0.1749589999999017</v>
      </c>
      <c r="AH39" s="2914" t="n">
        <v>0.1749589999999017</v>
      </c>
      <c r="AI39" s="2913" t="n">
        <v>-127.182774</v>
      </c>
      <c r="AJ39" s="985" t="n">
        <v>-0.6145561662304984</v>
      </c>
      <c r="AK39" s="988" t="n"/>
      <c r="AL39" s="2912" t="n">
        <v>-49.496775</v>
      </c>
      <c r="AM39" s="2913" t="n">
        <v>-49.196775</v>
      </c>
      <c r="AN39" s="2913" t="n">
        <v>-49.196775</v>
      </c>
      <c r="AO39" s="2913" t="n">
        <v>-49.196775</v>
      </c>
      <c r="AP39" s="2913" t="n">
        <v>-0.2999999999999972</v>
      </c>
      <c r="AQ39" s="2913" t="n">
        <v>-0.2999999999999972</v>
      </c>
      <c r="AR39" s="2913" t="n">
        <v>-115.703526</v>
      </c>
      <c r="AS39" s="985" t="n">
        <v>-0.572210314489465</v>
      </c>
      <c r="AT39" s="2915" t="n"/>
      <c r="AU39" s="2912" t="n">
        <v>-48.896775</v>
      </c>
      <c r="AV39" s="2913" t="n">
        <v>-49.196775</v>
      </c>
      <c r="AW39" s="2913" t="n">
        <v>-49.196775</v>
      </c>
      <c r="AX39" s="2913" t="n">
        <v>0.3000000000000043</v>
      </c>
      <c r="AY39" s="2913" t="n">
        <v>0.3000000000000043</v>
      </c>
      <c r="AZ39" s="2913" t="n">
        <v>-55.027504</v>
      </c>
      <c r="BA39" s="985" t="n">
        <v>-0.1114120858543757</v>
      </c>
      <c r="BB39" s="988" t="n"/>
      <c r="BC39" s="2912" t="n">
        <v>-49.196775</v>
      </c>
      <c r="BD39" s="2913" t="n">
        <v>-49.196775</v>
      </c>
      <c r="BE39" s="2913" t="n">
        <v>-49.196775</v>
      </c>
      <c r="BF39" s="2913" t="n">
        <v>0</v>
      </c>
      <c r="BG39" s="2913" t="n">
        <v>0</v>
      </c>
      <c r="BH39" s="2913" t="n">
        <v>0</v>
      </c>
      <c r="BI39" s="985" t="n"/>
      <c r="BJ39" s="988" t="n"/>
      <c r="BK39" s="2912" t="n"/>
      <c r="BL39" s="2913" t="n"/>
      <c r="BM39" s="2913" t="n"/>
      <c r="BN39" s="2913" t="n"/>
      <c r="BO39" s="2913" t="n"/>
      <c r="BP39" s="2913" t="n"/>
      <c r="BQ39" s="2913" t="n"/>
      <c r="BR39" s="985" t="n"/>
      <c r="BS39" s="988" t="n"/>
      <c r="BT39" s="2912" t="n"/>
      <c r="BU39" s="2913" t="n"/>
      <c r="BV39" s="2913" t="n"/>
      <c r="BW39" s="2913" t="n"/>
      <c r="BX39" s="2913" t="n"/>
      <c r="BY39" s="2913" t="n"/>
      <c r="BZ39" s="985" t="n"/>
      <c r="CA39" s="988" t="n"/>
      <c r="CB39" s="2912" t="n"/>
      <c r="CC39" s="2913" t="n"/>
      <c r="CD39" s="2913" t="n"/>
      <c r="CE39" s="2913" t="n"/>
      <c r="CF39" s="2913" t="n"/>
      <c r="CG39" s="2913" t="n"/>
      <c r="CH39" s="985" t="n"/>
      <c r="CI39" s="988" t="n"/>
      <c r="CJ39" s="2912" t="n"/>
      <c r="CK39" s="2913" t="n"/>
      <c r="CL39" s="2913" t="n"/>
      <c r="CM39" s="2913" t="n"/>
      <c r="CN39" s="2913" t="n"/>
      <c r="CO39" s="2913" t="n"/>
      <c r="CP39" s="985" t="n"/>
      <c r="CQ39" s="779" t="n"/>
      <c r="CR39" s="2916" t="n">
        <v>-393.5742</v>
      </c>
      <c r="CS39" s="2913" t="n">
        <v>-393.5742</v>
      </c>
      <c r="CT39" s="2913" t="n">
        <v>-344.377425</v>
      </c>
      <c r="CU39" s="2913" t="n">
        <v>0</v>
      </c>
      <c r="CV39" s="2913" t="n">
        <v>-49.196775</v>
      </c>
      <c r="CW39" s="2913" t="n">
        <v>-513.650774</v>
      </c>
      <c r="CX39" s="986">
        <f>IFERROR(CR39/CW39-1, "-")</f>
        <v/>
      </c>
      <c r="CY39" s="912" t="n"/>
      <c r="CZ39" s="2913" t="n">
        <v>-590.3613</v>
      </c>
      <c r="DA39" s="2913" t="n"/>
      <c r="DB39" s="2913" t="n">
        <v>-590.3613</v>
      </c>
      <c r="DC39" s="2913" t="n"/>
      <c r="DD39" s="2913" t="n"/>
      <c r="DE39" s="991" t="n"/>
      <c r="DF39" s="991" t="n"/>
      <c r="DG39" s="991" t="n"/>
      <c r="DH39" s="991" t="n"/>
      <c r="DI39" s="2880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4" t="n"/>
      <c r="B40" s="685" t="inlineStr">
        <is>
          <t>Nbre SMS</t>
        </is>
      </c>
      <c r="C40" s="651" t="inlineStr">
        <is>
          <t>MB33</t>
        </is>
      </c>
      <c r="D40" s="2674" t="n">
        <v>1.053019</v>
      </c>
      <c r="E40" s="2674" t="n">
        <v>3.98481202157679</v>
      </c>
      <c r="F40" s="2674" t="n">
        <v>-2.93179302157679</v>
      </c>
      <c r="G40" s="2674" t="n">
        <v>1.507999</v>
      </c>
      <c r="H40" s="920" t="n">
        <v>-0.3017110754052225</v>
      </c>
      <c r="I40" s="531" t="n"/>
      <c r="J40" s="2673" t="n">
        <v>1.01555</v>
      </c>
      <c r="K40" s="2674" t="n">
        <v>3.36597975409606</v>
      </c>
      <c r="L40" s="2674" t="n">
        <v>-2.35042975409606</v>
      </c>
      <c r="M40" s="2674" t="n">
        <v>1.535533</v>
      </c>
      <c r="N40" s="920" t="n">
        <v>-0.3386335559053436</v>
      </c>
      <c r="O40" s="2673" t="n"/>
      <c r="P40" s="2673" t="n">
        <v>1.025542</v>
      </c>
      <c r="Q40" s="2674" t="n">
        <v>3.84166791146524</v>
      </c>
      <c r="R40" s="2674" t="n">
        <v>-2.81612591146524</v>
      </c>
      <c r="S40" s="2674" t="n">
        <v>1.82994952380952</v>
      </c>
      <c r="T40" s="920" t="n">
        <v>-0.439579077643046</v>
      </c>
      <c r="U40" s="532" t="n"/>
      <c r="V40" s="2673" t="n">
        <v>0.7195510000000001</v>
      </c>
      <c r="W40" s="2674" t="n">
        <v>3.44444679322938</v>
      </c>
      <c r="X40" s="2674" t="n">
        <v>0.91518653522663</v>
      </c>
      <c r="Y40" s="2674" t="n">
        <v>-2.72489579322938</v>
      </c>
      <c r="Z40" s="2673" t="n">
        <v>-0.1956355352266299</v>
      </c>
      <c r="AA40" s="2674" t="n">
        <v>1.55722689655172</v>
      </c>
      <c r="AB40" s="920" t="n">
        <v>-0.5379279656719558</v>
      </c>
      <c r="AC40" s="532" t="n"/>
      <c r="AD40" s="2673" t="n">
        <v>0.592766</v>
      </c>
      <c r="AE40" s="2674" t="n">
        <v>3.5317463612884</v>
      </c>
      <c r="AF40" s="2674" t="n">
        <v>0.9942260506587</v>
      </c>
      <c r="AG40" s="2674" t="n">
        <v>-2.9389803612884</v>
      </c>
      <c r="AH40" s="2673" t="n">
        <v>-0.4014600506586999</v>
      </c>
      <c r="AI40" s="2674" t="n">
        <v>1.6083978</v>
      </c>
      <c r="AJ40" s="920" t="n">
        <v>-0.6314556013443937</v>
      </c>
      <c r="AK40" s="532" t="n"/>
      <c r="AL40" s="2673" t="n">
        <v>0.7139989683239291</v>
      </c>
      <c r="AM40" s="2674" t="n">
        <v>3.54372600675714</v>
      </c>
      <c r="AN40" s="2674" t="n">
        <v>0.9862195951690191</v>
      </c>
      <c r="AO40" s="2674" t="n">
        <v>7.73190650337721</v>
      </c>
      <c r="AP40" s="2674" t="n">
        <v>-2.829727038433211</v>
      </c>
      <c r="AQ40" s="2674" t="n">
        <v>-0.2722206268450901</v>
      </c>
      <c r="AR40" s="2674" t="n">
        <v>1.63033277456107</v>
      </c>
      <c r="AS40" s="920" t="n">
        <v>-0.5620532326499067</v>
      </c>
      <c r="AT40" s="2675" t="n"/>
      <c r="AU40" s="2673" t="n">
        <v>0.7179331379310341</v>
      </c>
      <c r="AV40" s="2674" t="n">
        <v>3.62020388726139</v>
      </c>
      <c r="AW40" s="2674" t="n">
        <v>7.651106440936531</v>
      </c>
      <c r="AX40" s="2674" t="n">
        <v>-2.902270749330356</v>
      </c>
      <c r="AY40" s="2674" t="n">
        <v>-6.933173303005497</v>
      </c>
      <c r="AZ40" s="2674" t="n">
        <v>1.752926</v>
      </c>
      <c r="BA40" s="920" t="n">
        <v>-0.5904372814762094</v>
      </c>
      <c r="BB40" s="532" t="n"/>
      <c r="BC40" s="2673" t="n">
        <v>0.699118</v>
      </c>
      <c r="BD40" s="2674" t="n">
        <v>3.42758605248958</v>
      </c>
      <c r="BE40" s="2674" t="n">
        <v>6.9502096146528</v>
      </c>
      <c r="BF40" s="2674" t="n">
        <v>-2.72846805248958</v>
      </c>
      <c r="BG40" s="2674" t="n">
        <v>-6.251091614652799</v>
      </c>
      <c r="BH40" s="2674" t="n">
        <v>0</v>
      </c>
      <c r="BI40" s="920" t="n"/>
      <c r="BJ40" s="532" t="n"/>
      <c r="BK40" s="2882" t="n"/>
      <c r="BL40" s="2674" t="n"/>
      <c r="BM40" s="2674" t="n"/>
      <c r="BN40" s="2674" t="n"/>
      <c r="BO40" s="2674" t="n"/>
      <c r="BP40" s="2674" t="n"/>
      <c r="BQ40" s="2674" t="n"/>
      <c r="BR40" s="920" t="n"/>
      <c r="BS40" s="532" t="n"/>
      <c r="BT40" s="2882" t="n"/>
      <c r="BU40" s="2674" t="n"/>
      <c r="BV40" s="2674" t="n"/>
      <c r="BW40" s="2674" t="n"/>
      <c r="BX40" s="2674" t="n"/>
      <c r="BY40" s="2674" t="n"/>
      <c r="BZ40" s="920" t="n"/>
      <c r="CA40" s="532" t="n"/>
      <c r="CB40" s="2882" t="n"/>
      <c r="CC40" s="2674" t="n"/>
      <c r="CD40" s="2674" t="n"/>
      <c r="CE40" s="2674" t="n"/>
      <c r="CF40" s="2674" t="n"/>
      <c r="CG40" s="2674" t="n"/>
      <c r="CH40" s="920" t="n"/>
      <c r="CI40" s="532" t="n"/>
      <c r="CJ40" s="2882" t="n"/>
      <c r="CK40" s="2674" t="n"/>
      <c r="CL40" s="2674" t="n"/>
      <c r="CM40" s="2674" t="n"/>
      <c r="CN40" s="2674" t="n"/>
      <c r="CO40" s="2674" t="n"/>
      <c r="CP40" s="920" t="n"/>
      <c r="CQ40" s="397" t="n"/>
      <c r="CR40" s="2882" t="n">
        <v>6.537478106254963</v>
      </c>
      <c r="CS40" s="2674" t="n">
        <v>28.76016878816398</v>
      </c>
      <c r="CT40" s="2674" t="n">
        <v>19.78944094431374</v>
      </c>
      <c r="CU40" s="2674" t="n">
        <v>-22.22269068190902</v>
      </c>
      <c r="CV40" s="2674" t="n">
        <v>-13.25196283805878</v>
      </c>
      <c r="CW40" s="2674" t="n">
        <v>11.42236499492231</v>
      </c>
      <c r="CX40" s="531">
        <f>IFERROR(CR40/CW40-1, "-")</f>
        <v/>
      </c>
      <c r="CY40" s="912" t="n"/>
      <c r="CZ40" s="2674" t="n">
        <v>40.5783643230108</v>
      </c>
      <c r="DA40" s="2674" t="n"/>
      <c r="DB40" s="2674" t="n">
        <v>50.3907809722853</v>
      </c>
      <c r="DC40" s="2674" t="n"/>
      <c r="DD40" s="2674" t="n"/>
      <c r="DE40" s="232">
        <f>CZ40/DD40-1</f>
        <v/>
      </c>
      <c r="DF40" s="232">
        <f>DA40/DD40-1</f>
        <v/>
      </c>
      <c r="DG40" s="232">
        <f>DB40/DD40-1</f>
        <v/>
      </c>
      <c r="DH40" s="232">
        <f>DC40/DD40-1</f>
        <v/>
      </c>
      <c r="DI40" s="2880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65" t="n"/>
      <c r="B41" s="826" t="inlineStr">
        <is>
          <t>Coût unitaire</t>
        </is>
      </c>
      <c r="C41" s="651" t="inlineStr">
        <is>
          <t>MB34</t>
        </is>
      </c>
      <c r="D41" s="2883" t="n">
        <v>-4.64289533237292</v>
      </c>
      <c r="E41" s="2585" t="n">
        <v>-0.985719521706754</v>
      </c>
      <c r="F41" s="2918" t="n">
        <v>-3.657175810666166</v>
      </c>
      <c r="G41" s="2585" t="n">
        <v>-2.604714591985803</v>
      </c>
      <c r="H41" s="774" t="n">
        <v>0.7824967643895415</v>
      </c>
      <c r="I41" s="232" t="n"/>
      <c r="J41" s="2883" t="n">
        <v>-5.78316774161784</v>
      </c>
      <c r="K41" s="2585" t="n">
        <v>-0.571010267563585</v>
      </c>
      <c r="L41" s="2434" t="n">
        <v>-5.212157474054255</v>
      </c>
      <c r="M41" s="2585" t="n">
        <v>-1.251688501647311</v>
      </c>
      <c r="N41" s="774" t="n">
        <v>3.620293095292304</v>
      </c>
      <c r="O41" s="2507" t="n"/>
      <c r="P41" s="2883" t="n">
        <v>-6.38392479293876</v>
      </c>
      <c r="Q41" s="2585" t="n">
        <v>-2.96844424422165</v>
      </c>
      <c r="R41" s="2434" t="n">
        <v>-3.41548054871711</v>
      </c>
      <c r="S41" s="2585" t="n">
        <v>-6.231744018960723</v>
      </c>
      <c r="T41" s="774" t="n">
        <v>0.02442025434854389</v>
      </c>
      <c r="U41" s="397" t="n"/>
      <c r="V41" s="2883" t="n">
        <v>-5.88204171768228</v>
      </c>
      <c r="W41" s="2585" t="n">
        <v>-0.877276620742371</v>
      </c>
      <c r="X41" s="2585" t="n">
        <v>-0.877276620742371</v>
      </c>
      <c r="Y41" s="2434" t="n">
        <v>-5.004765096939909</v>
      </c>
      <c r="Z41" s="2507" t="n">
        <v>-5.004765096939909</v>
      </c>
      <c r="AA41" s="2585" t="n">
        <v>-3.525913283515932</v>
      </c>
      <c r="AB41" s="774" t="n">
        <v>0.6682320989519315</v>
      </c>
      <c r="AC41" s="397" t="n"/>
      <c r="AD41" s="2883" t="n">
        <v>-7.03493790129663</v>
      </c>
      <c r="AE41" s="2585" t="n">
        <v>-1.28792940791496</v>
      </c>
      <c r="AF41" s="2585" t="n">
        <v>-4.57505614239982</v>
      </c>
      <c r="AG41" s="2434" t="n">
        <v>-5.747008493381671</v>
      </c>
      <c r="AH41" s="2507" t="n">
        <v>-2.45988175889681</v>
      </c>
      <c r="AI41" s="2585" t="n">
        <v>-2.828056591472582</v>
      </c>
      <c r="AJ41" s="774" t="n">
        <v>1.487552025128856</v>
      </c>
      <c r="AK41" s="397" t="n"/>
      <c r="AL41" s="2883" t="n">
        <v>-5.088970938612809</v>
      </c>
      <c r="AM41" s="2585" t="n">
        <v>-1.31059709219734</v>
      </c>
      <c r="AN41" s="2585" t="n">
        <v>-4.70929296350479</v>
      </c>
      <c r="AO41" s="2585" t="n">
        <v>-1.05303864846479</v>
      </c>
      <c r="AP41" s="2434" t="n">
        <v>-3.778373846415469</v>
      </c>
      <c r="AQ41" s="2434" t="n">
        <v>-0.3796779751080193</v>
      </c>
      <c r="AR41" s="2585" t="n">
        <v>-2.848741724676668</v>
      </c>
      <c r="AS41" s="774" t="n">
        <v>0.7863925306146904</v>
      </c>
      <c r="AT41" s="2586" t="n"/>
      <c r="AU41" s="2883" t="n">
        <v>-4.98240130036123</v>
      </c>
      <c r="AV41" s="2585" t="n">
        <v>-1.70856813390118</v>
      </c>
      <c r="AW41" s="2585" t="n">
        <v>-1.05645967063431</v>
      </c>
      <c r="AX41" s="2434" t="n">
        <v>-3.27383316646005</v>
      </c>
      <c r="AY41" s="2434" t="n">
        <v>-3.92594162972692</v>
      </c>
      <c r="AZ41" s="2585" t="n">
        <v>-3.52859447575083</v>
      </c>
      <c r="BA41" s="774" t="n">
        <v>0.4120073402033688</v>
      </c>
      <c r="BB41" s="397" t="n"/>
      <c r="BC41" s="2883" t="n">
        <v>-5.0668184769953</v>
      </c>
      <c r="BD41" s="2585" t="n">
        <v>-2.45638292056073</v>
      </c>
      <c r="BE41" s="2585" t="n">
        <v>-1.15771553418894</v>
      </c>
      <c r="BF41" s="2434" t="n">
        <v>-2.61043555643457</v>
      </c>
      <c r="BG41" s="2434" t="n">
        <v>-3.90910294280636</v>
      </c>
      <c r="BH41" s="2585" t="n">
        <v>0</v>
      </c>
      <c r="BI41" s="774" t="n"/>
      <c r="BJ41" s="397" t="n"/>
      <c r="BK41" s="2883" t="n"/>
      <c r="BL41" s="2585" t="n"/>
      <c r="BM41" s="2585" t="n"/>
      <c r="BN41" s="2585" t="n"/>
      <c r="BO41" s="2434" t="n"/>
      <c r="BP41" s="2434" t="n"/>
      <c r="BQ41" s="2585" t="n"/>
      <c r="BR41" s="774" t="n"/>
      <c r="BS41" s="397" t="n"/>
      <c r="BT41" s="2883" t="n"/>
      <c r="BU41" s="2585" t="n"/>
      <c r="BV41" s="2585" t="n"/>
      <c r="BW41" s="2434" t="n"/>
      <c r="BX41" s="2434" t="n"/>
      <c r="BY41" s="2585" t="n"/>
      <c r="BZ41" s="774" t="n"/>
      <c r="CA41" s="397" t="n"/>
      <c r="CB41" s="2883" t="n"/>
      <c r="CC41" s="2585" t="n"/>
      <c r="CD41" s="2585" t="n"/>
      <c r="CE41" s="2434" t="n"/>
      <c r="CF41" s="2434" t="n"/>
      <c r="CG41" s="2585" t="n"/>
      <c r="CH41" s="774" t="n"/>
      <c r="CI41" s="397" t="n"/>
      <c r="CJ41" s="2883" t="n"/>
      <c r="CK41" s="2585" t="n"/>
      <c r="CL41" s="2585" t="n"/>
      <c r="CM41" s="2434" t="n"/>
      <c r="CN41" s="2434" t="n"/>
      <c r="CO41" s="2585" t="n"/>
      <c r="CP41" s="774" t="n"/>
      <c r="CQ41" s="397" t="n"/>
      <c r="CR41" s="2883" t="n">
        <v>-5.577761241771704</v>
      </c>
      <c r="CS41" s="2585" t="n">
        <v>-1.618286950292226</v>
      </c>
      <c r="CT41" s="2585" t="n">
        <v>-1.869249723046381</v>
      </c>
      <c r="CU41" s="2434" t="n">
        <v>-3.959474291479478</v>
      </c>
      <c r="CV41" s="2434" t="n">
        <v>-3.708511518725323</v>
      </c>
      <c r="CW41" s="2585" t="n">
        <v>-2.704447465288963</v>
      </c>
      <c r="CX41" s="232">
        <f>IFERROR(CR41/CW41-1, "-")</f>
        <v/>
      </c>
      <c r="CY41" s="912" t="n"/>
      <c r="CZ41" s="2585" t="n">
        <v>-1.96814529605413</v>
      </c>
      <c r="DA41" s="2585" t="n"/>
      <c r="DB41" s="2585" t="n">
        <v>-1.60185209460131</v>
      </c>
      <c r="DC41" s="2585" t="n"/>
      <c r="DD41" s="2585" t="n"/>
      <c r="DE41" s="232">
        <f>CZ41/DD41-1</f>
        <v/>
      </c>
      <c r="DF41" s="232">
        <f>DA41/DD41-1</f>
        <v/>
      </c>
      <c r="DG41" s="232">
        <f>DB41/DD41-1</f>
        <v/>
      </c>
      <c r="DH41" s="232">
        <f>DC41/DD41-1</f>
        <v/>
      </c>
      <c r="DI41" s="2880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15" r="42" s="2323">
      <c r="A42" s="923" t="n"/>
      <c r="B42" s="924" t="inlineStr">
        <is>
          <t>Interconnexion SMS</t>
        </is>
      </c>
      <c r="C42" s="651" t="inlineStr">
        <is>
          <t>MB35</t>
        </is>
      </c>
      <c r="D42" s="2919" t="n">
        <v>-4.889057</v>
      </c>
      <c r="E42" s="2884" t="n">
        <v>-3.927907</v>
      </c>
      <c r="F42" s="2884" t="n">
        <v>-0.9611500000000004</v>
      </c>
      <c r="G42" s="2884" t="n">
        <v>-3.927907</v>
      </c>
      <c r="H42" s="926" t="n">
        <v>0.2446977486992437</v>
      </c>
      <c r="I42" s="927" t="n"/>
      <c r="J42" s="2919" t="n">
        <v>-5.873096</v>
      </c>
      <c r="K42" s="2884" t="n">
        <v>-1.922009</v>
      </c>
      <c r="L42" s="2884" t="n">
        <v>-3.951087</v>
      </c>
      <c r="M42" s="2884" t="n">
        <v>-1.922009</v>
      </c>
      <c r="N42" s="926" t="n">
        <v>2.055706815108566</v>
      </c>
      <c r="O42" s="2702" t="n"/>
      <c r="P42" s="2919" t="n">
        <v>-6.546983</v>
      </c>
      <c r="Q42" s="2884" t="n">
        <v>-11.403777</v>
      </c>
      <c r="R42" s="2884" t="n">
        <v>4.856794</v>
      </c>
      <c r="S42" s="2884" t="n">
        <v>-11.403777</v>
      </c>
      <c r="T42" s="926" t="n">
        <v>-0.4258934561768438</v>
      </c>
      <c r="U42" s="662" t="n"/>
      <c r="V42" s="2919" t="n">
        <v>-4.232429</v>
      </c>
      <c r="W42" s="2884" t="n">
        <v>-5.490647</v>
      </c>
      <c r="X42" s="2884" t="n">
        <v>-5.490647</v>
      </c>
      <c r="Y42" s="2884" t="n">
        <v>1.258218</v>
      </c>
      <c r="Z42" s="2702" t="n">
        <v>1.258218</v>
      </c>
      <c r="AA42" s="2884" t="n">
        <v>-5.490647</v>
      </c>
      <c r="AB42" s="926" t="n">
        <v>-0.2291566003059385</v>
      </c>
      <c r="AC42" s="662" t="n"/>
      <c r="AD42" s="2919" t="n">
        <v>-4.170072</v>
      </c>
      <c r="AE42" s="2884" t="n">
        <v>-4.54864</v>
      </c>
      <c r="AF42" s="2884" t="n">
        <v>-4.54864</v>
      </c>
      <c r="AG42" s="2884" t="n">
        <v>0.3785679999999996</v>
      </c>
      <c r="AH42" s="2702" t="n">
        <v>0.3785679999999996</v>
      </c>
      <c r="AI42" s="2884" t="n">
        <v>-4.54864</v>
      </c>
      <c r="AJ42" s="926" t="n">
        <v>-0.08322663477434999</v>
      </c>
      <c r="AK42" s="662" t="n"/>
      <c r="AL42" s="2919" t="n">
        <v>-3.63352</v>
      </c>
      <c r="AM42" s="2884" t="n">
        <v>-4.644397000000001</v>
      </c>
      <c r="AN42" s="2884" t="n">
        <v>-4.644397000000001</v>
      </c>
      <c r="AO42" s="2884" t="n">
        <v>-8.14199637437245</v>
      </c>
      <c r="AP42" s="2884" t="n">
        <v>1.010877000000001</v>
      </c>
      <c r="AQ42" s="2884" t="n">
        <v>1.010877000000001</v>
      </c>
      <c r="AR42" s="2884" t="n">
        <v>-4.644397</v>
      </c>
      <c r="AS42" s="926" t="n">
        <v>-0.2176551659989445</v>
      </c>
      <c r="AT42" s="2846" t="n"/>
      <c r="AU42" s="2919" t="n">
        <v>-3.577031</v>
      </c>
      <c r="AV42" s="2884" t="n">
        <v>-6.185365</v>
      </c>
      <c r="AW42" s="2884" t="n">
        <v>-8.08308539057985</v>
      </c>
      <c r="AX42" s="2884" t="n">
        <v>2.608334</v>
      </c>
      <c r="AY42" s="2884" t="n">
        <v>4.50605439057985</v>
      </c>
      <c r="AZ42" s="2884" t="n">
        <v>-6.185365</v>
      </c>
      <c r="BA42" s="926" t="n">
        <v>-0.421694435170762</v>
      </c>
      <c r="BB42" s="662" t="n"/>
      <c r="BC42" s="2919" t="n">
        <v>-3.542304</v>
      </c>
      <c r="BD42" s="2884" t="n">
        <v>-8.419463838087561</v>
      </c>
      <c r="BE42" s="2884" t="n">
        <v>-8.046365636752901</v>
      </c>
      <c r="BF42" s="2884" t="n">
        <v>4.877159838087561</v>
      </c>
      <c r="BG42" s="2884" t="n">
        <v>4.504061636752901</v>
      </c>
      <c r="BH42" s="2884" t="n">
        <v>0</v>
      </c>
      <c r="BI42" s="926" t="n"/>
      <c r="BJ42" s="662" t="n"/>
      <c r="BK42" s="2919" t="n"/>
      <c r="BL42" s="2884" t="n"/>
      <c r="BM42" s="2884" t="n"/>
      <c r="BN42" s="2884" t="n"/>
      <c r="BO42" s="2884" t="n"/>
      <c r="BP42" s="2884" t="n"/>
      <c r="BQ42" s="2884" t="n"/>
      <c r="BR42" s="926" t="n"/>
      <c r="BS42" s="662" t="n"/>
      <c r="BT42" s="2919" t="n"/>
      <c r="BU42" s="2884" t="n"/>
      <c r="BV42" s="2884" t="n"/>
      <c r="BW42" s="2884" t="n"/>
      <c r="BX42" s="2884" t="n"/>
      <c r="BY42" s="2884" t="n"/>
      <c r="BZ42" s="926" t="n"/>
      <c r="CA42" s="662" t="n"/>
      <c r="CB42" s="2919" t="n"/>
      <c r="CC42" s="2884" t="n"/>
      <c r="CD42" s="2884" t="n"/>
      <c r="CE42" s="2884" t="n"/>
      <c r="CF42" s="2884" t="n"/>
      <c r="CG42" s="2884" t="n"/>
      <c r="CH42" s="926" t="n"/>
      <c r="CI42" s="662" t="n"/>
      <c r="CJ42" s="2919" t="n"/>
      <c r="CK42" s="2884" t="n"/>
      <c r="CL42" s="2884" t="n"/>
      <c r="CM42" s="2884" t="n"/>
      <c r="CN42" s="2884" t="n"/>
      <c r="CO42" s="2884" t="n"/>
      <c r="CP42" s="926" t="n"/>
      <c r="CQ42" s="703" t="n"/>
      <c r="CR42" s="2885" t="n">
        <v>-36.46449200000001</v>
      </c>
      <c r="CS42" s="2884" t="n">
        <v>-46.54220583808755</v>
      </c>
      <c r="CT42" s="2884" t="n">
        <v>-41.9367187649523</v>
      </c>
      <c r="CU42" s="2884" t="n">
        <v>10.07771383808755</v>
      </c>
      <c r="CV42" s="2884" t="n">
        <v>5.472226764952296</v>
      </c>
      <c r="CW42" s="2884" t="n">
        <v>-38.122742</v>
      </c>
      <c r="CX42" s="927">
        <f>IFERROR(CR42/CW42-1, "-")</f>
        <v/>
      </c>
      <c r="CY42" s="912" t="n"/>
      <c r="CZ42" s="2884" t="n">
        <v>-79.8641168639045</v>
      </c>
      <c r="DA42" s="2884" t="n"/>
      <c r="DB42" s="2884" t="n">
        <v>-80.7185780490513</v>
      </c>
      <c r="DC42" s="2884" t="n"/>
      <c r="DD42" s="2884" t="n"/>
      <c r="DE42" s="927">
        <f>CZ42/DD42-1</f>
        <v/>
      </c>
      <c r="DF42" s="927">
        <f>DA42/DD42-1</f>
        <v/>
      </c>
      <c r="DG42" s="927">
        <f>DB42/DD42-1</f>
        <v/>
      </c>
      <c r="DH42" s="927">
        <f>DC42/DD42-1</f>
        <v/>
      </c>
      <c r="DI42" s="2880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A42" s="2388" t="n">
        <v>57.488162</v>
      </c>
      <c r="EB42" s="2917">
        <f>EA42+CR42</f>
        <v/>
      </c>
    </row>
    <row customHeight="1" ht="15" r="43" s="2323">
      <c r="A43" s="995" t="n"/>
      <c r="B43" s="996" t="inlineStr">
        <is>
          <t>Roaming out</t>
        </is>
      </c>
      <c r="C43" s="651" t="inlineStr">
        <is>
          <t>MB36</t>
        </is>
      </c>
      <c r="D43" s="2920" t="n">
        <v>-51.451201</v>
      </c>
      <c r="E43" s="2772" t="n">
        <v>-61.0977725</v>
      </c>
      <c r="F43" s="2772" t="n">
        <v>9.6465715</v>
      </c>
      <c r="G43" s="2772" t="n">
        <v>-33.679409</v>
      </c>
      <c r="H43" s="998" t="n">
        <v>0.5276752926394879</v>
      </c>
      <c r="I43" s="999" t="n"/>
      <c r="J43" s="2920" t="n">
        <v>-20.967997</v>
      </c>
      <c r="K43" s="2772" t="n">
        <v>-58.9851637525</v>
      </c>
      <c r="L43" s="2772" t="n">
        <v>38.0171667525</v>
      </c>
      <c r="M43" s="2772" t="n">
        <v>-51.82441</v>
      </c>
      <c r="N43" s="998" t="n">
        <v>-0.5954030735709293</v>
      </c>
      <c r="O43" s="2921" t="n"/>
      <c r="P43" s="2920" t="n">
        <v>-44.301684</v>
      </c>
      <c r="Q43" s="2772" t="n">
        <v>-85.4788305936105</v>
      </c>
      <c r="R43" s="2772" t="n">
        <v>41.17714659361049</v>
      </c>
      <c r="S43" s="2772" t="n">
        <v>-39.788982</v>
      </c>
      <c r="T43" s="998" t="n">
        <v>0.1134158697500731</v>
      </c>
      <c r="U43" s="377" t="n"/>
      <c r="V43" s="2920" t="n">
        <v>-30.995185</v>
      </c>
      <c r="W43" s="2772" t="n">
        <v>-59.7649856709376</v>
      </c>
      <c r="X43" s="2772" t="n">
        <v>-18.8482202318002</v>
      </c>
      <c r="Y43" s="2772" t="n">
        <v>28.7698006709376</v>
      </c>
      <c r="Z43" s="2921" t="n">
        <v>-12.1469647681998</v>
      </c>
      <c r="AA43" s="2772" t="n">
        <v>-53.826368</v>
      </c>
      <c r="AB43" s="998" t="n">
        <v>-0.4241635437858263</v>
      </c>
      <c r="AC43" s="377" t="n"/>
      <c r="AD43" s="2920" t="n">
        <v>-38.126619</v>
      </c>
      <c r="AE43" s="2772" t="n">
        <v>-60.5796727126148</v>
      </c>
      <c r="AF43" s="2772" t="n">
        <v>-19.6021490410722</v>
      </c>
      <c r="AG43" s="2772" t="n">
        <v>22.4530537126148</v>
      </c>
      <c r="AH43" s="2921" t="n">
        <v>-18.5244699589278</v>
      </c>
      <c r="AI43" s="2772" t="n">
        <v>-60.440945</v>
      </c>
      <c r="AJ43" s="998" t="n">
        <v>-0.3691922090232044</v>
      </c>
      <c r="AK43" s="377" t="n"/>
      <c r="AL43" s="2920" t="n">
        <v>-45.0907</v>
      </c>
      <c r="AM43" s="2772" t="n">
        <v>-60.85684943497189</v>
      </c>
      <c r="AN43" s="2772" t="n">
        <v>-19.817772680524</v>
      </c>
      <c r="AO43" s="2772" t="n">
        <v>-38</v>
      </c>
      <c r="AP43" s="2772" t="n">
        <v>15.76614943497189</v>
      </c>
      <c r="AQ43" s="2772" t="n">
        <v>-25.272927319476</v>
      </c>
      <c r="AR43" s="2772" t="n">
        <v>-38.142074</v>
      </c>
      <c r="AS43" s="998" t="n">
        <v>0.1821774557933058</v>
      </c>
      <c r="AT43" s="2572" t="n"/>
      <c r="AU43" s="2920" t="n">
        <v>-48.149587</v>
      </c>
      <c r="AV43" s="2772" t="n">
        <v>-61.13720420800571</v>
      </c>
      <c r="AW43" s="2772" t="n">
        <v>-40</v>
      </c>
      <c r="AX43" s="2772" t="n">
        <v>12.98761720800571</v>
      </c>
      <c r="AY43" s="2772" t="n">
        <v>-8.149586999999997</v>
      </c>
      <c r="AZ43" s="2772" t="n">
        <v>-23.125702</v>
      </c>
      <c r="BA43" s="998" t="n">
        <v>1.082081097473279</v>
      </c>
      <c r="BB43" s="377" t="n"/>
      <c r="BC43" s="2920" t="n">
        <v>-52.65259399999999</v>
      </c>
      <c r="BD43" s="2772" t="n">
        <v>-61.4207746295082</v>
      </c>
      <c r="BE43" s="2772" t="n">
        <v>-40</v>
      </c>
      <c r="BF43" s="2772" t="n">
        <v>8.768180629508208</v>
      </c>
      <c r="BG43" s="2772" t="n">
        <v>-12.65259399999999</v>
      </c>
      <c r="BH43" s="2772" t="n">
        <v>0</v>
      </c>
      <c r="BI43" s="998" t="n"/>
      <c r="BJ43" s="377" t="n"/>
      <c r="BK43" s="2920" t="n"/>
      <c r="BL43" s="2772" t="n"/>
      <c r="BM43" s="2772" t="n"/>
      <c r="BN43" s="2772" t="n"/>
      <c r="BO43" s="2772" t="n"/>
      <c r="BP43" s="2772" t="n"/>
      <c r="BQ43" s="2772" t="n"/>
      <c r="BR43" s="998" t="n"/>
      <c r="BS43" s="377" t="n"/>
      <c r="BT43" s="2920" t="n"/>
      <c r="BU43" s="2772" t="n"/>
      <c r="BV43" s="2772" t="n"/>
      <c r="BW43" s="2772" t="n"/>
      <c r="BX43" s="2772" t="n"/>
      <c r="BY43" s="2772" t="n"/>
      <c r="BZ43" s="998" t="n"/>
      <c r="CA43" s="377" t="n"/>
      <c r="CB43" s="2920" t="n"/>
      <c r="CC43" s="2772" t="n"/>
      <c r="CD43" s="2772" t="n"/>
      <c r="CE43" s="2772" t="n"/>
      <c r="CF43" s="2772" t="n"/>
      <c r="CG43" s="2772" t="n"/>
      <c r="CH43" s="998" t="n"/>
      <c r="CI43" s="377" t="n"/>
      <c r="CJ43" s="2920" t="n"/>
      <c r="CK43" s="2772" t="n"/>
      <c r="CL43" s="2772" t="n"/>
      <c r="CM43" s="2772" t="n"/>
      <c r="CN43" s="2772" t="n"/>
      <c r="CO43" s="2772" t="n"/>
      <c r="CP43" s="998" t="n"/>
      <c r="CQ43" s="703" t="n"/>
      <c r="CR43" s="2922" t="n">
        <v>-331.7355669999999</v>
      </c>
      <c r="CS43" s="2772" t="n">
        <v>-509.3212535021487</v>
      </c>
      <c r="CT43" s="2772" t="n">
        <v>-263.842686</v>
      </c>
      <c r="CU43" s="2772" t="n">
        <v>177.5856865021487</v>
      </c>
      <c r="CV43" s="2772" t="n">
        <v>-67.89288099999999</v>
      </c>
      <c r="CW43" s="2772" t="n">
        <v>-300.82789</v>
      </c>
      <c r="CX43" s="999">
        <f>IFERROR(CR43/CW43-1, "-")</f>
        <v/>
      </c>
      <c r="CY43" s="912" t="n"/>
      <c r="CZ43" s="2772" t="n">
        <v>-757.905710861069</v>
      </c>
      <c r="DA43" s="2772" t="n"/>
      <c r="DB43" s="2772" t="n">
        <v>-463.842686</v>
      </c>
      <c r="DC43" s="2772" t="n"/>
      <c r="DD43" s="2772" t="n"/>
      <c r="DE43" s="1002">
        <f>CZ43/DD43-1</f>
        <v/>
      </c>
      <c r="DF43" s="1002">
        <f>DA43/DD43-1</f>
        <v/>
      </c>
      <c r="DG43" s="1002">
        <f>DB43/DD43-1</f>
        <v/>
      </c>
      <c r="DH43" s="1002">
        <f>DC43/DD43-1</f>
        <v/>
      </c>
      <c r="DI43" s="2880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1.5" r="44" s="2323">
      <c r="A44" s="1003" t="n"/>
      <c r="B44" s="1004" t="n"/>
      <c r="C44" s="651" t="inlineStr">
        <is>
          <t>MB37</t>
        </is>
      </c>
      <c r="D44" s="2923" t="n"/>
      <c r="E44" s="2923" t="n"/>
      <c r="F44" s="2923" t="n"/>
      <c r="G44" s="2923" t="n"/>
      <c r="H44" s="1006" t="n"/>
      <c r="I44" s="2924" t="n"/>
      <c r="J44" s="2923" t="n"/>
      <c r="K44" s="2923" t="n"/>
      <c r="L44" s="2923" t="n"/>
      <c r="M44" s="2923" t="n"/>
      <c r="N44" s="1006" t="n"/>
      <c r="O44" s="2925" t="n"/>
      <c r="P44" s="2923" t="n"/>
      <c r="Q44" s="2923" t="n"/>
      <c r="R44" s="2923" t="n"/>
      <c r="S44" s="2923" t="n"/>
      <c r="T44" s="1006" t="n"/>
      <c r="U44" s="1009" t="n"/>
      <c r="V44" s="2923" t="n"/>
      <c r="W44" s="2923" t="n"/>
      <c r="X44" s="2923" t="n"/>
      <c r="Y44" s="2923" t="n"/>
      <c r="Z44" s="2925" t="n"/>
      <c r="AA44" s="2923" t="n"/>
      <c r="AB44" s="1006" t="n"/>
      <c r="AC44" s="1009" t="n"/>
      <c r="AD44" s="2923" t="n"/>
      <c r="AE44" s="2923" t="n"/>
      <c r="AF44" s="2923" t="n"/>
      <c r="AG44" s="2923" t="n"/>
      <c r="AH44" s="2925" t="n"/>
      <c r="AI44" s="2923" t="n"/>
      <c r="AJ44" s="1006" t="n"/>
      <c r="AK44" s="2926" t="n"/>
      <c r="AL44" s="2923" t="n"/>
      <c r="AM44" s="2923" t="n"/>
      <c r="AN44" s="2923" t="n"/>
      <c r="AO44" s="2923" t="n"/>
      <c r="AP44" s="2923" t="n"/>
      <c r="AQ44" s="2923" t="n"/>
      <c r="AR44" s="2923" t="n"/>
      <c r="AS44" s="1006" t="n"/>
      <c r="AT44" s="2927" t="n"/>
      <c r="AU44" s="2923" t="n"/>
      <c r="AV44" s="2923" t="n"/>
      <c r="AW44" s="2923" t="n"/>
      <c r="AX44" s="2923" t="n"/>
      <c r="AY44" s="2923" t="n"/>
      <c r="AZ44" s="2923" t="n"/>
      <c r="BA44" s="1006" t="n"/>
      <c r="BB44" s="1009" t="n"/>
      <c r="BC44" s="2923" t="n"/>
      <c r="BD44" s="2923" t="n"/>
      <c r="BE44" s="2923" t="n"/>
      <c r="BF44" s="2923" t="n"/>
      <c r="BG44" s="2923" t="n"/>
      <c r="BH44" s="2923" t="n"/>
      <c r="BI44" s="1006" t="n"/>
      <c r="BJ44" s="1009" t="n"/>
      <c r="BK44" s="2923" t="n"/>
      <c r="BL44" s="2923" t="n"/>
      <c r="BM44" s="2923" t="n"/>
      <c r="BN44" s="2923" t="n"/>
      <c r="BO44" s="2923" t="n"/>
      <c r="BP44" s="2923" t="n"/>
      <c r="BQ44" s="2923" t="n"/>
      <c r="BR44" s="1006" t="n"/>
      <c r="BS44" s="2926" t="n"/>
      <c r="BT44" s="2923" t="n"/>
      <c r="BU44" s="2923" t="n"/>
      <c r="BV44" s="2923" t="n"/>
      <c r="BW44" s="2923" t="n"/>
      <c r="BX44" s="2923" t="n"/>
      <c r="BY44" s="2923" t="n"/>
      <c r="BZ44" s="1006" t="n"/>
      <c r="CA44" s="2926" t="n"/>
      <c r="CB44" s="2923" t="n"/>
      <c r="CC44" s="2923" t="n"/>
      <c r="CD44" s="2923" t="n"/>
      <c r="CE44" s="2923" t="n"/>
      <c r="CF44" s="2923" t="n"/>
      <c r="CG44" s="2923" t="n"/>
      <c r="CH44" s="1006" t="n"/>
      <c r="CI44" s="2926" t="n"/>
      <c r="CJ44" s="2923" t="n"/>
      <c r="CK44" s="2923" t="n"/>
      <c r="CL44" s="2923" t="n"/>
      <c r="CM44" s="2923" t="n"/>
      <c r="CN44" s="2923" t="n"/>
      <c r="CO44" s="2923" t="n"/>
      <c r="CP44" s="1006" t="n"/>
      <c r="CQ44" s="2928" t="n"/>
      <c r="CR44" s="2929" t="n"/>
      <c r="CS44" s="2923" t="n"/>
      <c r="CT44" s="2923" t="n"/>
      <c r="CU44" s="2923">
        <f>+CR44-CS44</f>
        <v/>
      </c>
      <c r="CV44" s="2923">
        <f>+CR44-CT44</f>
        <v/>
      </c>
      <c r="CW44" s="2923" t="n"/>
      <c r="CX44" s="2924">
        <f>IFERROR(CR44/CW44-1, "-")</f>
        <v/>
      </c>
      <c r="CY44" s="912" t="n"/>
      <c r="CZ44" s="2923" t="n"/>
      <c r="DA44" s="2923" t="n"/>
      <c r="DB44" s="2923" t="n"/>
      <c r="DC44" s="2923" t="n"/>
      <c r="DD44" s="2923" t="n"/>
      <c r="DE44" s="2930" t="n"/>
      <c r="DF44" s="2930" t="n"/>
      <c r="DG44" s="2930" t="n"/>
      <c r="DH44" s="2930" t="n"/>
      <c r="DI44" s="2880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Height="1" ht="15" r="45" s="2323">
      <c r="A45" s="700" t="n"/>
      <c r="B45" s="1015" t="inlineStr">
        <is>
          <t>Coûts des terminaux et cartes</t>
        </is>
      </c>
      <c r="C45" s="651" t="inlineStr">
        <is>
          <t>MB38</t>
        </is>
      </c>
      <c r="D45" s="2431" t="n">
        <v>-182.847508</v>
      </c>
      <c r="E45" s="2431" t="n">
        <v>-168.274855446891</v>
      </c>
      <c r="F45" s="2431" t="n">
        <v>-14.57265255310901</v>
      </c>
      <c r="G45" s="2431" t="n">
        <v>-76.415722</v>
      </c>
      <c r="H45" s="706" t="n">
        <v>1.392799586451595</v>
      </c>
      <c r="I45" s="702" t="n"/>
      <c r="J45" s="2431" t="n">
        <v>-205.784444</v>
      </c>
      <c r="K45" s="2431" t="n">
        <v>-168.274855446891</v>
      </c>
      <c r="L45" s="2431" t="n">
        <v>-37.50958855310901</v>
      </c>
      <c r="M45" s="2431" t="n">
        <v>-192.849101</v>
      </c>
      <c r="N45" s="706" t="n">
        <v>0.06707494581475926</v>
      </c>
      <c r="O45" s="2781" t="n"/>
      <c r="P45" s="2431" t="n">
        <v>-181.646879</v>
      </c>
      <c r="Q45" s="2431" t="n">
        <v>-168.274855446891</v>
      </c>
      <c r="R45" s="2431" t="n">
        <v>-13.37202355310902</v>
      </c>
      <c r="S45" s="2431" t="n">
        <v>-91.16367500000001</v>
      </c>
      <c r="T45" s="706" t="n">
        <v>0.9925357221502971</v>
      </c>
      <c r="U45" s="703" t="n"/>
      <c r="V45" s="2431" t="n">
        <v>-222.238724</v>
      </c>
      <c r="W45" s="2431" t="n">
        <v>-168.274855446891</v>
      </c>
      <c r="X45" s="2431" t="n">
        <v>-158.972061607656</v>
      </c>
      <c r="Y45" s="2431" t="n">
        <v>-53.96386855310899</v>
      </c>
      <c r="Z45" s="2781" t="n">
        <v>-63.26666239234399</v>
      </c>
      <c r="AA45" s="2431" t="n">
        <v>49.150666</v>
      </c>
      <c r="AB45" s="706" t="n">
        <v>-5.521581131779577</v>
      </c>
      <c r="AC45" s="703" t="n"/>
      <c r="AD45" s="2431" t="n">
        <v>-152.195596</v>
      </c>
      <c r="AE45" s="2431" t="n">
        <v>-168.274855446891</v>
      </c>
      <c r="AF45" s="2431" t="n">
        <v>-158.972061607656</v>
      </c>
      <c r="AG45" s="2431" t="n">
        <v>16.079259446891</v>
      </c>
      <c r="AH45" s="2781" t="n">
        <v>6.776465607656007</v>
      </c>
      <c r="AI45" s="2431" t="n">
        <v>-66.25407800000002</v>
      </c>
      <c r="AJ45" s="706" t="n">
        <v>1.297150614638392</v>
      </c>
      <c r="AK45" s="703" t="n"/>
      <c r="AL45" s="2431" t="n">
        <v>-116.473244</v>
      </c>
      <c r="AM45" s="2431" t="n">
        <v>-169.17485544689</v>
      </c>
      <c r="AN45" s="2431" t="n">
        <v>-158.972061607656</v>
      </c>
      <c r="AO45" s="2431" t="n">
        <v>-139.565206709677</v>
      </c>
      <c r="AP45" s="2431" t="n">
        <v>52.70161144688998</v>
      </c>
      <c r="AQ45" s="2431" t="n">
        <v>42.49881760765601</v>
      </c>
      <c r="AR45" s="2431" t="n">
        <v>-239.615653</v>
      </c>
      <c r="AS45" s="706" t="n">
        <v>-0.5139163800788924</v>
      </c>
      <c r="AT45" s="2780" t="n"/>
      <c r="AU45" s="2431" t="n">
        <v>-251.009305</v>
      </c>
      <c r="AV45" s="2431" t="n">
        <v>-168.274855446891</v>
      </c>
      <c r="AW45" s="2431" t="n">
        <v>-160.833328152542</v>
      </c>
      <c r="AX45" s="2431" t="n">
        <v>-82.73444955310899</v>
      </c>
      <c r="AY45" s="2431" t="n">
        <v>-90.17597684745797</v>
      </c>
      <c r="AZ45" s="2431" t="n">
        <v>-290.739564</v>
      </c>
      <c r="BA45" s="706" t="n">
        <v>-0.1366523993273925</v>
      </c>
      <c r="BB45" s="703" t="n"/>
      <c r="BC45" s="2431" t="n">
        <v>-142.996818</v>
      </c>
      <c r="BD45" s="2431" t="n">
        <v>-169.17485544689</v>
      </c>
      <c r="BE45" s="2431" t="n">
        <v>-156.578307638983</v>
      </c>
      <c r="BF45" s="2431" t="n">
        <v>26.17803744689002</v>
      </c>
      <c r="BG45" s="2431" t="n">
        <v>13.58148963898302</v>
      </c>
      <c r="BH45" s="2431" t="n">
        <v>0</v>
      </c>
      <c r="BI45" s="706" t="n"/>
      <c r="BJ45" s="703" t="n"/>
      <c r="BK45" s="2431" t="n"/>
      <c r="BL45" s="2431" t="n"/>
      <c r="BM45" s="2431" t="n"/>
      <c r="BN45" s="2431" t="n"/>
      <c r="BO45" s="2431" t="n"/>
      <c r="BP45" s="2431" t="n"/>
      <c r="BQ45" s="2431" t="n"/>
      <c r="BR45" s="706" t="n"/>
      <c r="BS45" s="703" t="n"/>
      <c r="BT45" s="2431" t="n"/>
      <c r="BU45" s="2431" t="n"/>
      <c r="BV45" s="2431" t="n"/>
      <c r="BW45" s="2431" t="n"/>
      <c r="BX45" s="2431" t="n"/>
      <c r="BY45" s="2431" t="n"/>
      <c r="BZ45" s="706" t="n"/>
      <c r="CA45" s="703" t="n"/>
      <c r="CB45" s="2431" t="n"/>
      <c r="CC45" s="2431" t="n"/>
      <c r="CD45" s="2431" t="n"/>
      <c r="CE45" s="2431" t="n"/>
      <c r="CF45" s="2431" t="n"/>
      <c r="CG45" s="2431" t="n"/>
      <c r="CH45" s="706" t="n"/>
      <c r="CI45" s="703" t="n"/>
      <c r="CJ45" s="2431" t="n"/>
      <c r="CK45" s="2431" t="n"/>
      <c r="CL45" s="2431" t="n"/>
      <c r="CM45" s="2431" t="n"/>
      <c r="CN45" s="2431" t="n"/>
      <c r="CO45" s="2431" t="n"/>
      <c r="CP45" s="706" t="n"/>
      <c r="CQ45" s="703" t="n"/>
      <c r="CR45" s="2931" t="n">
        <v>-1455.192518</v>
      </c>
      <c r="CS45" s="2431" t="n">
        <v>-1347.998843575126</v>
      </c>
      <c r="CT45" s="2431" t="n">
        <v>-1245.111685862219</v>
      </c>
      <c r="CU45" s="2431" t="n">
        <v>-107.1936744248744</v>
      </c>
      <c r="CV45" s="2431" t="n">
        <v>-210.0808321377813</v>
      </c>
      <c r="CW45" s="2431" t="n">
        <v>-907.887127</v>
      </c>
      <c r="CX45" s="702">
        <f>IFERROR(CR45/CW45-1, "-")</f>
        <v/>
      </c>
      <c r="CY45" s="912" t="n"/>
      <c r="CZ45" s="2431" t="n">
        <v>-2021.99826536269</v>
      </c>
      <c r="DA45" s="2431" t="n"/>
      <c r="DB45" s="2431" t="n">
        <v>-2033.02712070579</v>
      </c>
      <c r="DC45" s="2431" t="n"/>
      <c r="DD45" s="2431" t="n"/>
      <c r="DE45" s="702">
        <f>CZ45/DD45-1</f>
        <v/>
      </c>
      <c r="DF45" s="702">
        <f>DA45/DD45-1</f>
        <v/>
      </c>
      <c r="DG45" s="702">
        <f>DB45/DD45-1</f>
        <v/>
      </c>
      <c r="DH45" s="702">
        <f>DC45/DD45-1</f>
        <v/>
      </c>
      <c r="DI45" s="2880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21.75" r="46" s="1031">
      <c r="A46" s="1017" t="n"/>
      <c r="B46" s="1018" t="inlineStr">
        <is>
          <t>Dont coût des cartes de recharge vendues &amp; des Kits.</t>
        </is>
      </c>
      <c r="C46" s="651" t="inlineStr">
        <is>
          <t>MB39</t>
        </is>
      </c>
      <c r="D46" s="2932" t="n"/>
      <c r="E46" s="2933" t="n"/>
      <c r="F46" s="2933" t="n"/>
      <c r="G46" s="2933" t="n"/>
      <c r="H46" s="1021" t="n"/>
      <c r="I46" s="1022" t="n"/>
      <c r="J46" s="2932" t="n"/>
      <c r="K46" s="2933" t="n"/>
      <c r="L46" s="2933" t="n"/>
      <c r="M46" s="2933" t="n"/>
      <c r="N46" s="1021" t="n"/>
      <c r="O46" s="2934" t="n"/>
      <c r="P46" s="2932" t="n"/>
      <c r="Q46" s="2933" t="n"/>
      <c r="R46" s="2933" t="n"/>
      <c r="S46" s="2933" t="n"/>
      <c r="T46" s="1021" t="n"/>
      <c r="U46" s="1024" t="n"/>
      <c r="V46" s="2932" t="n"/>
      <c r="W46" s="2933" t="n"/>
      <c r="X46" s="2933" t="n"/>
      <c r="Y46" s="2933" t="n"/>
      <c r="Z46" s="2934" t="n"/>
      <c r="AA46" s="2933" t="n"/>
      <c r="AB46" s="1021" t="n"/>
      <c r="AC46" s="1024" t="n"/>
      <c r="AD46" s="2932" t="n"/>
      <c r="AE46" s="2933" t="n"/>
      <c r="AF46" s="2933" t="n"/>
      <c r="AG46" s="2933" t="n"/>
      <c r="AH46" s="2934" t="n"/>
      <c r="AI46" s="2933" t="n"/>
      <c r="AJ46" s="1021" t="n"/>
      <c r="AK46" s="1024" t="n"/>
      <c r="AL46" s="2932" t="n"/>
      <c r="AM46" s="2933" t="n"/>
      <c r="AN46" s="2933" t="n"/>
      <c r="AO46" s="2933" t="n"/>
      <c r="AP46" s="2933" t="n"/>
      <c r="AQ46" s="2933" t="n"/>
      <c r="AR46" s="2933" t="n"/>
      <c r="AS46" s="1021" t="n"/>
      <c r="AT46" s="2935" t="n"/>
      <c r="AU46" s="2932" t="n"/>
      <c r="AV46" s="2933" t="n"/>
      <c r="AW46" s="2933" t="n"/>
      <c r="AX46" s="2933" t="n"/>
      <c r="AY46" s="2933" t="n"/>
      <c r="AZ46" s="2933" t="n"/>
      <c r="BA46" s="1021" t="n"/>
      <c r="BB46" s="1024" t="n"/>
      <c r="BC46" s="2932" t="n"/>
      <c r="BD46" s="2933" t="n"/>
      <c r="BE46" s="2933" t="n"/>
      <c r="BF46" s="2933" t="n"/>
      <c r="BG46" s="2933" t="n"/>
      <c r="BH46" s="2933" t="n"/>
      <c r="BI46" s="1021" t="n"/>
      <c r="BJ46" s="1024" t="n"/>
      <c r="BK46" s="2932" t="n"/>
      <c r="BL46" s="2933" t="n"/>
      <c r="BM46" s="2933" t="n"/>
      <c r="BN46" s="2933" t="n"/>
      <c r="BO46" s="2933" t="n"/>
      <c r="BP46" s="2933" t="n"/>
      <c r="BQ46" s="2933" t="n"/>
      <c r="BR46" s="1021" t="n"/>
      <c r="BS46" s="1024" t="n"/>
      <c r="BT46" s="2932" t="n"/>
      <c r="BU46" s="2936" t="n"/>
      <c r="BV46" s="2936" t="n"/>
      <c r="BW46" s="2936" t="n"/>
      <c r="BX46" s="2936" t="n"/>
      <c r="BY46" s="2936" t="n"/>
      <c r="BZ46" s="1027" t="n"/>
      <c r="CA46" s="1028" t="n"/>
      <c r="CB46" s="2932" t="n"/>
      <c r="CC46" s="2936" t="n"/>
      <c r="CD46" s="2936" t="n"/>
      <c r="CE46" s="2936" t="n"/>
      <c r="CF46" s="2936" t="n"/>
      <c r="CG46" s="2936" t="n"/>
      <c r="CH46" s="1027" t="n"/>
      <c r="CI46" s="1028" t="n"/>
      <c r="CJ46" s="2932" t="n"/>
      <c r="CK46" s="2933" t="n"/>
      <c r="CL46" s="2933" t="n"/>
      <c r="CM46" s="2933" t="n"/>
      <c r="CN46" s="2933" t="n"/>
      <c r="CO46" s="2933" t="n"/>
      <c r="CP46" s="1021" t="n"/>
      <c r="CQ46" s="1024" t="n"/>
      <c r="CR46" s="2937" t="n"/>
      <c r="CS46" s="2933" t="n"/>
      <c r="CT46" s="2933" t="n"/>
      <c r="CU46" s="2933" t="n"/>
      <c r="CV46" s="2933" t="n"/>
      <c r="CW46" s="2933" t="n"/>
      <c r="CX46" s="1022">
        <f>IFERROR(CR46/CW46-1, "-")</f>
        <v/>
      </c>
      <c r="CY46" s="912" t="n"/>
      <c r="CZ46" s="2933" t="n"/>
      <c r="DA46" s="2933" t="n"/>
      <c r="DB46" s="2933" t="n"/>
      <c r="DC46" s="2933" t="n"/>
      <c r="DD46" s="2933" t="n"/>
      <c r="DE46" s="2938" t="n"/>
      <c r="DF46" s="2938" t="n"/>
      <c r="DG46" s="2938" t="n"/>
      <c r="DH46" s="2938" t="n"/>
      <c r="DI46" s="2880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942" t="n"/>
      <c r="DO46" s="942" t="n"/>
      <c r="DP46" s="942" t="n"/>
      <c r="DQ46" s="2" t="n"/>
      <c r="DR46" s="2" t="n"/>
      <c r="DS46" s="2" t="n"/>
      <c r="DT46" s="2" t="n"/>
      <c r="DU46" s="2" t="n"/>
      <c r="DV46" s="2" t="n"/>
      <c r="DW46" s="2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811" t="n"/>
      <c r="B47" s="1032" t="inlineStr">
        <is>
          <t>Dont coût des cartes SIM</t>
        </is>
      </c>
      <c r="C47" s="651" t="inlineStr">
        <is>
          <t>MB40</t>
        </is>
      </c>
      <c r="D47" s="2932" t="n"/>
      <c r="E47" s="2939" t="n"/>
      <c r="F47" s="2939" t="n"/>
      <c r="G47" s="2939" t="n"/>
      <c r="H47" s="948" t="n"/>
      <c r="I47" s="2939" t="n"/>
      <c r="J47" s="2932" t="n"/>
      <c r="K47" s="2939" t="n"/>
      <c r="L47" s="2939" t="n"/>
      <c r="M47" s="2939" t="n"/>
      <c r="N47" s="948" t="n"/>
      <c r="O47" s="2894" t="n"/>
      <c r="P47" s="2932" t="n"/>
      <c r="Q47" s="2939" t="n"/>
      <c r="R47" s="2939" t="n"/>
      <c r="S47" s="2939" t="n"/>
      <c r="T47" s="948" t="n"/>
      <c r="U47" s="950" t="n"/>
      <c r="V47" s="2932" t="n"/>
      <c r="W47" s="2939" t="n"/>
      <c r="X47" s="2939" t="n"/>
      <c r="Y47" s="2939" t="n"/>
      <c r="Z47" s="2894" t="n"/>
      <c r="AA47" s="2939" t="n"/>
      <c r="AB47" s="948" t="n"/>
      <c r="AC47" s="950" t="n"/>
      <c r="AD47" s="2932" t="n"/>
      <c r="AE47" s="2939" t="n"/>
      <c r="AF47" s="2939" t="n"/>
      <c r="AG47" s="2939" t="n"/>
      <c r="AH47" s="2894" t="n"/>
      <c r="AI47" s="2939" t="n"/>
      <c r="AJ47" s="948" t="n"/>
      <c r="AK47" s="2940" t="n"/>
      <c r="AL47" s="2932" t="n"/>
      <c r="AM47" s="2939" t="n"/>
      <c r="AN47" s="2939" t="n"/>
      <c r="AO47" s="2939" t="n"/>
      <c r="AP47" s="2939" t="n"/>
      <c r="AQ47" s="2939" t="n"/>
      <c r="AR47" s="2939" t="n"/>
      <c r="AS47" s="948" t="n"/>
      <c r="AT47" s="2895" t="n"/>
      <c r="AU47" s="2932" t="n"/>
      <c r="AV47" s="2939" t="n"/>
      <c r="AW47" s="2939" t="n"/>
      <c r="AX47" s="2939" t="n"/>
      <c r="AY47" s="2939" t="n"/>
      <c r="AZ47" s="2939" t="n"/>
      <c r="BA47" s="948" t="n"/>
      <c r="BB47" s="950" t="n"/>
      <c r="BC47" s="2932" t="n"/>
      <c r="BD47" s="2939" t="n"/>
      <c r="BE47" s="2939" t="n"/>
      <c r="BF47" s="2939" t="n"/>
      <c r="BG47" s="2939" t="n"/>
      <c r="BH47" s="2939" t="n"/>
      <c r="BI47" s="948" t="n"/>
      <c r="BJ47" s="950" t="n"/>
      <c r="BK47" s="2932" t="n"/>
      <c r="BL47" s="2939" t="n"/>
      <c r="BM47" s="2939" t="n"/>
      <c r="BN47" s="2939" t="n"/>
      <c r="BO47" s="2939" t="n"/>
      <c r="BP47" s="2939" t="n"/>
      <c r="BQ47" s="2939" t="n"/>
      <c r="BR47" s="948" t="n"/>
      <c r="BS47" s="2940" t="n"/>
      <c r="BT47" s="2932" t="n"/>
      <c r="BU47" s="2481" t="n"/>
      <c r="BV47" s="2481" t="n"/>
      <c r="BW47" s="2481" t="n"/>
      <c r="BX47" s="2481" t="n"/>
      <c r="BY47" s="2481" t="n"/>
      <c r="BZ47" s="774" t="n"/>
      <c r="CA47" s="2435" t="n"/>
      <c r="CB47" s="2932" t="n"/>
      <c r="CC47" s="2481" t="n"/>
      <c r="CD47" s="2481" t="n"/>
      <c r="CE47" s="2481" t="n"/>
      <c r="CF47" s="2481" t="n"/>
      <c r="CG47" s="2481" t="n"/>
      <c r="CH47" s="774" t="n"/>
      <c r="CI47" s="2435" t="n"/>
      <c r="CJ47" s="2932" t="n"/>
      <c r="CK47" s="2939" t="n"/>
      <c r="CL47" s="2939" t="n"/>
      <c r="CM47" s="2939" t="n"/>
      <c r="CN47" s="2939" t="n"/>
      <c r="CO47" s="2939" t="n"/>
      <c r="CP47" s="948" t="n"/>
      <c r="CQ47" s="2940" t="n"/>
      <c r="CR47" s="2937" t="n"/>
      <c r="CS47" s="2939" t="n"/>
      <c r="CT47" s="2939" t="n"/>
      <c r="CU47" s="2939" t="n"/>
      <c r="CV47" s="2939" t="n"/>
      <c r="CW47" s="2939" t="n"/>
      <c r="CX47" s="2939">
        <f>IFERROR(CR47/CW47-1, "-")</f>
        <v/>
      </c>
      <c r="CY47" s="912" t="n"/>
      <c r="CZ47" s="2939" t="n"/>
      <c r="DA47" s="2939" t="n"/>
      <c r="DB47" s="2939" t="n"/>
      <c r="DC47" s="2939" t="n"/>
      <c r="DD47" s="2939" t="n"/>
      <c r="DE47" s="2939" t="n"/>
      <c r="DF47" s="2939" t="n"/>
      <c r="DG47" s="2939" t="n"/>
      <c r="DH47" s="2939" t="n"/>
      <c r="DI47" s="2880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942" t="n"/>
      <c r="DO47" s="942" t="n"/>
      <c r="DP47" s="942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21.75" r="48" s="1031">
      <c r="A48" s="1017" t="n"/>
      <c r="B48" s="1032" t="inlineStr">
        <is>
          <t>Dont coût des cartes de recharge vendues</t>
        </is>
      </c>
      <c r="C48" s="651" t="inlineStr">
        <is>
          <t>MB41</t>
        </is>
      </c>
      <c r="D48" s="2932" t="n"/>
      <c r="E48" s="2941" t="n"/>
      <c r="F48" s="2941" t="n"/>
      <c r="G48" s="2941" t="n"/>
      <c r="H48" s="1021" t="n"/>
      <c r="I48" s="2941" t="n"/>
      <c r="J48" s="2932" t="n"/>
      <c r="K48" s="2941" t="n"/>
      <c r="L48" s="2941" t="n"/>
      <c r="M48" s="2941" t="n"/>
      <c r="N48" s="1021" t="n"/>
      <c r="O48" s="2934" t="n"/>
      <c r="P48" s="2932" t="n"/>
      <c r="Q48" s="2941" t="n"/>
      <c r="R48" s="2941" t="n"/>
      <c r="S48" s="2941" t="n"/>
      <c r="T48" s="1021" t="n"/>
      <c r="U48" s="1024" t="n"/>
      <c r="V48" s="2932" t="n"/>
      <c r="W48" s="2941" t="n"/>
      <c r="X48" s="2941" t="n"/>
      <c r="Y48" s="2941" t="n"/>
      <c r="Z48" s="2934" t="n"/>
      <c r="AA48" s="2941" t="n"/>
      <c r="AB48" s="1021" t="n"/>
      <c r="AC48" s="1024" t="n"/>
      <c r="AD48" s="2932" t="n"/>
      <c r="AE48" s="2941" t="n"/>
      <c r="AF48" s="2941" t="n"/>
      <c r="AG48" s="2941" t="n"/>
      <c r="AH48" s="2934" t="n"/>
      <c r="AI48" s="2941" t="n"/>
      <c r="AJ48" s="1021" t="n"/>
      <c r="AK48" s="2942" t="n"/>
      <c r="AL48" s="2932" t="n"/>
      <c r="AM48" s="2941" t="n"/>
      <c r="AN48" s="2941" t="n"/>
      <c r="AO48" s="2941" t="n"/>
      <c r="AP48" s="2941" t="n"/>
      <c r="AQ48" s="2941" t="n"/>
      <c r="AR48" s="2941" t="n"/>
      <c r="AS48" s="1021" t="n"/>
      <c r="AT48" s="2935" t="n"/>
      <c r="AU48" s="2932" t="n"/>
      <c r="AV48" s="2941" t="n"/>
      <c r="AW48" s="2941" t="n"/>
      <c r="AX48" s="2941" t="n"/>
      <c r="AY48" s="2941" t="n"/>
      <c r="AZ48" s="2941" t="n"/>
      <c r="BA48" s="1021" t="n"/>
      <c r="BB48" s="1024" t="n"/>
      <c r="BC48" s="2932" t="n"/>
      <c r="BD48" s="2941" t="n"/>
      <c r="BE48" s="2941" t="n"/>
      <c r="BF48" s="2941" t="n"/>
      <c r="BG48" s="2941" t="n"/>
      <c r="BH48" s="2941" t="n"/>
      <c r="BI48" s="1021" t="n"/>
      <c r="BJ48" s="1024" t="n"/>
      <c r="BK48" s="2932" t="n"/>
      <c r="BL48" s="2941" t="n"/>
      <c r="BM48" s="2941" t="n"/>
      <c r="BN48" s="2941" t="n"/>
      <c r="BO48" s="2941" t="n"/>
      <c r="BP48" s="2941" t="n"/>
      <c r="BQ48" s="2941" t="n"/>
      <c r="BR48" s="1021" t="n"/>
      <c r="BS48" s="2942" t="n"/>
      <c r="BT48" s="2932" t="n"/>
      <c r="BU48" s="2943" t="n"/>
      <c r="BV48" s="2943" t="n"/>
      <c r="BW48" s="2943" t="n"/>
      <c r="BX48" s="2943" t="n"/>
      <c r="BY48" s="2943" t="n"/>
      <c r="BZ48" s="1027" t="n"/>
      <c r="CA48" s="2944" t="n"/>
      <c r="CB48" s="2932" t="n"/>
      <c r="CC48" s="2943" t="n"/>
      <c r="CD48" s="2943" t="n"/>
      <c r="CE48" s="2943" t="n"/>
      <c r="CF48" s="2943" t="n"/>
      <c r="CG48" s="2943" t="n"/>
      <c r="CH48" s="1027" t="n"/>
      <c r="CI48" s="2944" t="n"/>
      <c r="CJ48" s="2932" t="n"/>
      <c r="CK48" s="2941" t="n"/>
      <c r="CL48" s="2941" t="n"/>
      <c r="CM48" s="2941" t="n"/>
      <c r="CN48" s="2941" t="n"/>
      <c r="CO48" s="2941" t="n"/>
      <c r="CP48" s="1021" t="n"/>
      <c r="CQ48" s="2942" t="n"/>
      <c r="CR48" s="2937" t="n"/>
      <c r="CS48" s="2941" t="n"/>
      <c r="CT48" s="2941" t="n"/>
      <c r="CU48" s="2941" t="n"/>
      <c r="CV48" s="2941" t="n"/>
      <c r="CW48" s="2941" t="n"/>
      <c r="CX48" s="2941">
        <f>IFERROR(CR48/CW48-1, "-")</f>
        <v/>
      </c>
      <c r="CY48" s="912" t="n"/>
      <c r="CZ48" s="2941" t="n"/>
      <c r="DA48" s="2941" t="n"/>
      <c r="DB48" s="2941" t="n"/>
      <c r="DC48" s="2941" t="n"/>
      <c r="DD48" s="2941" t="n"/>
      <c r="DE48" s="2941" t="n"/>
      <c r="DF48" s="2941" t="n"/>
      <c r="DG48" s="2941" t="n"/>
      <c r="DH48" s="2941" t="n"/>
      <c r="DI48" s="2880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942" t="n"/>
      <c r="DO48" s="942" t="n"/>
      <c r="DP48" s="942" t="n"/>
      <c r="DQ48" s="2" t="n"/>
      <c r="DR48" s="2" t="n"/>
      <c r="DS48" s="2" t="n"/>
      <c r="DT48" s="2" t="n"/>
      <c r="DU48" s="2" t="n"/>
      <c r="DV48" s="2" t="n"/>
      <c r="DW48" s="2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31">
      <c r="A49" s="1017" t="n"/>
      <c r="B49" s="1032" t="inlineStr">
        <is>
          <t>Dont coût des terminaux.</t>
        </is>
      </c>
      <c r="C49" s="651" t="inlineStr">
        <is>
          <t>MB42</t>
        </is>
      </c>
      <c r="D49" s="2936" t="n">
        <v>-180.107956</v>
      </c>
      <c r="E49" s="2933" t="n">
        <v>-168.274855446891</v>
      </c>
      <c r="F49" s="2933" t="n">
        <v>-11.83310055310901</v>
      </c>
      <c r="G49" s="2933" t="n">
        <v>-84.97835000000001</v>
      </c>
      <c r="H49" s="1021" t="n">
        <v>1.119456967568798</v>
      </c>
      <c r="I49" s="1022" t="n"/>
      <c r="J49" s="2936" t="n">
        <v>-201.649682</v>
      </c>
      <c r="K49" s="2933" t="n">
        <v>-168.274855446891</v>
      </c>
      <c r="L49" s="2933" t="n">
        <v>-33.37482655310902</v>
      </c>
      <c r="M49" s="2933" t="n">
        <v>-197.266662</v>
      </c>
      <c r="N49" s="1021" t="n">
        <v>0.02221875686222141</v>
      </c>
      <c r="O49" s="2934" t="n"/>
      <c r="P49" s="2936" t="n">
        <v>-130.46139</v>
      </c>
      <c r="Q49" s="2933" t="n">
        <v>-168.274855446891</v>
      </c>
      <c r="R49" s="2933" t="n">
        <v>37.813465446891</v>
      </c>
      <c r="S49" s="2933" t="n">
        <v>-100.453972</v>
      </c>
      <c r="T49" s="1021" t="n">
        <v>0.2987180835417835</v>
      </c>
      <c r="U49" s="1024" t="n"/>
      <c r="V49" s="2936" t="n">
        <v>-217.538914</v>
      </c>
      <c r="W49" s="2933" t="n">
        <v>-168.274855446891</v>
      </c>
      <c r="X49" s="2933" t="n">
        <v>-158.972061607656</v>
      </c>
      <c r="Y49" s="2933" t="n">
        <v>-49.26405855310901</v>
      </c>
      <c r="Z49" s="2934" t="n">
        <v>-58.566852392344</v>
      </c>
      <c r="AA49" s="2933" t="n">
        <v>39.69264</v>
      </c>
      <c r="AB49" s="1021" t="n">
        <v>-6.480585670290512</v>
      </c>
      <c r="AC49" s="1024" t="n"/>
      <c r="AD49" s="2936" t="n">
        <v>-151.366316</v>
      </c>
      <c r="AE49" s="2933" t="n">
        <v>-168.274855446891</v>
      </c>
      <c r="AF49" s="2933" t="n">
        <v>-158.972061607656</v>
      </c>
      <c r="AG49" s="2933" t="n">
        <v>16.90853944689098</v>
      </c>
      <c r="AH49" s="2934" t="n">
        <v>7.60574560765599</v>
      </c>
      <c r="AI49" s="2933" t="n">
        <v>-71.82709100000002</v>
      </c>
      <c r="AJ49" s="1021" t="n">
        <v>1.107370824749118</v>
      </c>
      <c r="AK49" s="1024" t="n"/>
      <c r="AL49" s="2932" t="n">
        <v>-83.310255</v>
      </c>
      <c r="AM49" s="2933" t="n">
        <v>-169.17485544689</v>
      </c>
      <c r="AN49" s="2933" t="n">
        <v>-158.972061607656</v>
      </c>
      <c r="AO49" s="2933" t="n">
        <v>-136.565206709677</v>
      </c>
      <c r="AP49" s="2933" t="n">
        <v>85.86460044688998</v>
      </c>
      <c r="AQ49" s="2933" t="n">
        <v>75.661806607656</v>
      </c>
      <c r="AR49" s="2933" t="n">
        <v>-240.075687</v>
      </c>
      <c r="AS49" s="1021" t="n">
        <v>-0.6529833735308649</v>
      </c>
      <c r="AT49" s="2935" t="n"/>
      <c r="AU49" s="2932" t="n">
        <v>-446.205312</v>
      </c>
      <c r="AV49" s="2933" t="n">
        <v>-168.274855446891</v>
      </c>
      <c r="AW49" s="2933" t="n">
        <v>-157.833328152542</v>
      </c>
      <c r="AX49" s="2933" t="n">
        <v>-277.930456553109</v>
      </c>
      <c r="AY49" s="2933" t="n">
        <v>-288.371983847458</v>
      </c>
      <c r="AZ49" s="2933" t="n">
        <v>-289.617639</v>
      </c>
      <c r="BA49" s="1021" t="n">
        <v>0.5406703595149465</v>
      </c>
      <c r="BB49" s="1024" t="n"/>
      <c r="BC49" s="2932" t="n">
        <v>-151.542271</v>
      </c>
      <c r="BD49" s="2933" t="n">
        <v>-169.17485544689</v>
      </c>
      <c r="BE49" s="2933" t="n">
        <v>-153.578307638983</v>
      </c>
      <c r="BF49" s="2933" t="n">
        <v>17.63258444689001</v>
      </c>
      <c r="BG49" s="2933" t="n">
        <v>2.036036638983006</v>
      </c>
      <c r="BH49" s="2933" t="n">
        <v>0</v>
      </c>
      <c r="BI49" s="1021" t="n"/>
      <c r="BJ49" s="1024" t="n"/>
      <c r="BK49" s="2932" t="n"/>
      <c r="BL49" s="2933" t="n"/>
      <c r="BM49" s="2933" t="n"/>
      <c r="BN49" s="2933" t="n"/>
      <c r="BO49" s="2933" t="n"/>
      <c r="BP49" s="2933" t="n"/>
      <c r="BQ49" s="2933" t="n"/>
      <c r="BR49" s="1021" t="n"/>
      <c r="BS49" s="1024" t="n"/>
      <c r="BT49" s="2932" t="n"/>
      <c r="BU49" s="2936" t="n"/>
      <c r="BV49" s="2936" t="n"/>
      <c r="BW49" s="2936" t="n"/>
      <c r="BX49" s="2936" t="n"/>
      <c r="BY49" s="2936" t="n"/>
      <c r="BZ49" s="1027" t="n"/>
      <c r="CA49" s="1028" t="n"/>
      <c r="CB49" s="2932" t="n"/>
      <c r="CC49" s="2936" t="n"/>
      <c r="CD49" s="2936" t="n"/>
      <c r="CE49" s="2936" t="n"/>
      <c r="CF49" s="2936" t="n"/>
      <c r="CG49" s="2936" t="n"/>
      <c r="CH49" s="1027" t="n"/>
      <c r="CI49" s="1028" t="n"/>
      <c r="CJ49" s="2932" t="n"/>
      <c r="CK49" s="2933" t="n"/>
      <c r="CL49" s="2933" t="n"/>
      <c r="CM49" s="2933" t="n"/>
      <c r="CN49" s="2933" t="n"/>
      <c r="CO49" s="2933" t="n"/>
      <c r="CP49" s="1021" t="n"/>
      <c r="CQ49" s="1024" t="n"/>
      <c r="CR49" s="2937" t="n">
        <v>-1562.182096</v>
      </c>
      <c r="CS49" s="2933" t="n">
        <v>-1347.998843575126</v>
      </c>
      <c r="CT49" s="2933" t="n">
        <v>-1175.522792862219</v>
      </c>
      <c r="CU49" s="2933" t="n">
        <v>-214.1832524248741</v>
      </c>
      <c r="CV49" s="2933" t="n">
        <v>-386.6593031377811</v>
      </c>
      <c r="CW49" s="2933" t="n">
        <v>-944.5267610000001</v>
      </c>
      <c r="CX49" s="1022">
        <f>IFERROR(CR49/CW49-1, "-")</f>
        <v/>
      </c>
      <c r="CY49" s="912" t="n"/>
      <c r="CZ49" s="2933" t="n">
        <v>-2021.99826536269</v>
      </c>
      <c r="DA49" s="2933" t="n"/>
      <c r="DB49" s="2933" t="n">
        <v>-1948.43822770579</v>
      </c>
      <c r="DC49" s="2933" t="n"/>
      <c r="DD49" s="2933" t="n"/>
      <c r="DE49" s="2938">
        <f>CZ49/DD49-1</f>
        <v/>
      </c>
      <c r="DF49" s="2938">
        <f>DA49/DD49-1</f>
        <v/>
      </c>
      <c r="DG49" s="2938">
        <f>DB49/DD49-1</f>
        <v/>
      </c>
      <c r="DH49" s="2938">
        <f>DC49/DD49-1</f>
        <v/>
      </c>
      <c r="DI49" s="2880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942" t="n"/>
      <c r="DO49" s="942" t="n"/>
      <c r="DP49" s="942" t="n"/>
      <c r="DQ49" s="2" t="n"/>
      <c r="DR49" s="2" t="n"/>
      <c r="DS49" s="2" t="n"/>
      <c r="DT49" s="2" t="n"/>
      <c r="DU49" s="2" t="n"/>
      <c r="DV49" s="2" t="n"/>
      <c r="DW49" s="2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31">
      <c r="A50" s="1017" t="n"/>
      <c r="B50" s="1039" t="inlineStr">
        <is>
          <t>Dont Clé Internet Mobile</t>
        </is>
      </c>
      <c r="C50" s="651" t="inlineStr">
        <is>
          <t>MB43</t>
        </is>
      </c>
      <c r="D50" s="2932" t="n"/>
      <c r="E50" s="2941" t="n"/>
      <c r="F50" s="2941" t="n"/>
      <c r="G50" s="2941" t="n"/>
      <c r="H50" s="1021" t="n"/>
      <c r="I50" s="2941" t="n"/>
      <c r="J50" s="2932" t="n"/>
      <c r="K50" s="2941" t="n"/>
      <c r="L50" s="2941" t="n"/>
      <c r="M50" s="2941" t="n"/>
      <c r="N50" s="1021" t="n"/>
      <c r="O50" s="2934" t="n"/>
      <c r="P50" s="2932" t="n"/>
      <c r="Q50" s="2941" t="n"/>
      <c r="R50" s="2941" t="n"/>
      <c r="S50" s="2941" t="n"/>
      <c r="T50" s="1021" t="n"/>
      <c r="U50" s="1024" t="n"/>
      <c r="V50" s="2932" t="n"/>
      <c r="W50" s="2941" t="n"/>
      <c r="X50" s="2941" t="n"/>
      <c r="Y50" s="2941" t="n"/>
      <c r="Z50" s="2934" t="n"/>
      <c r="AA50" s="2941" t="n"/>
      <c r="AB50" s="1021" t="n"/>
      <c r="AC50" s="1024" t="n"/>
      <c r="AD50" s="2932" t="n"/>
      <c r="AE50" s="2941" t="n"/>
      <c r="AF50" s="2941" t="n"/>
      <c r="AG50" s="2941" t="n"/>
      <c r="AH50" s="2934" t="n"/>
      <c r="AI50" s="2941" t="n"/>
      <c r="AJ50" s="1021" t="n"/>
      <c r="AK50" s="2942" t="n"/>
      <c r="AL50" s="2932" t="n"/>
      <c r="AM50" s="2941" t="n"/>
      <c r="AN50" s="2941" t="n"/>
      <c r="AO50" s="2941" t="n"/>
      <c r="AP50" s="2941" t="n"/>
      <c r="AQ50" s="2941" t="n"/>
      <c r="AR50" s="2941" t="n"/>
      <c r="AS50" s="1021" t="n"/>
      <c r="AT50" s="2935" t="n"/>
      <c r="AU50" s="2932" t="n"/>
      <c r="AV50" s="2941" t="n"/>
      <c r="AW50" s="2941" t="n"/>
      <c r="AX50" s="2941" t="n"/>
      <c r="AY50" s="2941" t="n"/>
      <c r="AZ50" s="2941" t="n"/>
      <c r="BA50" s="1021" t="n"/>
      <c r="BB50" s="1024" t="n"/>
      <c r="BC50" s="2932" t="n"/>
      <c r="BD50" s="2941" t="n"/>
      <c r="BE50" s="2941" t="n"/>
      <c r="BF50" s="2941" t="n"/>
      <c r="BG50" s="2941" t="n"/>
      <c r="BH50" s="2941" t="n"/>
      <c r="BI50" s="1021" t="n"/>
      <c r="BJ50" s="1024" t="n"/>
      <c r="BK50" s="2932" t="n"/>
      <c r="BL50" s="2941" t="n"/>
      <c r="BM50" s="2941" t="n"/>
      <c r="BN50" s="2941" t="n"/>
      <c r="BO50" s="2941" t="n"/>
      <c r="BP50" s="2941" t="n"/>
      <c r="BQ50" s="2941" t="n"/>
      <c r="BR50" s="1021" t="n"/>
      <c r="BS50" s="2942" t="n"/>
      <c r="BT50" s="2932" t="n"/>
      <c r="BU50" s="2943" t="n"/>
      <c r="BV50" s="2943" t="n"/>
      <c r="BW50" s="2943" t="n"/>
      <c r="BX50" s="2943" t="n"/>
      <c r="BY50" s="2943" t="n"/>
      <c r="BZ50" s="1027" t="n"/>
      <c r="CA50" s="2944" t="n"/>
      <c r="CB50" s="2932" t="n"/>
      <c r="CC50" s="2943" t="n"/>
      <c r="CD50" s="2943" t="n"/>
      <c r="CE50" s="2943" t="n"/>
      <c r="CF50" s="2943" t="n"/>
      <c r="CG50" s="2943" t="n"/>
      <c r="CH50" s="1027" t="n"/>
      <c r="CI50" s="2944" t="n"/>
      <c r="CJ50" s="2932" t="n"/>
      <c r="CK50" s="2941" t="n"/>
      <c r="CL50" s="2941" t="n"/>
      <c r="CM50" s="2941" t="n"/>
      <c r="CN50" s="2941" t="n"/>
      <c r="CO50" s="2941" t="n"/>
      <c r="CP50" s="1021" t="n"/>
      <c r="CQ50" s="2942" t="n"/>
      <c r="CR50" s="2937" t="n"/>
      <c r="CS50" s="2933" t="n"/>
      <c r="CT50" s="2941" t="n"/>
      <c r="CU50" s="2941" t="n"/>
      <c r="CV50" s="2941" t="n"/>
      <c r="CW50" s="2941" t="n"/>
      <c r="CX50" s="2941">
        <f>IFERROR(CR50/CW50-1, "-")</f>
        <v/>
      </c>
      <c r="CY50" s="912" t="n"/>
      <c r="CZ50" s="2941" t="n"/>
      <c r="DA50" s="2941" t="n"/>
      <c r="DB50" s="2941" t="n"/>
      <c r="DC50" s="2941" t="n"/>
      <c r="DD50" s="2941" t="n"/>
      <c r="DE50" s="2941" t="n"/>
      <c r="DF50" s="2941" t="n"/>
      <c r="DG50" s="2941" t="n"/>
      <c r="DH50" s="2941" t="n"/>
      <c r="DI50" s="2880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942" t="n"/>
      <c r="DO50" s="942" t="n"/>
      <c r="DP50" s="942" t="n"/>
      <c r="DQ50" s="2" t="n"/>
      <c r="DR50" s="2" t="n"/>
      <c r="DS50" s="2" t="n"/>
      <c r="DT50" s="2" t="n"/>
      <c r="DU50" s="2" t="n"/>
      <c r="DV50" s="2" t="n"/>
      <c r="DW50" s="2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44">
      <c r="A51" s="1040" t="n"/>
      <c r="B51" s="1041" t="inlineStr">
        <is>
          <t>Dont provisions sur stocks</t>
        </is>
      </c>
      <c r="C51" s="651" t="inlineStr">
        <is>
          <t>MB44</t>
        </is>
      </c>
      <c r="D51" s="2932" t="n">
        <v>-2.739552</v>
      </c>
      <c r="E51" s="2936" t="n">
        <v>0</v>
      </c>
      <c r="F51" s="2936" t="n">
        <v>-2.739552</v>
      </c>
      <c r="G51" s="2936" t="n">
        <v>8.562628</v>
      </c>
      <c r="H51" s="1021" t="n">
        <v>-1.319942896036123</v>
      </c>
      <c r="I51" s="1022" t="n"/>
      <c r="J51" s="2932" t="n">
        <v>-4.134762</v>
      </c>
      <c r="K51" s="2936" t="n">
        <v>0</v>
      </c>
      <c r="L51" s="2936" t="n">
        <v>-4.134762</v>
      </c>
      <c r="M51" s="2936" t="n">
        <v>4.417561</v>
      </c>
      <c r="N51" s="1021" t="n">
        <v>-1.935983000574299</v>
      </c>
      <c r="O51" s="2934" t="n"/>
      <c r="P51" s="2932" t="n">
        <v>-51.185489</v>
      </c>
      <c r="Q51" s="2936" t="n">
        <v>0</v>
      </c>
      <c r="R51" s="2936" t="n">
        <v>-51.185489</v>
      </c>
      <c r="S51" s="2936" t="n">
        <v>9.290297000000001</v>
      </c>
      <c r="T51" s="1021" t="n">
        <v>-6.509564333626793</v>
      </c>
      <c r="U51" s="1024" t="n"/>
      <c r="V51" s="2932" t="n">
        <v>-4.69981</v>
      </c>
      <c r="W51" s="2936" t="n">
        <v>0</v>
      </c>
      <c r="X51" s="2936" t="n">
        <v>0</v>
      </c>
      <c r="Y51" s="2936" t="n">
        <v>-4.69981</v>
      </c>
      <c r="Z51" s="2934" t="n">
        <v>-4.69981</v>
      </c>
      <c r="AA51" s="2936" t="n">
        <v>9.458026</v>
      </c>
      <c r="AB51" s="1021" t="n">
        <v>-1.496912357821812</v>
      </c>
      <c r="AC51" s="1024" t="n"/>
      <c r="AD51" s="2932" t="n">
        <v>-0.82928</v>
      </c>
      <c r="AE51" s="2936" t="n">
        <v>0</v>
      </c>
      <c r="AF51" s="2936" t="n">
        <v>0</v>
      </c>
      <c r="AG51" s="2936" t="n">
        <v>-0.82928</v>
      </c>
      <c r="AH51" s="2934" t="n">
        <v>-0.82928</v>
      </c>
      <c r="AI51" s="2936" t="n">
        <v>5.573013</v>
      </c>
      <c r="AJ51" s="1021" t="n">
        <v>-1.148802810974961</v>
      </c>
      <c r="AK51" s="1024" t="n"/>
      <c r="AL51" s="2932" t="n">
        <v>-33.162989</v>
      </c>
      <c r="AM51" s="2936" t="n">
        <v>0</v>
      </c>
      <c r="AN51" s="2936" t="n">
        <v>0</v>
      </c>
      <c r="AO51" s="2936" t="n">
        <v>-3</v>
      </c>
      <c r="AP51" s="2936" t="n">
        <v>-33.162989</v>
      </c>
      <c r="AQ51" s="2936" t="n">
        <v>-33.162989</v>
      </c>
      <c r="AR51" s="2936" t="n">
        <v>0.460034</v>
      </c>
      <c r="AS51" s="1021" t="n">
        <v>-73.08812609502776</v>
      </c>
      <c r="AT51" s="2935" t="n"/>
      <c r="AU51" s="2932" t="n">
        <v>195.196007</v>
      </c>
      <c r="AV51" s="2936" t="n">
        <v>0</v>
      </c>
      <c r="AW51" s="2936" t="n">
        <v>-3</v>
      </c>
      <c r="AX51" s="2936" t="n">
        <v>195.196007</v>
      </c>
      <c r="AY51" s="2936" t="n">
        <v>198.196007</v>
      </c>
      <c r="AZ51" s="2936" t="n">
        <v>-1.121925</v>
      </c>
      <c r="BA51" s="1021" t="n">
        <v>-174.9831156271587</v>
      </c>
      <c r="BB51" s="1024" t="n"/>
      <c r="BC51" s="2932" t="n">
        <v>8.545453</v>
      </c>
      <c r="BD51" s="2936" t="n">
        <v>0</v>
      </c>
      <c r="BE51" s="2936" t="n">
        <v>-3</v>
      </c>
      <c r="BF51" s="2936" t="n">
        <v>8.545453</v>
      </c>
      <c r="BG51" s="2936" t="n">
        <v>11.545453</v>
      </c>
      <c r="BH51" s="2936" t="n">
        <v>0</v>
      </c>
      <c r="BI51" s="1021" t="n"/>
      <c r="BJ51" s="1024" t="n"/>
      <c r="BK51" s="2932" t="n"/>
      <c r="BL51" s="2936" t="n"/>
      <c r="BM51" s="2936" t="n"/>
      <c r="BN51" s="2936" t="n"/>
      <c r="BO51" s="2936" t="n"/>
      <c r="BP51" s="2936" t="n"/>
      <c r="BQ51" s="2936" t="n"/>
      <c r="BR51" s="1021" t="n"/>
      <c r="BS51" s="1024" t="n"/>
      <c r="BT51" s="2932" t="n"/>
      <c r="BU51" s="2936" t="n"/>
      <c r="BV51" s="2936" t="n"/>
      <c r="BW51" s="2936" t="n"/>
      <c r="BX51" s="2936" t="n"/>
      <c r="BY51" s="2936" t="n"/>
      <c r="BZ51" s="1027" t="n"/>
      <c r="CA51" s="1028" t="n"/>
      <c r="CB51" s="2932" t="n"/>
      <c r="CC51" s="2936" t="n"/>
      <c r="CD51" s="2936" t="n"/>
      <c r="CE51" s="2936" t="n"/>
      <c r="CF51" s="2936" t="n"/>
      <c r="CG51" s="2936" t="n"/>
      <c r="CH51" s="1027" t="n"/>
      <c r="CI51" s="1028" t="n"/>
      <c r="CJ51" s="2932" t="n"/>
      <c r="CK51" s="2936" t="n"/>
      <c r="CL51" s="2936" t="n"/>
      <c r="CM51" s="2936" t="n"/>
      <c r="CN51" s="2936" t="n"/>
      <c r="CO51" s="2936" t="n"/>
      <c r="CP51" s="1021" t="n"/>
      <c r="CQ51" s="1024" t="n"/>
      <c r="CR51" s="2937" t="n">
        <v>106.989578</v>
      </c>
      <c r="CS51" s="2933" t="n">
        <v>0</v>
      </c>
      <c r="CT51" s="2936" t="n">
        <v>-69.588893</v>
      </c>
      <c r="CU51" s="2936" t="n">
        <v>106.989578</v>
      </c>
      <c r="CV51" s="2936" t="n">
        <v>176.578471</v>
      </c>
      <c r="CW51" s="2936" t="n">
        <v>36.639634</v>
      </c>
      <c r="CX51" s="1042">
        <f>IFERROR(CR51/CW51-1, "-")</f>
        <v/>
      </c>
      <c r="CY51" s="912" t="n"/>
      <c r="CZ51" s="2936" t="n">
        <v>0</v>
      </c>
      <c r="DA51" s="2936" t="n"/>
      <c r="DB51" s="2936" t="n">
        <v>-84.588893</v>
      </c>
      <c r="DC51" s="2936" t="n"/>
      <c r="DD51" s="2936" t="n"/>
      <c r="DE51" s="2945">
        <f>CZ51/DD51-1</f>
        <v/>
      </c>
      <c r="DF51" s="2945">
        <f>DA51/DD51-1</f>
        <v/>
      </c>
      <c r="DG51" s="2945">
        <f>DB51/DD51-1</f>
        <v/>
      </c>
      <c r="DH51" s="2945">
        <f>DC51/DD51-1</f>
        <v/>
      </c>
      <c r="DI51" s="2880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12" t="n"/>
      <c r="DO51" s="12" t="n"/>
      <c r="DP51" s="12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5" r="52" s="2323">
      <c r="A52" s="700" t="n"/>
      <c r="B52" s="1015" t="inlineStr">
        <is>
          <t>Commissions</t>
        </is>
      </c>
      <c r="C52" s="651" t="inlineStr">
        <is>
          <t>MB45</t>
        </is>
      </c>
      <c r="D52" s="2431" t="n">
        <v>-910.055464</v>
      </c>
      <c r="E52" s="2431" t="n">
        <v>-1050.06973349981</v>
      </c>
      <c r="F52" s="2431" t="n">
        <v>140.0142694998099</v>
      </c>
      <c r="G52" s="2431" t="n">
        <v>-1045.006691666666</v>
      </c>
      <c r="H52" s="706" t="n">
        <v>-0.1291391038381148</v>
      </c>
      <c r="I52" s="702" t="n"/>
      <c r="J52" s="2431" t="n">
        <v>-888.648145</v>
      </c>
      <c r="K52" s="2431" t="n">
        <v>-998.42946152789</v>
      </c>
      <c r="L52" s="2431" t="n">
        <v>109.78131652789</v>
      </c>
      <c r="M52" s="2431" t="n">
        <v>-940.921292</v>
      </c>
      <c r="N52" s="706" t="n">
        <v>-0.05555528123812503</v>
      </c>
      <c r="O52" s="2781" t="n"/>
      <c r="P52" s="2431" t="n">
        <v>-995.019772</v>
      </c>
      <c r="Q52" s="2431" t="n">
        <v>-1076.83357541716</v>
      </c>
      <c r="R52" s="2431" t="n">
        <v>81.8138034171601</v>
      </c>
      <c r="S52" s="2431" t="n">
        <v>-1141.725688333333</v>
      </c>
      <c r="T52" s="706" t="n">
        <v>-0.1284948896503252</v>
      </c>
      <c r="U52" s="703" t="n"/>
      <c r="V52" s="2431" t="n">
        <v>-961.265753</v>
      </c>
      <c r="W52" s="2431" t="n">
        <v>-1070.26072817161</v>
      </c>
      <c r="X52" s="2431" t="n">
        <v>-942.319304492098</v>
      </c>
      <c r="Y52" s="2431" t="n">
        <v>108.99497517161</v>
      </c>
      <c r="Z52" s="2781" t="n">
        <v>-18.94644850790201</v>
      </c>
      <c r="AA52" s="2431" t="n">
        <v>-1076.411734</v>
      </c>
      <c r="AB52" s="706" t="n">
        <v>-0.1069720603770379</v>
      </c>
      <c r="AC52" s="703" t="n"/>
      <c r="AD52" s="2431" t="n">
        <v>-875.1119195</v>
      </c>
      <c r="AE52" s="2431" t="n">
        <v>-1100.56861341732</v>
      </c>
      <c r="AF52" s="2431" t="n">
        <v>-997.69488848042</v>
      </c>
      <c r="AG52" s="2431" t="n">
        <v>225.45669391732</v>
      </c>
      <c r="AH52" s="2781" t="n">
        <v>122.58296898042</v>
      </c>
      <c r="AI52" s="2431" t="n">
        <v>-1061.772452</v>
      </c>
      <c r="AJ52" s="706" t="n">
        <v>-0.1758008810158884</v>
      </c>
      <c r="AK52" s="703" t="n"/>
      <c r="AL52" s="2431" t="n">
        <v>-851.0308185</v>
      </c>
      <c r="AM52" s="2431" t="n">
        <v>-1071.2105033929</v>
      </c>
      <c r="AN52" s="2431" t="n">
        <v>-988.3041734285119</v>
      </c>
      <c r="AO52" s="2431" t="n">
        <v>-967.696382883712</v>
      </c>
      <c r="AP52" s="2431" t="n">
        <v>220.1796848928999</v>
      </c>
      <c r="AQ52" s="2431" t="n">
        <v>137.2733549285119</v>
      </c>
      <c r="AR52" s="2431" t="n">
        <v>-1086.431854000007</v>
      </c>
      <c r="AS52" s="706" t="n">
        <v>-0.2166735397469348</v>
      </c>
      <c r="AT52" s="2780" t="n"/>
      <c r="AU52" s="2431" t="n">
        <v>-844.0192390000001</v>
      </c>
      <c r="AV52" s="2431" t="n">
        <v>-1099.50291151253</v>
      </c>
      <c r="AW52" s="2431" t="n">
        <v>-959.0073362836309</v>
      </c>
      <c r="AX52" s="2431" t="n">
        <v>255.48367251253</v>
      </c>
      <c r="AY52" s="2431" t="n">
        <v>114.9880972836309</v>
      </c>
      <c r="AZ52" s="2431" t="n">
        <v>-795.197118</v>
      </c>
      <c r="BA52" s="706" t="n">
        <v>0.06139624992956771</v>
      </c>
      <c r="BB52" s="703" t="n"/>
      <c r="BC52" s="2431" t="n">
        <v>-789.52796</v>
      </c>
      <c r="BD52" s="2431" t="n">
        <v>-1084.34663268624</v>
      </c>
      <c r="BE52" s="2431" t="n">
        <v>-969.797548104519</v>
      </c>
      <c r="BF52" s="2431" t="n">
        <v>294.8186726862399</v>
      </c>
      <c r="BG52" s="2431" t="n">
        <v>180.269588104519</v>
      </c>
      <c r="BH52" s="2431" t="n">
        <v>0</v>
      </c>
      <c r="BI52" s="706" t="n"/>
      <c r="BJ52" s="703" t="n"/>
      <c r="BK52" s="2431" t="n"/>
      <c r="BL52" s="2431" t="n"/>
      <c r="BM52" s="2431" t="n"/>
      <c r="BN52" s="2431" t="n"/>
      <c r="BO52" s="2431" t="n"/>
      <c r="BP52" s="2431" t="n"/>
      <c r="BQ52" s="2431" t="n"/>
      <c r="BR52" s="706" t="n"/>
      <c r="BS52" s="703" t="n"/>
      <c r="BT52" s="2431" t="n"/>
      <c r="BU52" s="2431" t="n"/>
      <c r="BV52" s="2431" t="n"/>
      <c r="BW52" s="2431" t="n"/>
      <c r="BX52" s="2431" t="n"/>
      <c r="BY52" s="2431" t="n"/>
      <c r="BZ52" s="706" t="n"/>
      <c r="CA52" s="703" t="n"/>
      <c r="CB52" s="2431" t="n"/>
      <c r="CC52" s="2431" t="n"/>
      <c r="CD52" s="2431" t="n"/>
      <c r="CE52" s="2431" t="n"/>
      <c r="CF52" s="2431" t="n"/>
      <c r="CG52" s="2431" t="n"/>
      <c r="CH52" s="706" t="n"/>
      <c r="CI52" s="703" t="n"/>
      <c r="CJ52" s="2431" t="n"/>
      <c r="CK52" s="2431" t="n"/>
      <c r="CL52" s="2431" t="n"/>
      <c r="CM52" s="2431" t="n"/>
      <c r="CN52" s="2431" t="n"/>
      <c r="CO52" s="2431" t="n"/>
      <c r="CP52" s="706" t="n"/>
      <c r="CQ52" s="703" t="n"/>
      <c r="CR52" s="2931" t="n">
        <v>-7114.679071000001</v>
      </c>
      <c r="CS52" s="2431" t="n">
        <v>-8551.22215962546</v>
      </c>
      <c r="CT52" s="2431" t="n">
        <v>-6556.804772667343</v>
      </c>
      <c r="CU52" s="2431" t="n">
        <v>1436.543088625459</v>
      </c>
      <c r="CV52" s="2431" t="n">
        <v>-557.8742983326583</v>
      </c>
      <c r="CW52" s="2431" t="n">
        <v>-7147.466830000007</v>
      </c>
      <c r="CX52" s="702">
        <f>IFERROR(CR52/CW52-1, "-")</f>
        <v/>
      </c>
      <c r="CY52" s="912" t="n"/>
      <c r="CZ52" s="2431" t="n">
        <v>-12838.4712895157</v>
      </c>
      <c r="DA52" s="2431" t="n"/>
      <c r="DB52" s="2431" t="n">
        <v>-11512.9444728965</v>
      </c>
      <c r="DC52" s="2431" t="n"/>
      <c r="DD52" s="2431" t="n"/>
      <c r="DE52" s="2440">
        <f>CZ52/DD52-1</f>
        <v/>
      </c>
      <c r="DF52" s="2440">
        <f>DA52/DD52-1</f>
        <v/>
      </c>
      <c r="DG52" s="2440">
        <f>DB52/DD52-1</f>
        <v/>
      </c>
      <c r="DH52" s="2440">
        <f>DC52/DD52-1</f>
        <v/>
      </c>
      <c r="DI52" s="2880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5" r="53" s="2323">
      <c r="A53" s="565" t="n"/>
      <c r="B53" s="1041" t="inlineStr">
        <is>
          <t>Dont commissions up-front</t>
        </is>
      </c>
      <c r="C53" s="651" t="inlineStr">
        <is>
          <t>MB46</t>
        </is>
      </c>
      <c r="D53" s="2434" t="n">
        <v>-22.956492</v>
      </c>
      <c r="E53" s="2434" t="n">
        <v>-20.7711965557374</v>
      </c>
      <c r="F53" s="2434" t="n">
        <v>-2.1852954442626</v>
      </c>
      <c r="G53" s="2434" t="n">
        <v>-44.44156</v>
      </c>
      <c r="H53" s="774" t="n">
        <v>-0.4834454056068239</v>
      </c>
      <c r="I53" s="232" t="n"/>
      <c r="J53" s="2434" t="n">
        <v>-8.813560000000001</v>
      </c>
      <c r="K53" s="2434" t="n">
        <v>-19.0153334557273</v>
      </c>
      <c r="L53" s="2434" t="n">
        <v>10.2017734557273</v>
      </c>
      <c r="M53" s="2434" t="n">
        <v>-36.75212</v>
      </c>
      <c r="N53" s="774" t="n">
        <v>-0.7601890720861817</v>
      </c>
      <c r="O53" s="2507" t="n"/>
      <c r="P53" s="2434" t="n">
        <v>-5.168582</v>
      </c>
      <c r="Q53" s="2434" t="n">
        <v>-22.1032973251434</v>
      </c>
      <c r="R53" s="2434" t="n">
        <v>16.9347153251434</v>
      </c>
      <c r="S53" s="2434" t="n">
        <v>-43.487287</v>
      </c>
      <c r="T53" s="774" t="n">
        <v>-0.881147287941876</v>
      </c>
      <c r="U53" s="397" t="n"/>
      <c r="V53" s="2434" t="n">
        <v>-9.788136</v>
      </c>
      <c r="W53" s="2434" t="n">
        <v>-20.7579388108663</v>
      </c>
      <c r="X53" s="2434" t="n">
        <v>-17.4383263897881</v>
      </c>
      <c r="Y53" s="2434" t="n">
        <v>10.9698028108663</v>
      </c>
      <c r="Z53" s="2507" t="n">
        <v>7.650190389788099</v>
      </c>
      <c r="AA53" s="2434" t="n">
        <v>-31.996648</v>
      </c>
      <c r="AB53" s="774" t="n">
        <v>-0.6940887057919317</v>
      </c>
      <c r="AC53" s="397" t="n"/>
      <c r="AD53" s="2434" t="n">
        <v>-4.567796</v>
      </c>
      <c r="AE53" s="2434" t="n">
        <v>-20.9483576201385</v>
      </c>
      <c r="AF53" s="2434" t="n">
        <v>-17.6001912645667</v>
      </c>
      <c r="AG53" s="2434" t="n">
        <v>16.3805616201385</v>
      </c>
      <c r="AH53" s="2507" t="n">
        <v>13.0323952645667</v>
      </c>
      <c r="AI53" s="2434" t="n">
        <v>-24.841983</v>
      </c>
      <c r="AJ53" s="774" t="n">
        <v>-0.8161259509758138</v>
      </c>
      <c r="AK53" s="397" t="n"/>
      <c r="AL53" s="2434" t="n">
        <v>-3.790141</v>
      </c>
      <c r="AM53" s="2434" t="n">
        <v>-19.821568531858</v>
      </c>
      <c r="AN53" s="2434" t="n">
        <v>-16.9724554456149</v>
      </c>
      <c r="AO53" s="2434" t="n">
        <v>-16.9724554456149</v>
      </c>
      <c r="AP53" s="2434" t="n">
        <v>16.031427531858</v>
      </c>
      <c r="AQ53" s="2434" t="n">
        <v>13.1823144456149</v>
      </c>
      <c r="AR53" s="2434" t="n">
        <v>-18.667373</v>
      </c>
      <c r="AS53" s="774" t="n">
        <v>-0.7969644148643733</v>
      </c>
      <c r="AT53" s="2586" t="n"/>
      <c r="AU53" s="2434" t="n">
        <v>-8.925849000000001</v>
      </c>
      <c r="AV53" s="2434" t="n">
        <v>-21.1375680849751</v>
      </c>
      <c r="AW53" s="2434" t="n">
        <v>-10</v>
      </c>
      <c r="AX53" s="2434" t="n">
        <v>12.2117190849751</v>
      </c>
      <c r="AY53" s="2434" t="n">
        <v>1.074150999999999</v>
      </c>
      <c r="AZ53" s="2434" t="n">
        <v>-21.393909</v>
      </c>
      <c r="BA53" s="774" t="n">
        <v>-0.5827855021726043</v>
      </c>
      <c r="BB53" s="397" t="n"/>
      <c r="BC53" s="2434" t="n">
        <v>-3.169494</v>
      </c>
      <c r="BD53" s="2434" t="n">
        <v>-22.111604742238</v>
      </c>
      <c r="BE53" s="2434" t="n">
        <v>-10</v>
      </c>
      <c r="BF53" s="2434" t="n">
        <v>18.942110742238</v>
      </c>
      <c r="BG53" s="2434" t="n">
        <v>6.830506</v>
      </c>
      <c r="BH53" s="2434" t="n">
        <v>0</v>
      </c>
      <c r="BI53" s="774" t="n"/>
      <c r="BJ53" s="397" t="n"/>
      <c r="BK53" s="2434" t="n"/>
      <c r="BL53" s="2434" t="n"/>
      <c r="BM53" s="2434" t="n"/>
      <c r="BN53" s="2434" t="n"/>
      <c r="BO53" s="2434" t="n"/>
      <c r="BP53" s="2434" t="n"/>
      <c r="BQ53" s="2434" t="n"/>
      <c r="BR53" s="774" t="n"/>
      <c r="BS53" s="397" t="n"/>
      <c r="BT53" s="2434" t="n"/>
      <c r="BU53" s="2434" t="n"/>
      <c r="BV53" s="2434" t="n"/>
      <c r="BW53" s="2434" t="n"/>
      <c r="BX53" s="2434" t="n"/>
      <c r="BY53" s="2434" t="n"/>
      <c r="BZ53" s="774" t="n"/>
      <c r="CA53" s="397" t="n"/>
      <c r="CB53" s="2434" t="n"/>
      <c r="CC53" s="2434" t="n"/>
      <c r="CD53" s="2434" t="n"/>
      <c r="CE53" s="2434" t="n"/>
      <c r="CF53" s="2434" t="n"/>
      <c r="CG53" s="2434" t="n"/>
      <c r="CH53" s="774" t="n"/>
      <c r="CI53" s="397" t="n"/>
      <c r="CJ53" s="2434" t="n"/>
      <c r="CK53" s="2434" t="n"/>
      <c r="CL53" s="2434" t="n"/>
      <c r="CM53" s="2434" t="n"/>
      <c r="CN53" s="2434" t="n"/>
      <c r="CO53" s="2434" t="n"/>
      <c r="CP53" s="774" t="n"/>
      <c r="CQ53" s="397" t="n"/>
      <c r="CR53" s="2507" t="n">
        <v>-67.18005000000001</v>
      </c>
      <c r="CS53" s="2434" t="n">
        <v>-166.666865126684</v>
      </c>
      <c r="CT53" s="2434" t="n">
        <v>-78.2670214456149</v>
      </c>
      <c r="CU53" s="2434" t="n">
        <v>99.48681512668399</v>
      </c>
      <c r="CV53" s="2434" t="n">
        <v>11.08697144561489</v>
      </c>
      <c r="CW53" s="2434" t="n">
        <v>-221.58088</v>
      </c>
      <c r="CX53" s="232">
        <f>IFERROR(CR53/CW53-1, "-")</f>
        <v/>
      </c>
      <c r="CY53" s="912" t="n"/>
      <c r="CZ53" s="2434" t="n">
        <v>-260.400169430572</v>
      </c>
      <c r="DA53" s="2434" t="n"/>
      <c r="DB53" s="2434" t="n">
        <v>-128.267021445615</v>
      </c>
      <c r="DC53" s="2434" t="n"/>
      <c r="DD53" s="2434" t="n"/>
      <c r="DE53" s="2436">
        <f>CZ53/DD53-1</f>
        <v/>
      </c>
      <c r="DF53" s="2436">
        <f>DA53/DD53-1</f>
        <v/>
      </c>
      <c r="DG53" s="2436">
        <f>DB53/DD53-1</f>
        <v/>
      </c>
      <c r="DH53" s="2436">
        <f>DC53/DD53-1</f>
        <v/>
      </c>
      <c r="DI53" s="2880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A53" s="2388" t="n">
        <v>289.874263</v>
      </c>
      <c r="EB53" s="2388" t="n">
        <v>22.828125</v>
      </c>
    </row>
    <row customHeight="1" ht="15" r="54" s="2323">
      <c r="A54" s="565" t="n"/>
      <c r="B54" s="1041" t="inlineStr">
        <is>
          <t>Dont avoirs de performance</t>
        </is>
      </c>
      <c r="C54" s="651" t="inlineStr">
        <is>
          <t>MB47</t>
        </is>
      </c>
      <c r="D54" s="2434" t="n">
        <v>-472.252242</v>
      </c>
      <c r="E54" s="2434" t="n">
        <v>-663.748072193172</v>
      </c>
      <c r="F54" s="2434" t="n">
        <v>191.495830193172</v>
      </c>
      <c r="G54" s="2434" t="n">
        <v>-668.2336366666666</v>
      </c>
      <c r="H54" s="774" t="n">
        <v>-0.2932827441076983</v>
      </c>
      <c r="I54" s="232" t="n"/>
      <c r="J54" s="2434" t="n">
        <v>-473.016966</v>
      </c>
      <c r="K54" s="2434" t="n">
        <v>-608.708498634832</v>
      </c>
      <c r="L54" s="2434" t="n">
        <v>135.691532634832</v>
      </c>
      <c r="M54" s="2434" t="n">
        <v>-577.994405</v>
      </c>
      <c r="N54" s="774" t="n">
        <v>-0.1816236248861267</v>
      </c>
      <c r="O54" s="2507" t="n"/>
      <c r="P54" s="2434" t="n">
        <v>-542.9171720000001</v>
      </c>
      <c r="Q54" s="2434" t="n">
        <v>-650.735577586884</v>
      </c>
      <c r="R54" s="2434" t="n">
        <v>107.818405586884</v>
      </c>
      <c r="S54" s="2434" t="n">
        <v>-731.4838253333332</v>
      </c>
      <c r="T54" s="774" t="n">
        <v>-0.2577864975311032</v>
      </c>
      <c r="U54" s="397" t="n"/>
      <c r="V54" s="2434" t="n">
        <v>-519.127101</v>
      </c>
      <c r="W54" s="2434" t="n">
        <v>-628.750033417189</v>
      </c>
      <c r="X54" s="2434" t="n">
        <v>-496.447990644245</v>
      </c>
      <c r="Y54" s="2434" t="n">
        <v>109.622932417189</v>
      </c>
      <c r="Z54" s="2507" t="n">
        <v>-22.67911035575503</v>
      </c>
      <c r="AA54" s="2434" t="n">
        <v>-667.47758</v>
      </c>
      <c r="AB54" s="774" t="n">
        <v>-0.2222553737310546</v>
      </c>
      <c r="AC54" s="397" t="n"/>
      <c r="AD54" s="2434" t="n">
        <v>-422.7544345</v>
      </c>
      <c r="AE54" s="2434" t="n">
        <v>-642.935739496103</v>
      </c>
      <c r="AF54" s="2434" t="n">
        <v>-520.652703627634</v>
      </c>
      <c r="AG54" s="2434" t="n">
        <v>220.181304996103</v>
      </c>
      <c r="AH54" s="2507" t="n">
        <v>97.89826912763397</v>
      </c>
      <c r="AI54" s="2434" t="n">
        <v>-661.97758</v>
      </c>
      <c r="AJ54" s="774" t="n">
        <v>-0.3613765068901578</v>
      </c>
      <c r="AK54" s="397" t="n"/>
      <c r="AL54" s="2434" t="n">
        <v>-416.3958485</v>
      </c>
      <c r="AM54" s="2434" t="n">
        <v>-615.804724435304</v>
      </c>
      <c r="AN54" s="2434" t="n">
        <v>-513.083510565503</v>
      </c>
      <c r="AO54" s="2434" t="n">
        <v>-513.083510565503</v>
      </c>
      <c r="AP54" s="2434" t="n">
        <v>199.408875935304</v>
      </c>
      <c r="AQ54" s="2434" t="n">
        <v>96.68766206550305</v>
      </c>
      <c r="AR54" s="2434" t="n">
        <v>-689.2967129037866</v>
      </c>
      <c r="AS54" s="774" t="n">
        <v>-0.3959120351149543</v>
      </c>
      <c r="AT54" s="2586" t="n"/>
      <c r="AU54" s="2434" t="n">
        <v>-423.476767</v>
      </c>
      <c r="AV54" s="2434" t="n">
        <v>-612.147341094945</v>
      </c>
      <c r="AW54" s="2434" t="n">
        <v>-480.588518443542</v>
      </c>
      <c r="AX54" s="2434" t="n">
        <v>188.670574094945</v>
      </c>
      <c r="AY54" s="2434" t="n">
        <v>57.111751443542</v>
      </c>
      <c r="AZ54" s="2434" t="n">
        <v>-373.3831290000001</v>
      </c>
      <c r="BA54" s="774" t="n">
        <v>0.1341614928723787</v>
      </c>
      <c r="BB54" s="397" t="n"/>
      <c r="BC54" s="2434" t="n">
        <v>-383.256147</v>
      </c>
      <c r="BD54" s="2434" t="n">
        <v>-602.967862213571</v>
      </c>
      <c r="BE54" s="2434" t="n">
        <v>-498.362379178861</v>
      </c>
      <c r="BF54" s="2434" t="n">
        <v>219.711715213571</v>
      </c>
      <c r="BG54" s="2434" t="n">
        <v>115.106232178861</v>
      </c>
      <c r="BH54" s="2434" t="n">
        <v>0</v>
      </c>
      <c r="BI54" s="774" t="n"/>
      <c r="BJ54" s="397" t="n"/>
      <c r="BK54" s="2434" t="n"/>
      <c r="BL54" s="2434" t="n"/>
      <c r="BM54" s="2434" t="n"/>
      <c r="BN54" s="2434" t="n"/>
      <c r="BO54" s="2434" t="n"/>
      <c r="BP54" s="2434" t="n"/>
      <c r="BQ54" s="2434" t="n"/>
      <c r="BR54" s="774" t="n"/>
      <c r="BS54" s="397" t="n"/>
      <c r="BT54" s="2434" t="n"/>
      <c r="BU54" s="2434" t="n"/>
      <c r="BV54" s="2434" t="n"/>
      <c r="BW54" s="2434" t="n"/>
      <c r="BX54" s="2434" t="n"/>
      <c r="BY54" s="2434" t="n"/>
      <c r="BZ54" s="774" t="n"/>
      <c r="CA54" s="397" t="n"/>
      <c r="CB54" s="2434" t="n"/>
      <c r="CC54" s="2434" t="n"/>
      <c r="CD54" s="2434" t="n"/>
      <c r="CE54" s="2434" t="n"/>
      <c r="CF54" s="2434" t="n"/>
      <c r="CG54" s="2434" t="n"/>
      <c r="CH54" s="774" t="n"/>
      <c r="CI54" s="397" t="n"/>
      <c r="CJ54" s="2434" t="n"/>
      <c r="CK54" s="2434" t="n"/>
      <c r="CL54" s="2434" t="n"/>
      <c r="CM54" s="2434" t="n"/>
      <c r="CN54" s="2434" t="n"/>
      <c r="CO54" s="2434" t="n"/>
      <c r="CP54" s="774" t="n"/>
      <c r="CQ54" s="397" t="n"/>
      <c r="CR54" s="2507" t="n">
        <v>-3653.196678</v>
      </c>
      <c r="CS54" s="2434" t="n">
        <v>-5025.797849072</v>
      </c>
      <c r="CT54" s="2434" t="n">
        <v>-3423.739944509045</v>
      </c>
      <c r="CU54" s="2434" t="n">
        <v>1372.601171071999</v>
      </c>
      <c r="CV54" s="2434" t="n">
        <v>-229.4567334909552</v>
      </c>
      <c r="CW54" s="2434" t="n">
        <v>-4369.846868903786</v>
      </c>
      <c r="CX54" s="232">
        <f>IFERROR(CR54/CW54-1, "-")</f>
        <v/>
      </c>
      <c r="CY54" s="912" t="n"/>
      <c r="CZ54" s="2434" t="n">
        <v>-7344.42853183322</v>
      </c>
      <c r="DA54" s="2434" t="n"/>
      <c r="DB54" s="2434" t="n">
        <v>-5984.70880576373</v>
      </c>
      <c r="DC54" s="2434" t="n"/>
      <c r="DD54" s="2434" t="n"/>
      <c r="DE54" s="2436">
        <f>CZ54/DD54-1</f>
        <v/>
      </c>
      <c r="DF54" s="2436">
        <f>DA54/DD54-1</f>
        <v/>
      </c>
      <c r="DG54" s="2436">
        <f>DB54/DD54-1</f>
        <v/>
      </c>
      <c r="DH54" s="2436">
        <f>DC54/DD54-1</f>
        <v/>
      </c>
      <c r="DI54" s="2880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A54" s="2388" t="n">
        <v>6659.847838</v>
      </c>
      <c r="EB54" s="2388">
        <f>EA54+CR54</f>
        <v/>
      </c>
      <c r="EC54" t="n">
        <v>136.148830096214</v>
      </c>
    </row>
    <row customFormat="1" hidden="1" r="55" s="2">
      <c r="A55" s="943" t="n"/>
      <c r="B55" s="1032" t="inlineStr">
        <is>
          <t>Dont Reversement MAB à MM</t>
        </is>
      </c>
      <c r="C55" s="651" t="inlineStr">
        <is>
          <t>MB48</t>
        </is>
      </c>
      <c r="D55" s="2941" t="n"/>
      <c r="E55" s="2939" t="n"/>
      <c r="F55" s="2939" t="n"/>
      <c r="G55" s="2939" t="n"/>
      <c r="H55" s="948" t="n"/>
      <c r="I55" s="2939" t="n"/>
      <c r="J55" s="2941" t="n"/>
      <c r="K55" s="2939" t="n"/>
      <c r="L55" s="2939" t="n"/>
      <c r="M55" s="2939" t="n"/>
      <c r="N55" s="948" t="n"/>
      <c r="O55" s="2894" t="n"/>
      <c r="P55" s="2941" t="n"/>
      <c r="Q55" s="2939" t="n"/>
      <c r="R55" s="2939" t="n"/>
      <c r="S55" s="2939" t="n"/>
      <c r="T55" s="948" t="n"/>
      <c r="U55" s="950" t="n"/>
      <c r="V55" s="2434" t="n"/>
      <c r="W55" s="2939" t="n"/>
      <c r="X55" s="2939" t="n"/>
      <c r="Y55" s="2939" t="n"/>
      <c r="Z55" s="2894" t="n"/>
      <c r="AA55" s="2939" t="n"/>
      <c r="AB55" s="948" t="n"/>
      <c r="AC55" s="950" t="n"/>
      <c r="AD55" s="2434" t="n"/>
      <c r="AE55" s="2939" t="n"/>
      <c r="AF55" s="2939" t="n"/>
      <c r="AG55" s="2939" t="n"/>
      <c r="AH55" s="2894" t="n"/>
      <c r="AI55" s="2939" t="n"/>
      <c r="AJ55" s="948" t="n"/>
      <c r="AK55" s="2940" t="n"/>
      <c r="AL55" s="2434" t="n"/>
      <c r="AM55" s="2939" t="n"/>
      <c r="AN55" s="2939" t="n"/>
      <c r="AO55" s="2939" t="n"/>
      <c r="AP55" s="2939" t="n"/>
      <c r="AQ55" s="2939" t="n"/>
      <c r="AR55" s="2939" t="n"/>
      <c r="AS55" s="948" t="n"/>
      <c r="AT55" s="2895" t="n"/>
      <c r="AU55" s="2434" t="n"/>
      <c r="AV55" s="2939" t="n"/>
      <c r="AW55" s="2939" t="n"/>
      <c r="AX55" s="2939" t="n"/>
      <c r="AY55" s="2939" t="n"/>
      <c r="AZ55" s="2939" t="n"/>
      <c r="BA55" s="948" t="n"/>
      <c r="BB55" s="950" t="n"/>
      <c r="BC55" s="2434" t="n"/>
      <c r="BD55" s="2939" t="n"/>
      <c r="BE55" s="2939" t="n"/>
      <c r="BF55" s="2939" t="n"/>
      <c r="BG55" s="2939" t="n"/>
      <c r="BH55" s="2939" t="n"/>
      <c r="BI55" s="948" t="n"/>
      <c r="BJ55" s="950" t="n"/>
      <c r="BK55" s="2434" t="n"/>
      <c r="BL55" s="2939" t="n"/>
      <c r="BM55" s="2939" t="n"/>
      <c r="BN55" s="2939" t="n"/>
      <c r="BO55" s="2939" t="n"/>
      <c r="BP55" s="2939" t="n"/>
      <c r="BQ55" s="2939" t="n"/>
      <c r="BR55" s="948" t="n"/>
      <c r="BS55" s="2940" t="n"/>
      <c r="BT55" s="2434" t="n"/>
      <c r="BU55" s="2481" t="n"/>
      <c r="BV55" s="2481" t="n"/>
      <c r="BW55" s="2481" t="n"/>
      <c r="BX55" s="2481" t="n"/>
      <c r="BY55" s="2481" t="n"/>
      <c r="BZ55" s="774" t="n"/>
      <c r="CA55" s="2435" t="n"/>
      <c r="CB55" s="2434" t="n"/>
      <c r="CC55" s="2481" t="n"/>
      <c r="CD55" s="2481" t="n"/>
      <c r="CE55" s="2481" t="n"/>
      <c r="CF55" s="2481" t="n"/>
      <c r="CG55" s="2481" t="n"/>
      <c r="CH55" s="774" t="n"/>
      <c r="CI55" s="2435" t="n"/>
      <c r="CJ55" s="2434" t="n"/>
      <c r="CK55" s="2939" t="n"/>
      <c r="CL55" s="2939" t="n"/>
      <c r="CM55" s="2939" t="n"/>
      <c r="CN55" s="2939" t="n"/>
      <c r="CO55" s="2939" t="n"/>
      <c r="CP55" s="948" t="n"/>
      <c r="CQ55" s="2940" t="n"/>
      <c r="CR55" s="2937" t="n"/>
      <c r="CS55" s="2939" t="n"/>
      <c r="CT55" s="2939" t="n"/>
      <c r="CU55" s="2939">
        <f>+CR55-CS55</f>
        <v/>
      </c>
      <c r="CV55" s="2939">
        <f>+CR55-CT55</f>
        <v/>
      </c>
      <c r="CW55" s="2939" t="n"/>
      <c r="CX55" s="2939">
        <f>IFERROR(CR55/CW55-1, "-")</f>
        <v/>
      </c>
      <c r="CY55" s="912" t="n"/>
      <c r="CZ55" s="2939" t="n"/>
      <c r="DA55" s="2939" t="n"/>
      <c r="DB55" s="2939" t="n"/>
      <c r="DC55" s="2939" t="n"/>
      <c r="DD55" s="2939" t="n"/>
      <c r="DE55" s="2939" t="n"/>
      <c r="DF55" s="2939" t="n"/>
      <c r="DG55" s="2939" t="n"/>
      <c r="DH55" s="2939" t="n"/>
      <c r="DI55" s="2880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942" t="n"/>
      <c r="DO55" s="942" t="n"/>
      <c r="DP55" s="942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Format="1" r="56" s="2386">
      <c r="A56" s="2946" t="n"/>
      <c r="B56" s="1046" t="inlineStr">
        <is>
          <t>Dont Commissions Flooz</t>
        </is>
      </c>
      <c r="C56" s="651" t="inlineStr">
        <is>
          <t>MB49</t>
        </is>
      </c>
      <c r="D56" s="2947" t="n">
        <v>-414.84673</v>
      </c>
      <c r="E56" s="2947" t="n">
        <v>-365.550464750903</v>
      </c>
      <c r="F56" s="2947" t="n">
        <v>-49.29626524909696</v>
      </c>
      <c r="G56" s="2947" t="n">
        <v>-332.331495</v>
      </c>
      <c r="H56" s="1048" t="n">
        <v>0.2482919501806471</v>
      </c>
      <c r="I56" s="1049" t="n"/>
      <c r="J56" s="2947" t="n">
        <v>-406.817619</v>
      </c>
      <c r="K56" s="2947" t="n">
        <v>-370.70562943733</v>
      </c>
      <c r="L56" s="2947" t="n">
        <v>-36.11198956266998</v>
      </c>
      <c r="M56" s="2947" t="n">
        <v>-326.174767</v>
      </c>
      <c r="N56" s="1048" t="n">
        <v>0.2472381684877543</v>
      </c>
      <c r="O56" s="2948" t="n"/>
      <c r="P56" s="2947" t="n">
        <v>-446.934018</v>
      </c>
      <c r="Q56" s="2947" t="n">
        <v>-403.994700505133</v>
      </c>
      <c r="R56" s="2947" t="n">
        <v>-42.939317494867</v>
      </c>
      <c r="S56" s="2947" t="n">
        <v>-366.754576</v>
      </c>
      <c r="T56" s="1048" t="n">
        <v>0.2186187910031694</v>
      </c>
      <c r="U56" s="1051" t="n"/>
      <c r="V56" s="2947" t="n">
        <v>-432.350516</v>
      </c>
      <c r="W56" s="2947" t="n">
        <v>-420.752755943559</v>
      </c>
      <c r="X56" s="2947" t="n">
        <v>-428.432987458065</v>
      </c>
      <c r="Y56" s="2947" t="n">
        <v>-11.59776005644102</v>
      </c>
      <c r="Z56" s="2948" t="n">
        <v>-3.917528541935042</v>
      </c>
      <c r="AA56" s="2947" t="n">
        <v>-376.937506</v>
      </c>
      <c r="AB56" s="1048" t="n">
        <v>0.1470084804986216</v>
      </c>
      <c r="AC56" s="1051" t="n"/>
      <c r="AD56" s="2478" t="n">
        <v>-447.789689</v>
      </c>
      <c r="AE56" s="2947" t="n">
        <v>-436.684516301081</v>
      </c>
      <c r="AF56" s="2947" t="n">
        <v>-459.441993588219</v>
      </c>
      <c r="AG56" s="2947" t="n">
        <v>-11.10517269891903</v>
      </c>
      <c r="AH56" s="2948" t="n">
        <v>11.65230458821901</v>
      </c>
      <c r="AI56" s="2947" t="n">
        <v>-374.9528890000001</v>
      </c>
      <c r="AJ56" s="1048" t="n">
        <v>0.194255870902224</v>
      </c>
      <c r="AK56" s="1051" t="n"/>
      <c r="AL56" s="2478" t="n">
        <v>-430.844829</v>
      </c>
      <c r="AM56" s="2947" t="n">
        <v>-435.584210425735</v>
      </c>
      <c r="AN56" s="2478" t="n">
        <v>-458.248207417394</v>
      </c>
      <c r="AO56" s="2947" t="n">
        <v>-437.640416872594</v>
      </c>
      <c r="AP56" s="2947" t="n">
        <v>4.739381425735019</v>
      </c>
      <c r="AQ56" s="2947" t="n">
        <v>27.40337841739404</v>
      </c>
      <c r="AR56" s="2947" t="n">
        <v>-378.46776809622</v>
      </c>
      <c r="AS56" s="1048" t="n">
        <v>0.1383923951232326</v>
      </c>
      <c r="AT56" s="2949" t="n"/>
      <c r="AU56" s="2478" t="n">
        <v>-411.616623</v>
      </c>
      <c r="AV56" s="2947" t="n">
        <v>-466.218002332609</v>
      </c>
      <c r="AW56" s="2947" t="n">
        <v>-468.41881784009</v>
      </c>
      <c r="AX56" s="2947" t="n">
        <v>54.60137933260904</v>
      </c>
      <c r="AY56" s="2947" t="n">
        <v>56.80219484009001</v>
      </c>
      <c r="AZ56" s="2947" t="n">
        <v>-400.42008</v>
      </c>
      <c r="BA56" s="1048" t="n">
        <v>0.02796199181619463</v>
      </c>
      <c r="BB56" s="1051" t="n"/>
      <c r="BC56" s="2478" t="n">
        <v>-403.102319</v>
      </c>
      <c r="BD56" s="2947" t="n">
        <v>-459.267165730433</v>
      </c>
      <c r="BE56" s="2947" t="n">
        <v>-461.435168925658</v>
      </c>
      <c r="BF56" s="2947" t="n">
        <v>56.164846730433</v>
      </c>
      <c r="BG56" s="2947" t="n">
        <v>58.33284992565797</v>
      </c>
      <c r="BH56" s="2947" t="n">
        <v>0</v>
      </c>
      <c r="BI56" s="1048" t="n"/>
      <c r="BJ56" s="1051" t="n"/>
      <c r="BK56" s="2478" t="n"/>
      <c r="BL56" s="2947" t="n"/>
      <c r="BM56" s="2947" t="n"/>
      <c r="BN56" s="2947" t="n"/>
      <c r="BO56" s="2947" t="n"/>
      <c r="BP56" s="2947" t="n"/>
      <c r="BQ56" s="2947" t="n"/>
      <c r="BR56" s="1048" t="n"/>
      <c r="BS56" s="1051" t="n"/>
      <c r="BT56" s="2478" t="n"/>
      <c r="BU56" s="2478" t="n"/>
      <c r="BV56" s="2478" t="n"/>
      <c r="BW56" s="2478" t="n"/>
      <c r="BX56" s="2478" t="n"/>
      <c r="BY56" s="2478" t="n"/>
      <c r="BZ56" s="1053" t="n"/>
      <c r="CA56" s="1054" t="n"/>
      <c r="CB56" s="2478" t="n"/>
      <c r="CC56" s="2478" t="n"/>
      <c r="CD56" s="2478" t="n"/>
      <c r="CE56" s="2478" t="n"/>
      <c r="CF56" s="2478" t="n"/>
      <c r="CG56" s="2478" t="n"/>
      <c r="CH56" s="1053" t="n"/>
      <c r="CI56" s="1054" t="n"/>
      <c r="CJ56" s="2478" t="n"/>
      <c r="CK56" s="2947" t="n"/>
      <c r="CL56" s="2947" t="n"/>
      <c r="CM56" s="2947" t="n"/>
      <c r="CN56" s="2947" t="n"/>
      <c r="CO56" s="2947" t="n"/>
      <c r="CP56" s="1048" t="n"/>
      <c r="CQ56" s="950" t="n"/>
      <c r="CR56" s="2950" t="n">
        <v>-3394.302343</v>
      </c>
      <c r="CS56" s="2947" t="n">
        <v>-3358.757445426783</v>
      </c>
      <c r="CT56" s="2947" t="n">
        <v>-3054.797806712684</v>
      </c>
      <c r="CU56" s="2947" t="n">
        <v>-35.54489757321653</v>
      </c>
      <c r="CV56" s="2947" t="n">
        <v>-339.5045362873161</v>
      </c>
      <c r="CW56" s="2947" t="n">
        <v>-2556.03908109622</v>
      </c>
      <c r="CX56" s="1049">
        <f>IFERROR(CR56/CW56-1, "-")</f>
        <v/>
      </c>
      <c r="CY56" s="912" t="n"/>
      <c r="CZ56" s="2947" t="n">
        <v>-5233.64258825193</v>
      </c>
      <c r="DA56" s="2947" t="n"/>
      <c r="DB56" s="2947" t="n">
        <v>-5399.96864568712</v>
      </c>
      <c r="DC56" s="2947" t="n"/>
      <c r="DD56" s="2947" t="n"/>
      <c r="DE56" s="1049">
        <f>CZ56/DD56-1</f>
        <v/>
      </c>
      <c r="DF56" s="1049">
        <f>DA56/DD56-1</f>
        <v/>
      </c>
      <c r="DG56" s="1049">
        <f>DB56/DD56-1</f>
        <v/>
      </c>
      <c r="DH56" s="1049">
        <f>DC56/DD56-1</f>
        <v/>
      </c>
      <c r="DI56" s="2880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951" t="n"/>
      <c r="DO56" s="2951" t="n"/>
      <c r="DP56" s="2951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2386" t="n">
        <v>4893.58416</v>
      </c>
      <c r="EB56" s="2386">
        <f>+EA56+CR56</f>
        <v/>
      </c>
      <c r="EC56" s="2386" t="n">
        <v>524.674345903781</v>
      </c>
    </row>
    <row customHeight="1" ht="6" r="57" s="2323">
      <c r="A57" s="575" t="n"/>
      <c r="B57" s="855" t="n"/>
      <c r="C57" s="651" t="inlineStr">
        <is>
          <t>MB50</t>
        </is>
      </c>
      <c r="D57" s="2668" t="n"/>
      <c r="E57" s="2668" t="n"/>
      <c r="F57" s="2668" t="n"/>
      <c r="G57" s="2668" t="n"/>
      <c r="H57" s="926" t="n"/>
      <c r="I57" s="1057" t="n"/>
      <c r="J57" s="2668" t="n"/>
      <c r="K57" s="2668" t="n"/>
      <c r="L57" s="2668" t="n"/>
      <c r="M57" s="2668" t="n"/>
      <c r="N57" s="926" t="n"/>
      <c r="O57" s="2702" t="n"/>
      <c r="P57" s="2668" t="n"/>
      <c r="Q57" s="2668" t="n"/>
      <c r="R57" s="2668" t="n"/>
      <c r="S57" s="2668" t="n"/>
      <c r="T57" s="926" t="n"/>
      <c r="U57" s="662" t="n"/>
      <c r="V57" s="2668" t="n"/>
      <c r="W57" s="2668" t="n"/>
      <c r="X57" s="2668" t="n"/>
      <c r="Y57" s="2668" t="n"/>
      <c r="Z57" s="2702" t="n"/>
      <c r="AA57" s="2668" t="n"/>
      <c r="AB57" s="926" t="n"/>
      <c r="AC57" s="662" t="n"/>
      <c r="AD57" s="2668" t="n"/>
      <c r="AE57" s="2668" t="n"/>
      <c r="AF57" s="2668" t="n"/>
      <c r="AG57" s="2668" t="n"/>
      <c r="AH57" s="2702" t="n"/>
      <c r="AI57" s="2668" t="n"/>
      <c r="AJ57" s="926" t="n"/>
      <c r="AK57" s="1058" t="n"/>
      <c r="AL57" s="2668" t="n"/>
      <c r="AM57" s="2668" t="n"/>
      <c r="AN57" s="2668" t="n"/>
      <c r="AO57" s="2668" t="n"/>
      <c r="AP57" s="2668" t="n"/>
      <c r="AQ57" s="2668" t="n"/>
      <c r="AR57" s="2668" t="n"/>
      <c r="AS57" s="926" t="n"/>
      <c r="AT57" s="2846" t="n"/>
      <c r="AU57" s="2668" t="n"/>
      <c r="AV57" s="2668" t="n"/>
      <c r="AW57" s="2668" t="n"/>
      <c r="AX57" s="2668" t="n"/>
      <c r="AY57" s="2668" t="n"/>
      <c r="AZ57" s="2668" t="n"/>
      <c r="BA57" s="926" t="n"/>
      <c r="BB57" s="662" t="n"/>
      <c r="BC57" s="2668" t="n"/>
      <c r="BD57" s="2668" t="n"/>
      <c r="BE57" s="2668" t="n"/>
      <c r="BF57" s="2668" t="n"/>
      <c r="BG57" s="2668" t="n"/>
      <c r="BH57" s="2668" t="n"/>
      <c r="BI57" s="926" t="n"/>
      <c r="BJ57" s="662" t="n"/>
      <c r="BK57" s="2668" t="n"/>
      <c r="BL57" s="2668" t="n"/>
      <c r="BM57" s="2668" t="n"/>
      <c r="BN57" s="2668" t="n"/>
      <c r="BO57" s="2668" t="n"/>
      <c r="BP57" s="2668" t="n"/>
      <c r="BQ57" s="2668" t="n"/>
      <c r="BR57" s="926" t="n"/>
      <c r="BS57" s="1058" t="n"/>
      <c r="BT57" s="2668" t="n"/>
      <c r="BU57" s="2668" t="n"/>
      <c r="BV57" s="2668" t="n"/>
      <c r="BW57" s="2668" t="n"/>
      <c r="BX57" s="2668" t="n"/>
      <c r="BY57" s="2668" t="n"/>
      <c r="BZ57" s="926" t="n"/>
      <c r="CA57" s="1058" t="n"/>
      <c r="CB57" s="2668" t="n"/>
      <c r="CC57" s="2668" t="n"/>
      <c r="CD57" s="2668" t="n"/>
      <c r="CE57" s="2668" t="n"/>
      <c r="CF57" s="2668" t="n"/>
      <c r="CG57" s="2668" t="n"/>
      <c r="CH57" s="926" t="n"/>
      <c r="CI57" s="1058" t="n"/>
      <c r="CJ57" s="2668" t="n"/>
      <c r="CK57" s="2668" t="n"/>
      <c r="CL57" s="2668" t="n"/>
      <c r="CM57" s="2668" t="n"/>
      <c r="CN57" s="2668" t="n"/>
      <c r="CO57" s="2668" t="n"/>
      <c r="CP57" s="926" t="n"/>
      <c r="CQ57" s="142" t="n"/>
      <c r="CR57" s="2952" t="n"/>
      <c r="CS57" s="2668" t="n"/>
      <c r="CT57" s="2668" t="n"/>
      <c r="CU57" s="2668" t="n"/>
      <c r="CV57" s="2668" t="n"/>
      <c r="CW57" s="2668" t="n"/>
      <c r="CX57" s="1060">
        <f>IFERROR(CR57/CW57-1, "-")</f>
        <v/>
      </c>
      <c r="CY57" s="912" t="n"/>
      <c r="CZ57" s="2668" t="n"/>
      <c r="DA57" s="2668" t="n"/>
      <c r="DB57" s="2668" t="n"/>
      <c r="DC57" s="2668" t="n"/>
      <c r="DD57" s="2668" t="n"/>
      <c r="DE57" s="1060" t="n"/>
      <c r="DF57" s="1060" t="n"/>
      <c r="DG57" s="1060" t="n"/>
      <c r="DH57" s="1060" t="n"/>
      <c r="DI57" s="2880" t="n"/>
      <c r="DJ57" s="2427">
        <f>SUM(D57,J57,P57,V57,AD57,AL57,AU57,BC57,BK57,BT57,CB57,CJ57)-CR57</f>
        <v/>
      </c>
      <c r="DK57" s="2427">
        <f>SUM(E57,K57,Q57,W57,AE57,AM57,AV57,BD57,BL57,BU57,CC57,CK57)-CS57</f>
        <v/>
      </c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5" r="58" s="2323">
      <c r="A58" s="671" t="inlineStr">
        <is>
          <t>Coûts des ventes</t>
        </is>
      </c>
      <c r="B58" s="678" t="n"/>
      <c r="C58" s="651" t="inlineStr">
        <is>
          <t>MB51</t>
        </is>
      </c>
      <c r="D58" s="2571" t="n">
        <v>-1407.871257</v>
      </c>
      <c r="E58" s="2571" t="n">
        <v>-1517.72564662858</v>
      </c>
      <c r="F58" s="2571" t="n">
        <v>109.8543896285801</v>
      </c>
      <c r="G58" s="2571" t="n">
        <v>-1387.09092766667</v>
      </c>
      <c r="H58" s="916" t="n">
        <v>0.01498123080387104</v>
      </c>
      <c r="I58" s="376" t="n"/>
      <c r="J58" s="2571" t="n">
        <v>-1367.513988</v>
      </c>
      <c r="K58" s="2571" t="n">
        <v>-1459.5802900228</v>
      </c>
      <c r="L58" s="2571" t="n">
        <v>92.06630202280007</v>
      </c>
      <c r="M58" s="2571" t="n">
        <v>-1472.37587</v>
      </c>
      <c r="N58" s="916" t="n">
        <v>-0.07121950592683912</v>
      </c>
      <c r="O58" s="2570" t="n"/>
      <c r="P58" s="2571" t="n">
        <v>-1517.871904</v>
      </c>
      <c r="Q58" s="2571" t="n">
        <v>-1580.79966521204</v>
      </c>
      <c r="R58" s="2571" t="n">
        <v>62.92776121203997</v>
      </c>
      <c r="S58" s="2571" t="n">
        <v>-1642.828680333333</v>
      </c>
      <c r="T58" s="916" t="n">
        <v>-0.07606196423840073</v>
      </c>
      <c r="U58" s="378" t="n"/>
      <c r="V58" s="2571" t="n">
        <v>-1545.021294</v>
      </c>
      <c r="W58" s="2571" t="n">
        <v>-1545.98100807425</v>
      </c>
      <c r="X58" s="2571" t="n">
        <v>-1371.15700833155</v>
      </c>
      <c r="Y58" s="2571" t="n">
        <v>0.9597140742500869</v>
      </c>
      <c r="Z58" s="2570" t="n">
        <v>-173.8642856684498</v>
      </c>
      <c r="AA58" s="2571" t="n">
        <v>-1449.718307</v>
      </c>
      <c r="AB58" s="916" t="n">
        <v>0.0657389691085688</v>
      </c>
      <c r="AC58" s="378" t="n"/>
      <c r="AD58" s="2571" t="n">
        <v>-1332.1608245</v>
      </c>
      <c r="AE58" s="2571" t="n">
        <v>-1578.25090701125</v>
      </c>
      <c r="AF58" s="2571" t="n">
        <v>-1420.34451412915</v>
      </c>
      <c r="AG58" s="2571" t="n">
        <v>246.0900825112501</v>
      </c>
      <c r="AH58" s="2570" t="n">
        <v>88.18368962914997</v>
      </c>
      <c r="AI58" s="2571" t="n">
        <v>-1621.854984</v>
      </c>
      <c r="AJ58" s="916" t="n">
        <v>-0.1786190271990433</v>
      </c>
      <c r="AK58" s="2953" t="n"/>
      <c r="AL58" s="2571" t="n">
        <v>-1282.6386545</v>
      </c>
      <c r="AM58" s="2571" t="n">
        <v>-1551.49193810474</v>
      </c>
      <c r="AN58" s="2571" t="n">
        <v>-1413.26517971669</v>
      </c>
      <c r="AO58" s="2571" t="n">
        <v>-1398.08430219352</v>
      </c>
      <c r="AP58" s="2571" t="n">
        <v>268.85328360474</v>
      </c>
      <c r="AQ58" s="2571" t="n">
        <v>130.62652521669</v>
      </c>
      <c r="AR58" s="2571" t="n">
        <v>-1587.144161000007</v>
      </c>
      <c r="AS58" s="916" t="n">
        <v>-0.1918574972472241</v>
      </c>
      <c r="AT58" s="2575" t="n"/>
      <c r="AU58" s="2571" t="n">
        <v>-1393.109446</v>
      </c>
      <c r="AV58" s="2571" t="n">
        <v>-1581.9013538304</v>
      </c>
      <c r="AW58" s="2571" t="n">
        <v>-1425.35881008778</v>
      </c>
      <c r="AX58" s="2571" t="n">
        <v>188.7919078303999</v>
      </c>
      <c r="AY58" s="2571" t="n">
        <v>32.2493640877799</v>
      </c>
      <c r="AZ58" s="2571" t="n">
        <v>-1426.423933</v>
      </c>
      <c r="BA58" s="916" t="n">
        <v>-0.02335524960656954</v>
      </c>
      <c r="BB58" s="378" t="n"/>
      <c r="BC58" s="2571" t="n">
        <v>-1224.459719</v>
      </c>
      <c r="BD58" s="2571" t="n">
        <v>-1573.42760876628</v>
      </c>
      <c r="BE58" s="2571" t="n">
        <v>-1432.30511918169</v>
      </c>
      <c r="BF58" s="2571" t="n">
        <v>348.96788976628</v>
      </c>
      <c r="BG58" s="2571" t="n">
        <v>207.8454001816901</v>
      </c>
      <c r="BH58" s="2571" t="n">
        <v>0</v>
      </c>
      <c r="BI58" s="916" t="n"/>
      <c r="BJ58" s="378" t="n"/>
      <c r="BK58" s="2571" t="n"/>
      <c r="BL58" s="2571" t="n"/>
      <c r="BM58" s="2571" t="n"/>
      <c r="BN58" s="2571" t="n"/>
      <c r="BO58" s="2571" t="n"/>
      <c r="BP58" s="2571" t="n"/>
      <c r="BQ58" s="2571" t="n"/>
      <c r="BR58" s="916" t="n"/>
      <c r="BS58" s="378" t="n"/>
      <c r="BT58" s="2571" t="n"/>
      <c r="BU58" s="2571" t="n"/>
      <c r="BV58" s="2571" t="n"/>
      <c r="BW58" s="2571" t="n"/>
      <c r="BX58" s="2571" t="n"/>
      <c r="BY58" s="2571" t="n"/>
      <c r="BZ58" s="916" t="n"/>
      <c r="CA58" s="378" t="n"/>
      <c r="CB58" s="2571" t="n"/>
      <c r="CC58" s="2571" t="n"/>
      <c r="CD58" s="2571" t="n"/>
      <c r="CE58" s="2571" t="n"/>
      <c r="CF58" s="2571" t="n"/>
      <c r="CG58" s="2571" t="n"/>
      <c r="CH58" s="916" t="n"/>
      <c r="CI58" s="378" t="n"/>
      <c r="CJ58" s="2571" t="n"/>
      <c r="CK58" s="2571" t="n"/>
      <c r="CL58" s="2571" t="n"/>
      <c r="CM58" s="2571" t="n"/>
      <c r="CN58" s="2571" t="n"/>
      <c r="CO58" s="2571" t="n"/>
      <c r="CP58" s="916" t="n"/>
      <c r="CQ58" s="674" t="n"/>
      <c r="CR58" s="2576" t="n">
        <v>-11070.647087</v>
      </c>
      <c r="CS58" s="2571" t="n">
        <v>-12389.15841765034</v>
      </c>
      <c r="CT58" s="2571" t="n">
        <v>-9993.8823797813</v>
      </c>
      <c r="CU58" s="2571" t="n">
        <v>1318.511330650339</v>
      </c>
      <c r="CV58" s="2571" t="n">
        <v>-1076.764707218701</v>
      </c>
      <c r="CW58" s="2571" t="n">
        <v>-10587.43686300001</v>
      </c>
      <c r="CX58" s="683">
        <f>IFERROR(CR58/CW58-1, "-")</f>
        <v/>
      </c>
      <c r="CY58" s="912" t="n"/>
      <c r="CZ58" s="2571" t="n">
        <v>-18651.4602318735</v>
      </c>
      <c r="DA58" s="2571" t="n"/>
      <c r="DB58" s="2571" t="n">
        <v>-17268.0360820042</v>
      </c>
      <c r="DC58" s="2571" t="n"/>
      <c r="DD58" s="2571" t="n"/>
      <c r="DE58" s="376">
        <f>CZ58/DD58-1</f>
        <v/>
      </c>
      <c r="DF58" s="376">
        <f>DA58/DD58-1</f>
        <v/>
      </c>
      <c r="DG58" s="376">
        <f>DB58/DD58-1</f>
        <v/>
      </c>
      <c r="DH58" s="376">
        <f>DC58/DD58-1</f>
        <v/>
      </c>
      <c r="DI58" s="2880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6" r="59" s="2323">
      <c r="C59" s="651" t="inlineStr">
        <is>
          <t>MB52</t>
        </is>
      </c>
      <c r="D59" s="2434" t="n"/>
      <c r="E59" s="2434" t="n"/>
      <c r="F59" s="2434" t="n"/>
      <c r="G59" s="2434" t="n"/>
      <c r="H59" s="774" t="n"/>
      <c r="J59" s="2434" t="n"/>
      <c r="K59" s="2434" t="n"/>
      <c r="L59" s="2434" t="n"/>
      <c r="M59" s="2434" t="n"/>
      <c r="N59" s="774" t="n"/>
      <c r="O59" s="2507" t="n"/>
      <c r="P59" s="2434" t="n"/>
      <c r="Q59" s="2434" t="n"/>
      <c r="R59" s="2434" t="n"/>
      <c r="S59" s="2434" t="n"/>
      <c r="T59" s="774" t="n"/>
      <c r="U59" s="397" t="n"/>
      <c r="V59" s="2434" t="n"/>
      <c r="W59" s="2434" t="n"/>
      <c r="X59" s="2434" t="n"/>
      <c r="Y59" s="2434" t="n"/>
      <c r="Z59" s="2507" t="n"/>
      <c r="AA59" s="2434" t="n"/>
      <c r="AB59" s="774" t="n"/>
      <c r="AC59" s="397" t="n"/>
      <c r="AD59" s="2434" t="n"/>
      <c r="AE59" s="2434" t="n"/>
      <c r="AF59" s="2434" t="n"/>
      <c r="AG59" s="2434" t="n"/>
      <c r="AH59" s="2507" t="n"/>
      <c r="AI59" s="2434" t="n"/>
      <c r="AJ59" s="774" t="n"/>
      <c r="AK59" s="192" t="n"/>
      <c r="AL59" s="2434" t="n"/>
      <c r="AM59" s="2434" t="n"/>
      <c r="AN59" s="2434" t="n"/>
      <c r="AO59" s="2434" t="n"/>
      <c r="AP59" s="2434" t="n"/>
      <c r="AQ59" s="2434" t="n"/>
      <c r="AR59" s="2434" t="n"/>
      <c r="AS59" s="774" t="n"/>
      <c r="AT59" s="2586" t="n"/>
      <c r="AU59" s="2434" t="n"/>
      <c r="AV59" s="2434" t="n"/>
      <c r="AW59" s="2434" t="n"/>
      <c r="AX59" s="2434" t="n"/>
      <c r="AY59" s="2434" t="n"/>
      <c r="AZ59" s="2434" t="n"/>
      <c r="BA59" s="774" t="n"/>
      <c r="BB59" s="397" t="n"/>
      <c r="BC59" s="2434" t="n"/>
      <c r="BD59" s="2434" t="n"/>
      <c r="BE59" s="2434" t="n"/>
      <c r="BF59" s="2434" t="n"/>
      <c r="BG59" s="2434" t="n"/>
      <c r="BH59" s="2434" t="n"/>
      <c r="BI59" s="774" t="n"/>
      <c r="BJ59" s="397" t="n"/>
      <c r="BK59" s="2434" t="n"/>
      <c r="BL59" s="2434" t="n"/>
      <c r="BM59" s="2434" t="n"/>
      <c r="BN59" s="2434" t="n"/>
      <c r="BO59" s="2434" t="n"/>
      <c r="BP59" s="2434" t="n"/>
      <c r="BQ59" s="2434" t="n"/>
      <c r="BR59" s="774" t="n"/>
      <c r="BS59" s="192" t="n"/>
      <c r="BT59" s="2434" t="n"/>
      <c r="BU59" s="2434" t="n"/>
      <c r="BV59" s="2434" t="n"/>
      <c r="BW59" s="2434" t="n"/>
      <c r="BX59" s="2434" t="n"/>
      <c r="BY59" s="2434" t="n"/>
      <c r="BZ59" s="774" t="n"/>
      <c r="CA59" s="192" t="n"/>
      <c r="CB59" s="2434" t="n"/>
      <c r="CC59" s="2434" t="n"/>
      <c r="CD59" s="2434" t="n"/>
      <c r="CE59" s="2434" t="n"/>
      <c r="CF59" s="2434" t="n"/>
      <c r="CG59" s="2434" t="n"/>
      <c r="CH59" s="774" t="n"/>
      <c r="CI59" s="192" t="n"/>
      <c r="CJ59" s="2434" t="n"/>
      <c r="CK59" s="2434" t="n"/>
      <c r="CL59" s="2434" t="n"/>
      <c r="CM59" s="2434" t="n"/>
      <c r="CN59" s="2434" t="n"/>
      <c r="CO59" s="2434" t="n"/>
      <c r="CP59" s="774" t="n"/>
      <c r="CQ59" s="192" t="n"/>
      <c r="CR59" s="2883" t="n"/>
      <c r="CS59" s="2434" t="n"/>
      <c r="CT59" s="2434" t="n"/>
      <c r="CU59" s="2434">
        <f>+CR59-CS59</f>
        <v/>
      </c>
      <c r="CV59" s="2434">
        <f>+CR59-CT59</f>
        <v/>
      </c>
      <c r="CW59" s="2434" t="n"/>
      <c r="CX59" s="32">
        <f>IFERROR(CR59/CW59-1, "-")</f>
        <v/>
      </c>
      <c r="CY59" s="912" t="n"/>
      <c r="CZ59" s="2434" t="n"/>
      <c r="DA59" s="2434" t="n"/>
      <c r="DB59" s="2434" t="n"/>
      <c r="DC59" s="2434" t="n"/>
      <c r="DD59" s="2434" t="n"/>
      <c r="DE59" s="32" t="n"/>
      <c r="DF59" s="32" t="n"/>
      <c r="DG59" s="32" t="n"/>
      <c r="DH59" s="32" t="n"/>
      <c r="DI59" s="2880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5" r="60" s="2323">
      <c r="A60" s="671" t="inlineStr">
        <is>
          <t>Marge Brute</t>
        </is>
      </c>
      <c r="B60" s="678" t="n"/>
      <c r="C60" s="651" t="inlineStr">
        <is>
          <t>MB53</t>
        </is>
      </c>
      <c r="D60" s="2710" t="n">
        <v>6917.03151754314</v>
      </c>
      <c r="E60" s="2710" t="n">
        <v>8009.36342126158</v>
      </c>
      <c r="F60" s="2710" t="n">
        <v>-1092.33190371844</v>
      </c>
      <c r="G60" s="2710" t="n">
        <v>8093.716781333333</v>
      </c>
      <c r="H60" s="580" t="n">
        <v>-0.1453825597782221</v>
      </c>
      <c r="I60" s="683" t="n"/>
      <c r="J60" s="2710" t="n">
        <v>6232.39703391381</v>
      </c>
      <c r="K60" s="2710" t="n">
        <v>7322.54239915421</v>
      </c>
      <c r="L60" s="2710" t="n">
        <v>-1090.1453652404</v>
      </c>
      <c r="M60" s="2710" t="n">
        <v>7587.48497090339</v>
      </c>
      <c r="N60" s="580" t="n">
        <v>-0.1785951395206834</v>
      </c>
      <c r="O60" s="2711" t="n"/>
      <c r="P60" s="2710" t="n">
        <v>6425.62049354306</v>
      </c>
      <c r="Q60" s="2710" t="n">
        <v>7892.33928055152</v>
      </c>
      <c r="R60" s="2710" t="n">
        <v>-1466.71878700846</v>
      </c>
      <c r="S60" s="2710" t="n">
        <v>8316.898617763291</v>
      </c>
      <c r="T60" s="580" t="n">
        <v>-0.2274018490715789</v>
      </c>
      <c r="U60" s="584" t="n"/>
      <c r="V60" s="2710" t="n">
        <v>6535.20790287602</v>
      </c>
      <c r="W60" s="2710" t="n">
        <v>7816.55691968276</v>
      </c>
      <c r="X60" s="2710" t="n">
        <v>6504.96777046543</v>
      </c>
      <c r="Y60" s="2710" t="n">
        <v>-1281.34901680674</v>
      </c>
      <c r="Z60" s="2711" t="n">
        <v>30.24013241059038</v>
      </c>
      <c r="AA60" s="2710" t="n">
        <v>7830.179427847458</v>
      </c>
      <c r="AB60" s="580" t="n">
        <v>-0.1653821009983458</v>
      </c>
      <c r="AC60" s="584" t="n"/>
      <c r="AD60" s="2710" t="n">
        <v>6622.58148162398</v>
      </c>
      <c r="AE60" s="2710" t="n">
        <v>8194.21269411347</v>
      </c>
      <c r="AF60" s="2710" t="n">
        <v>6779.27016395918</v>
      </c>
      <c r="AG60" s="2710" t="n">
        <v>-1571.63121248949</v>
      </c>
      <c r="AH60" s="2711" t="n">
        <v>-156.6886823351997</v>
      </c>
      <c r="AI60" s="2710" t="n">
        <v>7512.344952966512</v>
      </c>
      <c r="AJ60" s="580" t="n">
        <v>-0.1184401777225602</v>
      </c>
      <c r="AK60" s="584" t="n"/>
      <c r="AL60" s="2710" t="n">
        <v>6446.38482250001</v>
      </c>
      <c r="AM60" s="2710" t="n">
        <v>7915.19396359802</v>
      </c>
      <c r="AN60" s="2710" t="n">
        <v>6681.882028992939</v>
      </c>
      <c r="AO60" s="2710" t="n">
        <v>6515.400758378149</v>
      </c>
      <c r="AP60" s="2710" t="n">
        <v>-1468.80914109801</v>
      </c>
      <c r="AQ60" s="2710" t="n">
        <v>-235.4972064929289</v>
      </c>
      <c r="AR60" s="2710" t="n">
        <v>7359.611675186024</v>
      </c>
      <c r="AS60" s="580" t="n">
        <v>-0.1240862824006174</v>
      </c>
      <c r="AT60" s="2715" t="n"/>
      <c r="AU60" s="2710" t="n">
        <v>6863.54411720536</v>
      </c>
      <c r="AV60" s="2710" t="n">
        <v>8032.15379553202</v>
      </c>
      <c r="AW60" s="2710" t="n">
        <v>6760.68041973986</v>
      </c>
      <c r="AX60" s="2710" t="n">
        <v>-1168.60967832666</v>
      </c>
      <c r="AY60" s="2710" t="n">
        <v>102.8636974655001</v>
      </c>
      <c r="AZ60" s="2710" t="n">
        <v>7155.292192441015</v>
      </c>
      <c r="BA60" s="580" t="n">
        <v>-0.04077374723339222</v>
      </c>
      <c r="BB60" s="584" t="n"/>
      <c r="BC60" s="2710" t="n">
        <v>6249.734658076271</v>
      </c>
      <c r="BD60" s="2710" t="n">
        <v>8044.82208622376</v>
      </c>
      <c r="BE60" s="2710" t="n">
        <v>6774.76438730376</v>
      </c>
      <c r="BF60" s="2710" t="n">
        <v>-1795.087428147489</v>
      </c>
      <c r="BG60" s="2710" t="n">
        <v>-525.0297292274881</v>
      </c>
      <c r="BH60" s="2710" t="n">
        <v>0</v>
      </c>
      <c r="BI60" s="580" t="n"/>
      <c r="BJ60" s="584" t="n"/>
      <c r="BK60" s="2710" t="n"/>
      <c r="BL60" s="2710" t="n"/>
      <c r="BM60" s="2710" t="n"/>
      <c r="BN60" s="2710" t="n"/>
      <c r="BO60" s="2710" t="n"/>
      <c r="BP60" s="2710" t="n"/>
      <c r="BQ60" s="2710" t="n"/>
      <c r="BR60" s="580" t="n"/>
      <c r="BS60" s="584" t="n"/>
      <c r="BT60" s="2710" t="n"/>
      <c r="BU60" s="2710" t="n"/>
      <c r="BV60" s="2710" t="n"/>
      <c r="BW60" s="2710" t="n"/>
      <c r="BX60" s="2710" t="n"/>
      <c r="BY60" s="2710" t="n"/>
      <c r="BZ60" s="580" t="n"/>
      <c r="CA60" s="582" t="n"/>
      <c r="CB60" s="2710" t="n"/>
      <c r="CC60" s="2710" t="n"/>
      <c r="CD60" s="2710" t="n"/>
      <c r="CE60" s="2710" t="n"/>
      <c r="CF60" s="2710" t="n"/>
      <c r="CG60" s="2710" t="n"/>
      <c r="CH60" s="580" t="n"/>
      <c r="CI60" s="582" t="n"/>
      <c r="CJ60" s="2710" t="n"/>
      <c r="CK60" s="2710" t="n"/>
      <c r="CL60" s="2710" t="n"/>
      <c r="CM60" s="2710" t="n"/>
      <c r="CN60" s="2710" t="n"/>
      <c r="CO60" s="2710" t="n"/>
      <c r="CP60" s="580" t="n"/>
      <c r="CQ60" s="1062" t="n"/>
      <c r="CR60" s="2954" t="n">
        <v>52292.50202728165</v>
      </c>
      <c r="CS60" s="2710" t="n">
        <v>63227.18456011735</v>
      </c>
      <c r="CT60" s="2710" t="n">
        <v>46008.91960761802</v>
      </c>
      <c r="CU60" s="2710" t="n">
        <v>-10934.6825328357</v>
      </c>
      <c r="CV60" s="2710" t="n">
        <v>6283.582419663631</v>
      </c>
      <c r="CW60" s="2710" t="n">
        <v>53855.52861844102</v>
      </c>
      <c r="CX60" s="683">
        <f>IFERROR(CR60/CW60-1, "-")</f>
        <v/>
      </c>
      <c r="CY60" s="912" t="n"/>
      <c r="CZ60" s="2710" t="n">
        <v>95682.30343335051</v>
      </c>
      <c r="DA60" s="2710" t="n"/>
      <c r="DB60" s="2710" t="n">
        <v>80795.9178039509</v>
      </c>
      <c r="DC60" s="2710" t="n"/>
      <c r="DD60" s="2710" t="n"/>
      <c r="DE60" s="683">
        <f>CZ60/DD60-1</f>
        <v/>
      </c>
      <c r="DF60" s="683">
        <f>DA60/DD60-1</f>
        <v/>
      </c>
      <c r="DG60" s="683">
        <f>DB60/DD60-1</f>
        <v/>
      </c>
      <c r="DH60" s="683">
        <f>DC60/DD60-1</f>
        <v/>
      </c>
      <c r="DI60" s="2880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Format="1" customHeight="1" ht="13.5" r="61" s="1080">
      <c r="A61" s="1064" t="inlineStr">
        <is>
          <t>En % du CA</t>
        </is>
      </c>
      <c r="B61" s="1065" t="n"/>
      <c r="C61" s="651" t="inlineStr">
        <is>
          <t>MB54</t>
        </is>
      </c>
      <c r="D61" s="1066" t="n">
        <v>0.830884360439001</v>
      </c>
      <c r="E61" s="1067" t="n">
        <v>0.84069366457968</v>
      </c>
      <c r="F61" s="2955" t="n">
        <v>-0.009809304140678989</v>
      </c>
      <c r="G61" s="1069" t="n">
        <v>0.8536948569951567</v>
      </c>
      <c r="H61" s="2956" t="n">
        <v>-0.0002671973055623666</v>
      </c>
      <c r="I61" s="1066" t="n"/>
      <c r="J61" s="1066" t="n">
        <v>0.82006184229567</v>
      </c>
      <c r="K61" s="1067" t="n">
        <v>0.83380096797992</v>
      </c>
      <c r="L61" s="2955" t="n">
        <v>-0.01373912568424998</v>
      </c>
      <c r="M61" s="1069" t="n">
        <v>0.8374836108571857</v>
      </c>
      <c r="N61" s="1071" t="n">
        <v>-0.0002080251880234896</v>
      </c>
      <c r="O61" s="1066" t="n"/>
      <c r="P61" s="1066" t="n">
        <v>0.8089163017932161</v>
      </c>
      <c r="Q61" s="1067" t="n">
        <v>0.8331282086895829</v>
      </c>
      <c r="R61" s="2955" t="n">
        <v>-0.02421190689636689</v>
      </c>
      <c r="S61" s="1069" t="n">
        <v>0.8350528452071887</v>
      </c>
      <c r="T61" s="1071" t="n">
        <v>-0.0003129926873967814</v>
      </c>
      <c r="U61" s="1072" t="n"/>
      <c r="V61" s="2957" t="n">
        <v>0.8087899171724812</v>
      </c>
      <c r="W61" s="1067" t="n">
        <v>0.83487586165169</v>
      </c>
      <c r="X61" s="2958" t="n">
        <v>0.825909689493138</v>
      </c>
      <c r="Y61" s="2955" t="n">
        <v>-0.02608594447920893</v>
      </c>
      <c r="Z61" s="2955" t="n">
        <v>-0.01711977232065692</v>
      </c>
      <c r="AA61" s="1069" t="n">
        <v>0.8437786332972095</v>
      </c>
      <c r="AB61" s="1071" t="n">
        <v>-0.0004146670079568615</v>
      </c>
      <c r="AC61" s="1075" t="n"/>
      <c r="AD61" s="2957" t="n">
        <v>0.8325324978190138</v>
      </c>
      <c r="AE61" s="1067" t="n">
        <v>0.838500201031231</v>
      </c>
      <c r="AF61" s="2958" t="n">
        <v>0.8267791146424589</v>
      </c>
      <c r="AG61" s="2955" t="n">
        <v>-0.005967703212217117</v>
      </c>
      <c r="AH61" s="2955" t="n">
        <v>0.005753383176554934</v>
      </c>
      <c r="AI61" s="1069" t="n">
        <v>0.8224414841811946</v>
      </c>
      <c r="AJ61" s="1071" t="n">
        <v>0.0001226958249542309</v>
      </c>
      <c r="AK61" s="2959" t="n"/>
      <c r="AL61" s="1066" t="n">
        <v>0.834049067347658</v>
      </c>
      <c r="AM61" s="1067" t="n">
        <v>0.836110339540718</v>
      </c>
      <c r="AN61" s="1067" t="n">
        <v>0.8254182236246241</v>
      </c>
      <c r="AO61" s="1067" t="n">
        <v>0.823328875774421</v>
      </c>
      <c r="AP61" s="2955" t="n">
        <v>-0.002061272193059978</v>
      </c>
      <c r="AQ61" s="2955" t="n">
        <v>0.008630843723033904</v>
      </c>
      <c r="AR61" s="1069" t="n">
        <v>0.8226011539757633</v>
      </c>
      <c r="AS61" s="1071" t="n">
        <v>0.0001391672418226642</v>
      </c>
      <c r="AT61" s="2960" t="n"/>
      <c r="AU61" s="1066" t="n">
        <v>0.8312743249628149</v>
      </c>
      <c r="AV61" s="1067" t="n">
        <v>0.835459509098477</v>
      </c>
      <c r="AW61" s="1067" t="n">
        <v>0.825879308653424</v>
      </c>
      <c r="AX61" s="2955" t="n">
        <v>-0.004185184135662041</v>
      </c>
      <c r="AY61" s="2955" t="n">
        <v>0.005395016309390996</v>
      </c>
      <c r="AZ61" s="1069" t="n">
        <v>0.8337833701150659</v>
      </c>
      <c r="BA61" s="2961" t="n">
        <v>-3.009229066183727e-05</v>
      </c>
      <c r="BB61" s="2960" t="n"/>
      <c r="BC61" s="2957" t="n">
        <v>0.8361750233904165</v>
      </c>
      <c r="BD61" s="1067" t="n">
        <v>0.836412272641887</v>
      </c>
      <c r="BE61" s="1067" t="n">
        <v>0.008254791045634679</v>
      </c>
      <c r="BF61" s="2955" t="n">
        <v>-0.0002372492514705016</v>
      </c>
      <c r="BG61" s="2955" t="n">
        <v>0.8279202323447818</v>
      </c>
      <c r="BH61" s="1069" t="n">
        <v>0</v>
      </c>
      <c r="BI61" s="2961" t="n"/>
      <c r="BJ61" s="2960" t="n"/>
      <c r="BK61" s="2957" t="n"/>
      <c r="BL61" s="1067" t="n"/>
      <c r="BM61" s="1067" t="n"/>
      <c r="BN61" s="1067" t="n"/>
      <c r="BO61" s="2955" t="n"/>
      <c r="BP61" s="2955" t="n"/>
      <c r="BQ61" s="1069" t="n"/>
      <c r="BR61" s="2961" t="n"/>
      <c r="BS61" s="2960" t="n"/>
      <c r="BT61" s="1066" t="n"/>
      <c r="BU61" s="1067" t="n"/>
      <c r="BV61" s="1067" t="n"/>
      <c r="BW61" s="2955" t="n"/>
      <c r="BX61" s="2955" t="n"/>
      <c r="BY61" s="1069" t="n"/>
      <c r="BZ61" s="2961" t="n"/>
      <c r="CA61" s="2960" t="n"/>
      <c r="CB61" s="1066" t="n"/>
      <c r="CC61" s="1067" t="n"/>
      <c r="CD61" s="1067" t="n"/>
      <c r="CE61" s="2955" t="n"/>
      <c r="CF61" s="2955" t="n"/>
      <c r="CG61" s="1069" t="n"/>
      <c r="CH61" s="2961" t="n"/>
      <c r="CI61" s="2960" t="n"/>
      <c r="CJ61" s="1066" t="n"/>
      <c r="CK61" s="1067" t="n"/>
      <c r="CL61" s="1067" t="n"/>
      <c r="CM61" s="2955" t="n"/>
      <c r="CN61" s="2955" t="n"/>
      <c r="CO61" s="1069" t="n"/>
      <c r="CP61" s="2961" t="n"/>
      <c r="CQ61" s="1075" t="n"/>
      <c r="CR61" s="2957" t="n">
        <v>82.52747969824613</v>
      </c>
      <c r="CS61" s="1066" t="n">
        <v>83.61576620904171</v>
      </c>
      <c r="CT61" s="1066" t="n">
        <v>82.20493635460521</v>
      </c>
      <c r="CU61" s="2961" t="n">
        <v>-1.088286510795584</v>
      </c>
      <c r="CV61" s="2961" t="n">
        <v>0.3225433436409162</v>
      </c>
      <c r="CW61" s="2957" t="n">
        <v>83.52570927777936</v>
      </c>
      <c r="CX61" s="2961">
        <f>IFERROR(CR61/CW61-1, "-")</f>
        <v/>
      </c>
      <c r="CY61" s="912" t="n"/>
      <c r="CZ61" s="1067" t="n">
        <v>0.8368683087658511</v>
      </c>
      <c r="DA61" s="1067" t="n"/>
      <c r="DB61" s="1067" t="n">
        <v>0.00823910464572066</v>
      </c>
      <c r="DC61" s="1067" t="n"/>
      <c r="DD61" s="1069" t="n"/>
      <c r="DE61" s="2962">
        <f>(+CZ61-DD61)*100</f>
        <v/>
      </c>
      <c r="DF61" s="2962">
        <f>(+DA61-DD61)*100</f>
        <v/>
      </c>
      <c r="DG61" s="2962">
        <f>(+DB61-DD61)*100</f>
        <v/>
      </c>
      <c r="DH61" s="2962">
        <f>(+DC61-DD61)*100</f>
        <v/>
      </c>
      <c r="DI61" s="2880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46" t="n"/>
      <c r="DO61" s="246" t="n"/>
      <c r="DP61" s="246" t="n"/>
      <c r="DQ61" s="34" t="n"/>
      <c r="DR61" s="34" t="n"/>
      <c r="DS61" s="34" t="n"/>
      <c r="DT61" s="34" t="n"/>
      <c r="DU61" s="34" t="n"/>
      <c r="DV61" s="34" t="n"/>
      <c r="DW61" s="3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8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32" t="n"/>
      <c r="O62" s="32" t="n"/>
      <c r="P62" s="32" t="n"/>
      <c r="Q62" s="32" t="n"/>
      <c r="R62" s="32" t="n"/>
      <c r="S62" s="32" t="n"/>
      <c r="T62" s="232" t="n"/>
      <c r="U62" s="232" t="n"/>
      <c r="V62" s="232" t="n"/>
      <c r="W62" s="232" t="n"/>
      <c r="X62" s="232" t="n"/>
      <c r="Y62" s="232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2" t="n"/>
      <c r="AJ62" s="232" t="n"/>
      <c r="AK62" s="232" t="n"/>
      <c r="AL62" s="232" t="n"/>
      <c r="AM62" s="232" t="n"/>
      <c r="AN62" s="232" t="n"/>
      <c r="AO62" s="232" t="n"/>
      <c r="AP62" s="232" t="n"/>
      <c r="AQ62" s="232" t="n"/>
      <c r="AR62" s="232" t="n"/>
      <c r="AS62" s="232" t="n"/>
      <c r="AT62" s="232" t="n"/>
      <c r="AU62" s="232" t="n"/>
      <c r="AV62" s="232" t="n"/>
      <c r="AW62" s="232" t="n"/>
      <c r="AX62" s="232" t="n"/>
      <c r="AY62" s="232" t="n"/>
      <c r="AZ62" s="232" t="n"/>
      <c r="BA62" s="232" t="n"/>
      <c r="BB62" s="232" t="n"/>
      <c r="BC62" s="232" t="n"/>
      <c r="BD62" s="232" t="n"/>
      <c r="BE62" s="232" t="n"/>
      <c r="BF62" s="232" t="n"/>
      <c r="BG62" s="232" t="n"/>
      <c r="BH62" s="232" t="n"/>
      <c r="BI62" s="232" t="n"/>
      <c r="BJ62" s="232" t="n"/>
      <c r="BK62" s="232" t="n"/>
      <c r="BL62" s="232" t="n"/>
      <c r="BM62" s="232" t="n"/>
      <c r="BN62" s="232" t="n"/>
      <c r="BO62" s="232" t="n"/>
      <c r="BP62" s="232" t="n"/>
      <c r="BQ62" s="232" t="n"/>
      <c r="BR62" s="232" t="n"/>
      <c r="BS62" s="232" t="n"/>
      <c r="BT62" s="232" t="n"/>
      <c r="BU62" s="232" t="n"/>
      <c r="BV62" s="232" t="n"/>
      <c r="BW62" s="232" t="n"/>
      <c r="BX62" s="232" t="n"/>
      <c r="BY62" s="232" t="n"/>
      <c r="BZ62" s="232" t="n"/>
      <c r="CA62" s="232" t="n"/>
      <c r="CB62" s="232" t="n"/>
      <c r="CC62" s="232" t="n"/>
      <c r="CD62" s="232" t="n"/>
      <c r="CE62" s="232" t="n"/>
      <c r="CF62" s="232" t="n"/>
      <c r="CG62" s="232" t="n"/>
      <c r="CH62" s="232" t="n"/>
      <c r="CI62" s="232" t="n"/>
      <c r="CJ62" s="2585" t="n"/>
      <c r="CK62" s="2434" t="n"/>
      <c r="CL62" s="2434" t="n"/>
      <c r="CM62" s="2434" t="n"/>
      <c r="CN62" s="2434" t="n"/>
      <c r="CO62" s="2434" t="n"/>
      <c r="CP62" s="1081" t="n"/>
      <c r="CQ62" s="32" t="n"/>
      <c r="CR62" s="2963">
        <f>CR60-SUM(CJ60,CB60,BT60,BK60,BC60,AU60,AL60,AD60,V60,P60,J60,D60)</f>
        <v/>
      </c>
      <c r="CS62" s="2964">
        <f>CS60-SUM(CK60,CC60,BU60,BL60,BD60,AV60,AM60,AE60,W60,Q60,K60,E60)</f>
        <v/>
      </c>
      <c r="CT62" s="2434" t="n"/>
      <c r="CU62" s="2434" t="n"/>
      <c r="CV62" s="2883" t="n"/>
      <c r="CW62" s="2434" t="n"/>
      <c r="CX62" s="32" t="n"/>
      <c r="CY62" s="1084" t="n"/>
      <c r="CZ62" s="2434" t="n"/>
      <c r="DA62" s="2434" t="n"/>
      <c r="DB62" s="2434" t="n"/>
      <c r="DC62" s="2434" t="n"/>
      <c r="DD62" s="2434" t="n">
        <v>0</v>
      </c>
      <c r="DE62" s="32" t="n"/>
      <c r="DF62" s="232" t="n"/>
      <c r="DG62" s="32" t="n"/>
      <c r="DH62" s="32" t="n"/>
      <c r="DI62" s="248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129" t="n"/>
      <c r="DO62" s="129" t="n"/>
      <c r="DP62" s="129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idden="1" ht="15" r="63" s="2323">
      <c r="A63" s="671" t="inlineStr">
        <is>
          <t>Marge Brute (hors transit)</t>
        </is>
      </c>
      <c r="B63" s="678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702" t="n"/>
      <c r="O63" s="93" t="n"/>
      <c r="P63" s="93" t="n"/>
      <c r="Q63" s="93" t="n"/>
      <c r="R63" s="93" t="n"/>
      <c r="S63" s="93" t="n"/>
      <c r="T63" s="702" t="n"/>
      <c r="U63" s="702" t="n"/>
      <c r="V63" s="702" t="n"/>
      <c r="W63" s="702" t="n"/>
      <c r="X63" s="702" t="n"/>
      <c r="Y63" s="702" t="n"/>
      <c r="Z63" s="702" t="n"/>
      <c r="AA63" s="702" t="n"/>
      <c r="AB63" s="702" t="n"/>
      <c r="AC63" s="702" t="n"/>
      <c r="AD63" s="702" t="n"/>
      <c r="AE63" s="702" t="n"/>
      <c r="AF63" s="702" t="n"/>
      <c r="AG63" s="702" t="n"/>
      <c r="AH63" s="702" t="n"/>
      <c r="AI63" s="702" t="n"/>
      <c r="AJ63" s="702" t="n"/>
      <c r="AK63" s="702" t="n"/>
      <c r="AL63" s="702" t="n"/>
      <c r="AM63" s="702" t="n"/>
      <c r="AN63" s="702" t="n"/>
      <c r="AO63" s="702" t="n"/>
      <c r="AP63" s="702" t="n"/>
      <c r="AQ63" s="702" t="n"/>
      <c r="AR63" s="702" t="n"/>
      <c r="AS63" s="702" t="n"/>
      <c r="AT63" s="702" t="n"/>
      <c r="AU63" s="702" t="n"/>
      <c r="AV63" s="702" t="n"/>
      <c r="AW63" s="702" t="n"/>
      <c r="AX63" s="702" t="n"/>
      <c r="AY63" s="702" t="n"/>
      <c r="AZ63" s="702" t="n"/>
      <c r="BA63" s="702" t="n"/>
      <c r="BB63" s="702" t="n"/>
      <c r="BC63" s="702" t="n"/>
      <c r="BD63" s="702" t="n"/>
      <c r="BE63" s="702" t="n"/>
      <c r="BF63" s="702" t="n"/>
      <c r="BG63" s="702" t="n"/>
      <c r="BH63" s="702" t="n"/>
      <c r="BI63" s="702" t="n"/>
      <c r="BJ63" s="702" t="n"/>
      <c r="BK63" s="702" t="n"/>
      <c r="BL63" s="702" t="n"/>
      <c r="BM63" s="702" t="n"/>
      <c r="BN63" s="702" t="n"/>
      <c r="BO63" s="702" t="n"/>
      <c r="BP63" s="702" t="n"/>
      <c r="BQ63" s="702" t="n"/>
      <c r="BR63" s="702" t="n"/>
      <c r="BS63" s="702" t="n"/>
      <c r="BT63" s="702" t="n"/>
      <c r="BU63" s="702" t="n"/>
      <c r="BV63" s="702" t="n"/>
      <c r="BW63" s="702" t="n"/>
      <c r="BX63" s="702" t="n"/>
      <c r="BY63" s="702" t="n"/>
      <c r="BZ63" s="702" t="n"/>
      <c r="CA63" s="702" t="n"/>
      <c r="CB63" s="702" t="n"/>
      <c r="CC63" s="702" t="n"/>
      <c r="CD63" s="702" t="n"/>
      <c r="CE63" s="702" t="n"/>
      <c r="CF63" s="702" t="n"/>
      <c r="CG63" s="702" t="n"/>
      <c r="CH63" s="702" t="n"/>
      <c r="CI63" s="702" t="n"/>
      <c r="CJ63" s="2965" t="n"/>
      <c r="CK63" s="2966" t="n"/>
      <c r="CL63" s="2966" t="n"/>
      <c r="CM63" s="2966" t="n"/>
      <c r="CN63" s="2966" t="n"/>
      <c r="CO63" s="2966" t="n"/>
      <c r="CP63" s="1087" t="n"/>
      <c r="CQ63" s="376" t="n"/>
      <c r="CR63" s="2576" t="n"/>
      <c r="CS63" s="2966" t="n"/>
      <c r="CT63" s="2966" t="n"/>
      <c r="CU63" s="2966" t="n"/>
      <c r="CV63" s="2576" t="n"/>
      <c r="CW63" s="2966" t="n"/>
      <c r="CX63" s="1088" t="n"/>
      <c r="CY63" s="91" t="n"/>
      <c r="CZ63" s="2966" t="n"/>
      <c r="DA63" s="2966" t="n"/>
      <c r="DB63" s="2966" t="n"/>
      <c r="DC63" s="2966" t="n"/>
      <c r="DD63" s="2966" t="n"/>
      <c r="DE63" s="2966" t="n"/>
      <c r="DF63" s="2967" t="n"/>
      <c r="DG63" s="2966" t="n"/>
      <c r="DH63" s="2966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Height="1" hidden="1" ht="15" r="64" s="2323">
      <c r="A64" s="1090" t="inlineStr">
        <is>
          <t>% CA</t>
        </is>
      </c>
      <c r="B64" s="1091" t="n"/>
      <c r="C64" s="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2" t="n"/>
      <c r="AJ64" s="232" t="n"/>
      <c r="AK64" s="232" t="n"/>
      <c r="AL64" s="232" t="n"/>
      <c r="AM64" s="232" t="n"/>
      <c r="AN64" s="232" t="n"/>
      <c r="AO64" s="232" t="n"/>
      <c r="AP64" s="232" t="n"/>
      <c r="AQ64" s="232" t="n"/>
      <c r="AR64" s="232" t="n"/>
      <c r="AS64" s="232" t="n"/>
      <c r="AT64" s="232" t="n"/>
      <c r="AU64" s="232" t="n"/>
      <c r="AV64" s="232" t="n"/>
      <c r="AW64" s="232" t="n"/>
      <c r="AX64" s="232" t="n"/>
      <c r="AY64" s="232" t="n"/>
      <c r="AZ64" s="232" t="n"/>
      <c r="BA64" s="232" t="n"/>
      <c r="BB64" s="232" t="n"/>
      <c r="BC64" s="232" t="n"/>
      <c r="BD64" s="232" t="n"/>
      <c r="BE64" s="232" t="n"/>
      <c r="BF64" s="232" t="n"/>
      <c r="BG64" s="232" t="n"/>
      <c r="BH64" s="232" t="n"/>
      <c r="BI64" s="232" t="n"/>
      <c r="BJ64" s="232" t="n"/>
      <c r="BK64" s="232" t="n"/>
      <c r="BL64" s="232" t="n"/>
      <c r="BM64" s="232" t="n"/>
      <c r="BN64" s="232" t="n"/>
      <c r="BO64" s="232" t="n"/>
      <c r="BP64" s="232" t="n"/>
      <c r="BQ64" s="232" t="n"/>
      <c r="BR64" s="232" t="n"/>
      <c r="BS64" s="232" t="n"/>
      <c r="BT64" s="232" t="n"/>
      <c r="BU64" s="232" t="n"/>
      <c r="BV64" s="232" t="n"/>
      <c r="BW64" s="232" t="n"/>
      <c r="BX64" s="232" t="n"/>
      <c r="BY64" s="232" t="n"/>
      <c r="BZ64" s="232" t="n"/>
      <c r="CA64" s="232" t="n"/>
      <c r="CB64" s="232" t="n"/>
      <c r="CC64" s="232" t="n"/>
      <c r="CD64" s="232" t="n"/>
      <c r="CE64" s="232" t="n"/>
      <c r="CF64" s="232" t="n"/>
      <c r="CG64" s="232" t="n"/>
      <c r="CH64" s="232" t="n"/>
      <c r="CI64" s="232" t="n"/>
      <c r="CJ64" s="1092" t="n"/>
      <c r="CK64" s="1093" t="n"/>
      <c r="CL64" s="1093" t="n"/>
      <c r="CM64" s="2968" t="n"/>
      <c r="CN64" s="2968" t="n"/>
      <c r="CO64" s="1093" t="n"/>
      <c r="CP64" s="2969" t="n"/>
      <c r="CQ64" s="2968" t="n"/>
      <c r="CR64" s="2970" t="n"/>
      <c r="CS64" s="1093" t="n"/>
      <c r="CT64" s="1093" t="n"/>
      <c r="CU64" s="2968" t="n"/>
      <c r="CV64" s="2970" t="n"/>
      <c r="CW64" s="1093" t="n"/>
      <c r="CX64" s="2971" t="n"/>
      <c r="CY64" s="1098" t="n"/>
      <c r="CZ64" s="2968" t="n"/>
      <c r="DA64" s="1093" t="n"/>
      <c r="DB64" s="1093" t="n"/>
      <c r="DC64" s="2968" t="n"/>
      <c r="DD64" s="2968" t="n"/>
      <c r="DE64" s="1093" t="n"/>
      <c r="DF64" s="1099" t="n"/>
      <c r="DG64" s="1100" t="n"/>
      <c r="DH64" s="1101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Format="1" customHeight="1" hidden="1" ht="12" r="65" s="2434">
      <c r="A65" s="2972" t="n"/>
      <c r="B65" s="2972" t="n"/>
      <c r="N65" s="232" t="n"/>
      <c r="T65" s="232" t="n"/>
      <c r="U65" s="232" t="n"/>
      <c r="V65" s="232" t="n"/>
      <c r="W65" s="232" t="n"/>
      <c r="X65" s="232" t="n"/>
      <c r="Y65" s="232" t="n"/>
      <c r="Z65" s="232" t="n"/>
      <c r="AA65" s="232" t="n"/>
      <c r="AB65" s="232" t="n"/>
      <c r="AC65" s="232" t="n"/>
      <c r="AD65" s="232" t="n"/>
      <c r="AE65" s="232" t="n"/>
      <c r="AF65" s="232" t="n"/>
      <c r="AG65" s="232" t="n"/>
      <c r="AH65" s="232" t="n"/>
      <c r="AI65" s="232" t="n"/>
      <c r="AJ65" s="232" t="n"/>
      <c r="AK65" s="232" t="n"/>
      <c r="AL65" s="232" t="n"/>
      <c r="AM65" s="232" t="n"/>
      <c r="AN65" s="232" t="n"/>
      <c r="AO65" s="232" t="n"/>
      <c r="AP65" s="232" t="n"/>
      <c r="AQ65" s="232" t="n"/>
      <c r="AR65" s="232" t="n"/>
      <c r="AS65" s="232" t="n"/>
      <c r="AT65" s="232" t="n"/>
      <c r="AU65" s="232" t="n"/>
      <c r="AV65" s="232" t="n"/>
      <c r="AW65" s="232" t="n"/>
      <c r="AX65" s="232" t="n"/>
      <c r="AY65" s="232" t="n"/>
      <c r="AZ65" s="232" t="n"/>
      <c r="BA65" s="232" t="n"/>
      <c r="BB65" s="232" t="n"/>
      <c r="BC65" s="232" t="n"/>
      <c r="BD65" s="232" t="n"/>
      <c r="BE65" s="232" t="n"/>
      <c r="BF65" s="232" t="n"/>
      <c r="BG65" s="232" t="n"/>
      <c r="BH65" s="232" t="n"/>
      <c r="BI65" s="232" t="n"/>
      <c r="BJ65" s="232" t="n"/>
      <c r="BK65" s="232" t="n"/>
      <c r="BL65" s="232" t="n"/>
      <c r="BM65" s="232" t="n"/>
      <c r="BN65" s="232" t="n"/>
      <c r="BO65" s="232" t="n"/>
      <c r="BP65" s="232" t="n"/>
      <c r="BQ65" s="232" t="n"/>
      <c r="BR65" s="232" t="n"/>
      <c r="BS65" s="232" t="n"/>
      <c r="BT65" s="232" t="n"/>
      <c r="BU65" s="232" t="n"/>
      <c r="BV65" s="232" t="n"/>
      <c r="BW65" s="232" t="n"/>
      <c r="BX65" s="232" t="n"/>
      <c r="BY65" s="232" t="n"/>
      <c r="BZ65" s="232" t="n"/>
      <c r="CA65" s="232" t="n"/>
      <c r="CB65" s="232" t="n"/>
      <c r="CC65" s="232" t="n"/>
      <c r="CD65" s="232" t="n"/>
      <c r="CE65" s="232" t="n"/>
      <c r="CF65" s="232" t="n"/>
      <c r="CG65" s="232" t="n"/>
      <c r="CH65" s="232" t="n"/>
      <c r="CI65" s="232" t="n"/>
      <c r="CR65" s="2973" t="n"/>
      <c r="CV65" s="2883" t="n"/>
      <c r="DI65" s="2489" t="n"/>
      <c r="DJ65" s="12" t="n"/>
      <c r="DK65" s="12" t="n"/>
      <c r="DL65" s="12" t="n"/>
      <c r="DM65" s="12" t="n"/>
      <c r="DN65" s="12" t="n"/>
      <c r="DO65" s="12" t="n"/>
      <c r="DP65" s="12" t="n"/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Format="1" customHeight="1" hidden="1" ht="18" outlineLevel="1" r="66" s="2481">
      <c r="B66" s="2974" t="inlineStr">
        <is>
          <t>Charges d'interco</t>
        </is>
      </c>
      <c r="N66" s="232" t="n"/>
      <c r="T66" s="232" t="n"/>
      <c r="U66" s="232" t="n"/>
      <c r="V66" s="232" t="n"/>
      <c r="W66" s="232" t="n"/>
      <c r="X66" s="232" t="n"/>
      <c r="Y66" s="232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2" t="n"/>
      <c r="AJ66" s="232" t="n"/>
      <c r="AK66" s="232" t="n"/>
      <c r="AL66" s="232" t="n"/>
      <c r="AM66" s="232" t="n"/>
      <c r="AN66" s="232" t="n"/>
      <c r="AO66" s="232" t="n"/>
      <c r="AP66" s="232" t="n"/>
      <c r="AQ66" s="232" t="n"/>
      <c r="AR66" s="232" t="n"/>
      <c r="AS66" s="232" t="n"/>
      <c r="AT66" s="232" t="n"/>
      <c r="AU66" s="232" t="n"/>
      <c r="AV66" s="232" t="n"/>
      <c r="AW66" s="232" t="n"/>
      <c r="AX66" s="232" t="n"/>
      <c r="AY66" s="232" t="n"/>
      <c r="AZ66" s="232" t="n"/>
      <c r="BA66" s="232" t="n"/>
      <c r="BB66" s="232" t="n"/>
      <c r="BC66" s="232" t="n"/>
      <c r="BD66" s="232" t="n"/>
      <c r="BE66" s="232" t="n"/>
      <c r="BF66" s="232" t="n"/>
      <c r="BG66" s="232" t="n"/>
      <c r="BH66" s="232" t="n"/>
      <c r="BI66" s="232" t="n"/>
      <c r="BJ66" s="232" t="n"/>
      <c r="BK66" s="232" t="n"/>
      <c r="BL66" s="232" t="n"/>
      <c r="BM66" s="232" t="n"/>
      <c r="BN66" s="232" t="n"/>
      <c r="BO66" s="232" t="n"/>
      <c r="BP66" s="232" t="n"/>
      <c r="BQ66" s="232" t="n"/>
      <c r="BR66" s="232" t="n"/>
      <c r="BS66" s="232" t="n"/>
      <c r="BT66" s="232" t="n"/>
      <c r="BU66" s="232" t="n"/>
      <c r="BV66" s="232" t="n"/>
      <c r="BW66" s="232" t="n"/>
      <c r="BX66" s="232" t="n"/>
      <c r="BY66" s="232" t="n"/>
      <c r="BZ66" s="232" t="n"/>
      <c r="CA66" s="232" t="n"/>
      <c r="CB66" s="232" t="n"/>
      <c r="CC66" s="232" t="n"/>
      <c r="CD66" s="232" t="n"/>
      <c r="CE66" s="232" t="n"/>
      <c r="CF66" s="232" t="n"/>
      <c r="CG66" s="232" t="n"/>
      <c r="CH66" s="232" t="n"/>
      <c r="CI66" s="232" t="n"/>
      <c r="CJ66" s="2975" t="n"/>
      <c r="CK66" s="1106" t="n"/>
      <c r="CL66" s="1106" t="n"/>
      <c r="CM66" s="2434" t="n"/>
      <c r="CN66" s="2434" t="n"/>
      <c r="CO66" s="2434" t="n"/>
      <c r="CP66" s="156" t="n"/>
      <c r="CQ66" s="156" t="n"/>
      <c r="CR66" s="2976" t="n"/>
      <c r="CS66" s="2434" t="n"/>
      <c r="CT66" s="2434" t="n"/>
      <c r="CU66" s="2977" t="n"/>
      <c r="CV66" s="2978" t="n"/>
      <c r="CW66" s="2434" t="n"/>
      <c r="CX66" s="232" t="n"/>
      <c r="CZ66" s="2434" t="n"/>
      <c r="DA66" s="2434" t="n"/>
      <c r="DB66" s="2434" t="n"/>
      <c r="DC66" s="2434" t="n"/>
      <c r="DD66" s="2434" t="n"/>
      <c r="DF66" s="232" t="n"/>
      <c r="DI66" s="2489" t="n"/>
      <c r="DJ66" s="12" t="n"/>
      <c r="DK66" s="12" t="n"/>
      <c r="DL66" s="12" t="n"/>
      <c r="DM66" s="12" t="n"/>
      <c r="DN66" s="12" t="n"/>
      <c r="DO66" s="12" t="n"/>
      <c r="DP66" s="12" t="n"/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Format="1" customHeight="1" hidden="1" ht="18" outlineLevel="1" r="67" s="2481">
      <c r="B67" s="2974" t="n"/>
      <c r="K67" s="2507" t="n"/>
      <c r="N67" s="232" t="n"/>
      <c r="T67" s="232" t="n"/>
      <c r="U67" s="232" t="n"/>
      <c r="V67" s="232" t="n"/>
      <c r="W67" s="232" t="n"/>
      <c r="X67" s="232" t="n"/>
      <c r="Y67" s="232" t="n"/>
      <c r="Z67" s="232" t="n"/>
      <c r="AA67" s="232" t="n"/>
      <c r="AB67" s="232" t="n"/>
      <c r="AC67" s="232" t="n"/>
      <c r="AD67" s="232" t="n"/>
      <c r="AE67" s="232" t="n"/>
      <c r="AF67" s="232" t="n"/>
      <c r="AG67" s="232" t="n"/>
      <c r="AH67" s="232" t="n"/>
      <c r="AI67" s="232" t="n"/>
      <c r="AJ67" s="232" t="n"/>
      <c r="AK67" s="232" t="n"/>
      <c r="AL67" s="232" t="n"/>
      <c r="AM67" s="232" t="n"/>
      <c r="AN67" s="232" t="n"/>
      <c r="AO67" s="232" t="n"/>
      <c r="AP67" s="232" t="n"/>
      <c r="AQ67" s="232" t="n"/>
      <c r="AR67" s="232" t="n"/>
      <c r="AS67" s="232" t="n"/>
      <c r="AT67" s="232" t="n"/>
      <c r="AU67" s="232" t="n"/>
      <c r="AV67" s="232" t="n"/>
      <c r="AW67" s="232" t="n"/>
      <c r="AX67" s="232" t="n"/>
      <c r="AY67" s="232" t="n"/>
      <c r="AZ67" s="232" t="n"/>
      <c r="BA67" s="232" t="n"/>
      <c r="BB67" s="232" t="n"/>
      <c r="BC67" s="232" t="n"/>
      <c r="BD67" s="232" t="n"/>
      <c r="BE67" s="232" t="n"/>
      <c r="BF67" s="232" t="n"/>
      <c r="BG67" s="232" t="n"/>
      <c r="BH67" s="232" t="n"/>
      <c r="BI67" s="232" t="n"/>
      <c r="BJ67" s="232" t="n"/>
      <c r="BK67" s="232" t="n"/>
      <c r="BL67" s="232" t="n"/>
      <c r="BM67" s="232" t="n"/>
      <c r="BN67" s="232" t="n"/>
      <c r="BO67" s="232" t="n"/>
      <c r="BP67" s="232" t="n"/>
      <c r="BQ67" s="232" t="n"/>
      <c r="BR67" s="232" t="n"/>
      <c r="BS67" s="232" t="n"/>
      <c r="BT67" s="232" t="n"/>
      <c r="BU67" s="232" t="n"/>
      <c r="BV67" s="232" t="n"/>
      <c r="BW67" s="232" t="n"/>
      <c r="BX67" s="232" t="n"/>
      <c r="BY67" s="232" t="n"/>
      <c r="BZ67" s="232" t="n"/>
      <c r="CA67" s="232" t="n"/>
      <c r="CB67" s="232" t="n"/>
      <c r="CC67" s="232" t="n"/>
      <c r="CD67" s="232" t="n"/>
      <c r="CE67" s="232" t="n"/>
      <c r="CF67" s="232" t="n"/>
      <c r="CG67" s="232" t="n"/>
      <c r="CH67" s="232" t="n"/>
      <c r="CI67" s="232" t="n"/>
      <c r="CJ67" s="1106" t="n"/>
      <c r="CK67" s="2434" t="n"/>
      <c r="CL67" s="2434" t="n"/>
      <c r="CM67" s="2434" t="n"/>
      <c r="CN67" s="2434" t="n"/>
      <c r="CO67" s="2434" t="n"/>
      <c r="CP67" s="156" t="n"/>
      <c r="CQ67" s="156" t="n"/>
      <c r="CR67" s="2883" t="n"/>
      <c r="CS67" s="2434" t="n"/>
      <c r="CT67" s="2434" t="n"/>
      <c r="CU67" s="2977" t="n"/>
      <c r="CV67" s="2978" t="n"/>
      <c r="CW67" s="2434" t="n"/>
      <c r="CX67" s="232" t="n"/>
      <c r="CZ67" s="2434" t="n"/>
      <c r="DA67" s="2434" t="n"/>
      <c r="DB67" s="2434" t="n"/>
      <c r="DC67" s="2434" t="n"/>
      <c r="DD67" s="2434" t="n"/>
      <c r="DF67" s="232" t="n"/>
      <c r="DI67" s="2489" t="n"/>
      <c r="DJ67" s="12" t="n"/>
      <c r="DK67" s="12" t="n"/>
      <c r="DL67" s="12" t="n"/>
      <c r="DM67" s="12" t="n"/>
      <c r="DN67" s="12" t="n"/>
      <c r="DO67" s="12" t="n"/>
      <c r="DP67" s="12" t="n"/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Format="1" customHeight="1" hidden="1" ht="12.75" outlineLevel="1" r="68" s="160">
      <c r="B68" s="1110" t="inlineStr">
        <is>
          <t>Revenu net</t>
        </is>
      </c>
      <c r="C68" s="122" t="n"/>
      <c r="D68" s="122" t="n"/>
      <c r="E68" s="122" t="n"/>
      <c r="F68" s="122" t="n"/>
      <c r="G68" s="122" t="n"/>
      <c r="H68" s="122" t="n"/>
      <c r="I68" s="122" t="n"/>
      <c r="J68" s="122" t="n"/>
      <c r="K68" s="2507" t="n"/>
      <c r="L68" s="122" t="n"/>
      <c r="M68" s="122" t="n"/>
      <c r="N68" s="1111" t="n"/>
      <c r="O68" s="122" t="n"/>
      <c r="P68" s="122" t="n"/>
      <c r="Q68" s="122" t="n"/>
      <c r="R68" s="122" t="n"/>
      <c r="S68" s="122" t="n"/>
      <c r="T68" s="1111" t="n"/>
      <c r="U68" s="1111" t="n"/>
      <c r="V68" s="1111" t="n"/>
      <c r="W68" s="1111" t="n"/>
      <c r="X68" s="1111" t="n"/>
      <c r="Y68" s="1111" t="n"/>
      <c r="Z68" s="1111" t="n"/>
      <c r="AA68" s="1111" t="n"/>
      <c r="AB68" s="1111" t="n"/>
      <c r="AC68" s="1111" t="n"/>
      <c r="AD68" s="1111" t="n"/>
      <c r="AE68" s="1111" t="n"/>
      <c r="AF68" s="1111" t="n"/>
      <c r="AG68" s="1111" t="n"/>
      <c r="AH68" s="1111" t="n"/>
      <c r="AI68" s="1111" t="n"/>
      <c r="AJ68" s="1111" t="n"/>
      <c r="AK68" s="1111" t="n"/>
      <c r="AL68" s="1111" t="n"/>
      <c r="AM68" s="1111" t="n"/>
      <c r="AN68" s="1111" t="n"/>
      <c r="AO68" s="1111" t="n"/>
      <c r="AP68" s="1111" t="n"/>
      <c r="AQ68" s="1111" t="n"/>
      <c r="AR68" s="1111" t="n"/>
      <c r="AS68" s="1111" t="n"/>
      <c r="AT68" s="1111" t="n"/>
      <c r="AU68" s="1111" t="n"/>
      <c r="AV68" s="1111" t="n"/>
      <c r="AW68" s="1111" t="n"/>
      <c r="AX68" s="1111" t="n"/>
      <c r="AY68" s="1111" t="n"/>
      <c r="AZ68" s="1111" t="n"/>
      <c r="BA68" s="1111" t="n"/>
      <c r="BB68" s="1111" t="n"/>
      <c r="BC68" s="1111" t="n"/>
      <c r="BD68" s="1111" t="n"/>
      <c r="BE68" s="1111" t="n"/>
      <c r="BF68" s="1111" t="n"/>
      <c r="BG68" s="1111" t="n"/>
      <c r="BH68" s="1111" t="n"/>
      <c r="BI68" s="1111" t="n"/>
      <c r="BJ68" s="1111" t="n"/>
      <c r="BK68" s="1111" t="n"/>
      <c r="BL68" s="1111" t="n"/>
      <c r="BM68" s="1111" t="n"/>
      <c r="BN68" s="1111" t="n"/>
      <c r="BO68" s="1111" t="n"/>
      <c r="BP68" s="1111" t="n"/>
      <c r="BQ68" s="1111" t="n"/>
      <c r="BR68" s="1111" t="n"/>
      <c r="BS68" s="1111" t="n"/>
      <c r="BT68" s="1111" t="n"/>
      <c r="BU68" s="1111" t="n"/>
      <c r="BV68" s="1111" t="n"/>
      <c r="BW68" s="1111" t="n"/>
      <c r="BX68" s="1111" t="n"/>
      <c r="BY68" s="1111" t="n"/>
      <c r="BZ68" s="1111" t="n"/>
      <c r="CA68" s="1111" t="n"/>
      <c r="CB68" s="1111" t="n"/>
      <c r="CC68" s="1111" t="n"/>
      <c r="CD68" s="1111" t="n"/>
      <c r="CE68" s="1111" t="n"/>
      <c r="CF68" s="1111" t="n"/>
      <c r="CG68" s="1111" t="n"/>
      <c r="CH68" s="1111" t="n"/>
      <c r="CI68" s="1111" t="n"/>
      <c r="CJ68" s="1112" t="n"/>
      <c r="CK68" s="122" t="n"/>
      <c r="CL68" s="122" t="n"/>
      <c r="CM68" s="122" t="n"/>
      <c r="CN68" s="122" t="n"/>
      <c r="CO68" s="122" t="n"/>
      <c r="CP68" s="122" t="n"/>
      <c r="CQ68" s="122" t="n"/>
      <c r="CR68" s="2979" t="n"/>
      <c r="CS68" s="2432" t="n"/>
      <c r="CT68" s="2432" t="n"/>
      <c r="CU68" s="2432" t="n"/>
      <c r="CV68" s="2979" t="n"/>
      <c r="CW68" s="2432" t="n"/>
      <c r="CX68" s="1111" t="n"/>
      <c r="CY68" s="122" t="n"/>
      <c r="CZ68" s="2432" t="n"/>
      <c r="DA68" s="2432" t="n"/>
      <c r="DB68" s="2432" t="n"/>
      <c r="DC68" s="2432" t="n"/>
      <c r="DD68" s="2432" t="n"/>
      <c r="DE68" s="122" t="n"/>
      <c r="DF68" s="1111" t="n"/>
      <c r="DG68" s="122" t="n"/>
      <c r="DH68" s="122" t="n"/>
      <c r="DI68" s="2489" t="n"/>
      <c r="DJ68" s="12" t="n"/>
      <c r="DK68" s="12" t="n"/>
      <c r="DL68" s="12" t="n"/>
      <c r="DM68" s="12" t="n"/>
      <c r="DN68" s="12" t="n"/>
      <c r="DO68" s="12" t="n"/>
      <c r="DP68" s="12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idden="1" ht="12.75" outlineLevel="1" r="69" s="2323">
      <c r="B69" s="1114" t="n"/>
      <c r="C69" s="32" t="n"/>
      <c r="W69" s="232" t="n"/>
      <c r="X69" s="232" t="n"/>
      <c r="Y69" s="232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2" t="n"/>
      <c r="AK69" s="232" t="n"/>
      <c r="AL69" s="232" t="n"/>
      <c r="AM69" s="232" t="n"/>
      <c r="AN69" s="232" t="n"/>
      <c r="AO69" s="232" t="n"/>
      <c r="AP69" s="232" t="n"/>
      <c r="AQ69" s="232" t="n"/>
      <c r="AR69" s="232" t="n"/>
      <c r="AS69" s="232" t="n"/>
      <c r="AT69" s="232" t="n"/>
      <c r="AU69" s="232" t="n"/>
      <c r="AV69" s="232" t="n"/>
      <c r="AW69" s="232" t="n"/>
      <c r="AX69" s="232" t="n"/>
      <c r="AY69" s="232" t="n"/>
      <c r="AZ69" s="232" t="n"/>
      <c r="BA69" s="232" t="n"/>
      <c r="BB69" s="232" t="n"/>
      <c r="BC69" s="232" t="n"/>
      <c r="BD69" s="232" t="n"/>
      <c r="BE69" s="232" t="n"/>
      <c r="BF69" s="232" t="n"/>
      <c r="BG69" s="232" t="n"/>
      <c r="BH69" s="232" t="n"/>
      <c r="BI69" s="232" t="n"/>
      <c r="BJ69" s="232" t="n"/>
      <c r="BK69" s="232" t="n"/>
      <c r="BL69" s="232" t="n"/>
      <c r="BM69" s="232" t="n"/>
      <c r="BN69" s="232" t="n"/>
      <c r="BO69" s="232" t="n"/>
      <c r="BP69" s="232" t="n"/>
      <c r="BQ69" s="232" t="n"/>
      <c r="BR69" s="232" t="n"/>
      <c r="BS69" s="232" t="n"/>
      <c r="BT69" s="232" t="n"/>
      <c r="BU69" s="232" t="n"/>
      <c r="BV69" s="232" t="n"/>
      <c r="BW69" s="232" t="n"/>
      <c r="BX69" s="232" t="n"/>
      <c r="BY69" s="232" t="n"/>
      <c r="BZ69" s="232" t="n"/>
      <c r="CA69" s="232" t="n"/>
      <c r="CB69" s="232" t="n"/>
      <c r="CC69" s="232" t="n"/>
      <c r="CD69" s="232" t="n"/>
      <c r="CE69" s="232" t="n"/>
      <c r="CF69" s="232" t="n"/>
      <c r="CG69" s="232" t="n"/>
      <c r="CH69" s="232" t="n"/>
      <c r="CI69" s="232" t="n"/>
      <c r="CJ69" s="1115" t="n"/>
      <c r="CK69" s="32" t="n"/>
      <c r="CL69" s="32" t="n"/>
      <c r="CM69" s="32" t="n"/>
      <c r="CN69" s="32" t="n"/>
      <c r="CO69" s="32" t="n"/>
      <c r="CP69" s="32" t="n"/>
      <c r="CQ69" s="32" t="n"/>
      <c r="CR69" s="2883" t="n"/>
      <c r="CS69" s="2434" t="n"/>
      <c r="CT69" s="2434" t="n"/>
      <c r="CU69" s="2434" t="n"/>
      <c r="CV69" s="2883" t="n"/>
      <c r="CW69" s="2434" t="n"/>
      <c r="CX69" s="232" t="n"/>
      <c r="CY69" s="32" t="n"/>
      <c r="CZ69" s="2434" t="n"/>
      <c r="DA69" s="2434" t="n"/>
      <c r="DB69" s="2434" t="n"/>
      <c r="DC69" s="2434" t="n"/>
      <c r="DD69" s="2434" t="n"/>
      <c r="DE69" s="32" t="n"/>
      <c r="DF69" s="232" t="n"/>
      <c r="DG69" s="32" t="n"/>
      <c r="DH69" s="32" t="n"/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idden="1" ht="12.75" outlineLevel="1" r="70" s="2323">
      <c r="B70" s="2974" t="inlineStr">
        <is>
          <t>Charges d'interco</t>
        </is>
      </c>
      <c r="C70" s="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2" t="n"/>
      <c r="AK70" s="232" t="n"/>
      <c r="AL70" s="232" t="n"/>
      <c r="AM70" s="232" t="n"/>
      <c r="AN70" s="232" t="n"/>
      <c r="AO70" s="232" t="n"/>
      <c r="AP70" s="232" t="n"/>
      <c r="AQ70" s="232" t="n"/>
      <c r="AR70" s="232" t="n"/>
      <c r="AS70" s="232" t="n"/>
      <c r="AT70" s="232" t="n"/>
      <c r="AU70" s="232" t="n"/>
      <c r="AV70" s="232" t="n"/>
      <c r="AW70" s="232" t="n"/>
      <c r="AX70" s="232" t="n"/>
      <c r="AY70" s="232" t="n"/>
      <c r="AZ70" s="232" t="n"/>
      <c r="BA70" s="232" t="n"/>
      <c r="BB70" s="232" t="n"/>
      <c r="BC70" s="232" t="n"/>
      <c r="BD70" s="232" t="n"/>
      <c r="BE70" s="232" t="n"/>
      <c r="BF70" s="232" t="n"/>
      <c r="BG70" s="232" t="n"/>
      <c r="BH70" s="232" t="n"/>
      <c r="BI70" s="232" t="n"/>
      <c r="BJ70" s="232" t="n"/>
      <c r="BK70" s="232" t="n"/>
      <c r="BL70" s="232" t="n"/>
      <c r="BM70" s="232" t="n"/>
      <c r="BN70" s="232" t="n"/>
      <c r="BO70" s="232" t="n"/>
      <c r="BP70" s="232" t="n"/>
      <c r="BQ70" s="232" t="n"/>
      <c r="BR70" s="232" t="n"/>
      <c r="BS70" s="232" t="n"/>
      <c r="BT70" s="232" t="n"/>
      <c r="BU70" s="232" t="n"/>
      <c r="BV70" s="232" t="n"/>
      <c r="BW70" s="232" t="n"/>
      <c r="BX70" s="232" t="n"/>
      <c r="BY70" s="232" t="n"/>
      <c r="BZ70" s="232" t="n"/>
      <c r="CA70" s="232" t="n"/>
      <c r="CB70" s="232" t="n"/>
      <c r="CC70" s="232" t="n"/>
      <c r="CD70" s="232" t="n"/>
      <c r="CE70" s="232" t="n"/>
      <c r="CF70" s="232" t="n"/>
      <c r="CG70" s="232" t="n"/>
      <c r="CH70" s="232" t="n"/>
      <c r="CI70" s="232" t="n"/>
      <c r="CJ70" s="2980" t="n"/>
      <c r="CK70" s="2980" t="n"/>
      <c r="CL70" s="2980" t="n"/>
      <c r="CM70" s="32" t="n"/>
      <c r="CN70" s="32" t="n"/>
      <c r="CO70" s="32" t="n"/>
      <c r="CP70" s="32" t="n"/>
      <c r="CQ70" s="32" t="n"/>
      <c r="CR70" s="2883" t="n">
        <v>2648.346459</v>
      </c>
      <c r="CS70" s="2434" t="n"/>
      <c r="CT70" s="2434" t="n"/>
      <c r="CU70" s="2434" t="n"/>
      <c r="CV70" s="2883" t="n"/>
      <c r="CW70" s="2434" t="n"/>
      <c r="CX70" s="232" t="n"/>
      <c r="CY70" s="32" t="n"/>
      <c r="CZ70" s="2434" t="n"/>
      <c r="DA70" s="2434" t="n"/>
      <c r="DB70" s="2434" t="n"/>
      <c r="DC70" s="2434" t="n"/>
      <c r="DD70" s="2434" t="n"/>
      <c r="DE70" s="32" t="n"/>
      <c r="DF70" s="232" t="n"/>
      <c r="DG70" s="32" t="n"/>
      <c r="DH70" s="32" t="n"/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Height="1" hidden="1" ht="12.75" outlineLevel="1" r="71" s="2323">
      <c r="C71" s="32" t="n"/>
      <c r="W71" s="232" t="n"/>
      <c r="X71" s="232" t="n"/>
      <c r="Y71" s="232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2" t="n"/>
      <c r="AK71" s="232" t="n"/>
      <c r="AL71" s="232" t="n"/>
      <c r="AM71" s="232" t="n"/>
      <c r="AN71" s="232" t="n"/>
      <c r="AO71" s="232" t="n"/>
      <c r="AP71" s="232" t="n"/>
      <c r="AQ71" s="232" t="n"/>
      <c r="AR71" s="232" t="n"/>
      <c r="AS71" s="232" t="n"/>
      <c r="AT71" s="232" t="n"/>
      <c r="AU71" s="232" t="n"/>
      <c r="AV71" s="232" t="n"/>
      <c r="AW71" s="232" t="n"/>
      <c r="AX71" s="232" t="n"/>
      <c r="AY71" s="232" t="n"/>
      <c r="AZ71" s="232" t="n"/>
      <c r="BA71" s="232" t="n"/>
      <c r="BB71" s="232" t="n"/>
      <c r="BC71" s="232" t="n"/>
      <c r="BD71" s="232" t="n"/>
      <c r="BE71" s="232" t="n"/>
      <c r="BF71" s="232" t="n"/>
      <c r="BG71" s="232" t="n"/>
      <c r="BH71" s="232" t="n"/>
      <c r="BI71" s="232" t="n"/>
      <c r="BJ71" s="232" t="n"/>
      <c r="BK71" s="232" t="n"/>
      <c r="BL71" s="232" t="n"/>
      <c r="BM71" s="232" t="n"/>
      <c r="BN71" s="232" t="n"/>
      <c r="BO71" s="232" t="n"/>
      <c r="BP71" s="232" t="n"/>
      <c r="BQ71" s="232" t="n"/>
      <c r="BR71" s="232" t="n"/>
      <c r="BS71" s="232" t="n"/>
      <c r="BT71" s="232" t="n"/>
      <c r="BU71" s="232" t="n"/>
      <c r="BV71" s="232" t="n"/>
      <c r="BW71" s="232" t="n"/>
      <c r="BX71" s="232" t="n"/>
      <c r="BY71" s="232" t="n"/>
      <c r="BZ71" s="232" t="n"/>
      <c r="CA71" s="232" t="n"/>
      <c r="CB71" s="232" t="n"/>
      <c r="CC71" s="232" t="n"/>
      <c r="CD71" s="232" t="n"/>
      <c r="CE71" s="232" t="n"/>
      <c r="CF71" s="232" t="n"/>
      <c r="CG71" s="232" t="n"/>
      <c r="CH71" s="232" t="n"/>
      <c r="CI71" s="232" t="n"/>
      <c r="CJ71" s="2981" t="n"/>
      <c r="CK71" s="32" t="n"/>
      <c r="CL71" s="32" t="n"/>
      <c r="CM71" s="32" t="n"/>
      <c r="CN71" s="32" t="n"/>
      <c r="CO71" s="32" t="n"/>
      <c r="CP71" s="32" t="n"/>
      <c r="CQ71" s="32" t="n"/>
      <c r="CR71" s="2883">
        <f>CR70+CR56</f>
        <v/>
      </c>
      <c r="CS71" s="2434" t="n"/>
      <c r="CT71" s="2434" t="n"/>
      <c r="CU71" s="2434" t="n"/>
      <c r="CV71" s="2883" t="n"/>
      <c r="CW71" s="2431" t="n"/>
      <c r="CX71" s="232" t="n"/>
      <c r="CY71" s="32" t="n"/>
      <c r="CZ71" s="2434" t="n"/>
      <c r="DA71" s="2434" t="n"/>
      <c r="DB71" s="2434" t="n"/>
      <c r="DC71" s="2434" t="n"/>
      <c r="DD71" s="2434" t="n"/>
      <c r="DE71" s="32" t="n"/>
      <c r="DF71" s="232" t="n"/>
      <c r="DG71" s="32" t="n"/>
      <c r="DH71" s="32" t="n"/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Height="1" hidden="1" ht="12.75" r="72" s="2323">
      <c r="C72" s="32" t="n"/>
      <c r="W72" s="232" t="n"/>
      <c r="X72" s="232" t="n"/>
      <c r="Y72" s="232" t="n"/>
      <c r="Z72" s="232" t="n"/>
      <c r="AA72" s="232" t="n"/>
      <c r="AB72" s="232" t="n"/>
      <c r="AC72" s="232" t="n"/>
      <c r="AD72" s="232" t="n"/>
      <c r="AE72" s="232" t="n"/>
      <c r="AF72" s="232" t="n"/>
      <c r="AG72" s="232" t="n"/>
      <c r="AH72" s="232" t="n"/>
      <c r="AI72" s="232" t="n"/>
      <c r="AJ72" s="232" t="n"/>
      <c r="AK72" s="232" t="n"/>
      <c r="AL72" s="232" t="n"/>
      <c r="AM72" s="232" t="n"/>
      <c r="AN72" s="232" t="n"/>
      <c r="AO72" s="232" t="n"/>
      <c r="AP72" s="232" t="n"/>
      <c r="AQ72" s="232" t="n"/>
      <c r="AR72" s="232" t="n"/>
      <c r="AS72" s="232" t="n"/>
      <c r="AT72" s="232" t="n"/>
      <c r="AU72" s="232" t="n"/>
      <c r="AV72" s="232" t="n"/>
      <c r="AW72" s="232" t="n"/>
      <c r="AX72" s="232" t="n"/>
      <c r="AY72" s="232" t="n"/>
      <c r="AZ72" s="232" t="n"/>
      <c r="BA72" s="232" t="n"/>
      <c r="BB72" s="232" t="n"/>
      <c r="BC72" s="232" t="n"/>
      <c r="BD72" s="232" t="n"/>
      <c r="BE72" s="232" t="n"/>
      <c r="BF72" s="232" t="n"/>
      <c r="BG72" s="232" t="n"/>
      <c r="BH72" s="232" t="n"/>
      <c r="BI72" s="232" t="n"/>
      <c r="BJ72" s="232" t="n"/>
      <c r="BK72" s="232" t="n"/>
      <c r="BL72" s="232" t="n"/>
      <c r="BM72" s="232" t="n"/>
      <c r="BN72" s="232" t="n"/>
      <c r="BO72" s="232" t="n"/>
      <c r="BP72" s="232" t="n"/>
      <c r="BQ72" s="232" t="n"/>
      <c r="BR72" s="232" t="n"/>
      <c r="BS72" s="232" t="n"/>
      <c r="BT72" s="232" t="n"/>
      <c r="BU72" s="232" t="n"/>
      <c r="BV72" s="232" t="n"/>
      <c r="BW72" s="232" t="n"/>
      <c r="BX72" s="232" t="n"/>
      <c r="BY72" s="232" t="n"/>
      <c r="BZ72" s="232" t="n"/>
      <c r="CA72" s="232" t="n"/>
      <c r="CB72" s="232" t="n"/>
      <c r="CC72" s="232" t="n"/>
      <c r="CD72" s="232" t="n"/>
      <c r="CE72" s="232" t="n"/>
      <c r="CF72" s="232" t="n"/>
      <c r="CG72" s="232" t="n"/>
      <c r="CH72" s="232" t="n"/>
      <c r="CI72" s="232" t="n"/>
      <c r="CJ72" s="2834" t="n"/>
      <c r="CK72" s="2834" t="n"/>
      <c r="CL72" s="2834" t="n"/>
      <c r="CM72" s="2834" t="n"/>
      <c r="CN72" s="2834" t="n"/>
      <c r="CO72" s="2834" t="n"/>
      <c r="CP72" s="2834" t="n"/>
      <c r="CQ72" s="2834" t="n"/>
      <c r="CR72" s="2883" t="n"/>
      <c r="CS72" s="2434" t="n"/>
      <c r="CT72" s="2982" t="n"/>
      <c r="CU72" s="2434" t="n"/>
      <c r="CV72" s="2883" t="n"/>
      <c r="CW72" s="2434" t="n"/>
      <c r="CX72" s="232" t="n"/>
      <c r="CY72" s="32" t="n"/>
      <c r="CZ72" s="2434" t="n"/>
      <c r="DA72" s="2434" t="n"/>
      <c r="DB72" s="2434" t="n"/>
      <c r="DC72" s="2434" t="n"/>
      <c r="DD72" s="2434" t="n"/>
      <c r="DE72" s="2834" t="n"/>
      <c r="DF72" s="232" t="n"/>
      <c r="DG72" s="2834" t="n"/>
      <c r="DH72" s="2834" t="n"/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1119">
      <c r="B73" s="1120" t="inlineStr">
        <is>
          <t>Taux hors flooz mois</t>
        </is>
      </c>
      <c r="C73" s="1121" t="n"/>
      <c r="D73" s="1121" t="n"/>
      <c r="E73" s="1121" t="n"/>
      <c r="F73" s="1121" t="n"/>
      <c r="G73" s="1121" t="n"/>
      <c r="H73" s="1121" t="n"/>
      <c r="I73" s="1121" t="n"/>
      <c r="J73" s="1121" t="n"/>
      <c r="K73" s="1121" t="n"/>
      <c r="L73" s="1121" t="n"/>
      <c r="M73" s="1121" t="n"/>
      <c r="N73" s="1122" t="n"/>
      <c r="O73" s="1121" t="n"/>
      <c r="P73" s="1121" t="n"/>
      <c r="Q73" s="1121" t="n"/>
      <c r="R73" s="1121" t="n"/>
      <c r="S73" s="1121" t="n"/>
      <c r="T73" s="1122" t="n"/>
      <c r="U73" s="1122" t="n"/>
      <c r="V73" s="1122" t="n"/>
      <c r="W73" s="1122" t="n"/>
      <c r="X73" s="1122" t="n"/>
      <c r="Y73" s="1122" t="n"/>
      <c r="Z73" s="1122" t="n"/>
      <c r="AA73" s="1122" t="n"/>
      <c r="AB73" s="1122" t="n"/>
      <c r="AC73" s="1122" t="n"/>
      <c r="AD73" s="1122" t="n"/>
      <c r="AE73" s="1122" t="n"/>
      <c r="AF73" s="1122" t="n"/>
      <c r="AG73" s="1122" t="n"/>
      <c r="AH73" s="1122" t="n"/>
      <c r="AI73" s="1122" t="n"/>
      <c r="AJ73" s="1122" t="n"/>
      <c r="AK73" s="1122" t="n"/>
      <c r="AL73" s="1122" t="n"/>
      <c r="AM73" s="1122" t="n"/>
      <c r="AN73" s="1122" t="n"/>
      <c r="AO73" s="1122" t="n"/>
      <c r="AP73" s="1122" t="n"/>
      <c r="AQ73" s="1122" t="n"/>
      <c r="AR73" s="1122" t="n"/>
      <c r="AS73" s="1122" t="n"/>
      <c r="AT73" s="1122" t="n"/>
      <c r="AU73" s="1122" t="n"/>
      <c r="AV73" s="1122" t="n"/>
      <c r="AW73" s="1122" t="n"/>
      <c r="AX73" s="1122" t="n"/>
      <c r="AY73" s="1122" t="n"/>
      <c r="AZ73" s="1122" t="n"/>
      <c r="BA73" s="1122" t="n"/>
      <c r="BB73" s="1122" t="n"/>
      <c r="BC73" s="1122" t="n"/>
      <c r="BD73" s="1122" t="n"/>
      <c r="BE73" s="1122" t="n"/>
      <c r="BF73" s="1122" t="n"/>
      <c r="BG73" s="1122" t="n"/>
      <c r="BH73" s="1122" t="n"/>
      <c r="BI73" s="1122" t="n"/>
      <c r="BJ73" s="1122" t="n"/>
      <c r="BK73" s="1122" t="n"/>
      <c r="BL73" s="1122" t="n"/>
      <c r="BM73" s="1122" t="n"/>
      <c r="BN73" s="1122" t="n"/>
      <c r="BO73" s="1122" t="n"/>
      <c r="BP73" s="1122" t="n"/>
      <c r="BQ73" s="1122" t="n"/>
      <c r="BR73" s="1122" t="n"/>
      <c r="BS73" s="1122" t="n"/>
      <c r="BT73" s="1122" t="n"/>
      <c r="BU73" s="1122" t="n"/>
      <c r="BV73" s="1122" t="n"/>
      <c r="BW73" s="1122" t="n"/>
      <c r="BX73" s="1122" t="n"/>
      <c r="BY73" s="1122" t="n"/>
      <c r="BZ73" s="1122" t="n"/>
      <c r="CA73" s="1122" t="n"/>
      <c r="CB73" s="1122" t="n"/>
      <c r="CC73" s="1122" t="n"/>
      <c r="CD73" s="1122" t="n"/>
      <c r="CE73" s="1122" t="n"/>
      <c r="CF73" s="1122" t="n"/>
      <c r="CG73" s="1122" t="n"/>
      <c r="CH73" s="1122" t="n"/>
      <c r="CI73" s="1122" t="n"/>
      <c r="CJ73" s="2983" t="n"/>
      <c r="CK73" s="2983" t="n"/>
      <c r="CL73" s="2983" t="n"/>
      <c r="CM73" s="2984" t="n"/>
      <c r="CN73" s="2984" t="n"/>
      <c r="CO73" s="2984" t="n"/>
      <c r="CP73" s="2984" t="n"/>
      <c r="CQ73" s="2984" t="n"/>
      <c r="CR73" s="2985" t="n"/>
      <c r="CS73" s="2983" t="n"/>
      <c r="CT73" s="2986" t="n"/>
      <c r="CU73" s="2986" t="n"/>
      <c r="CV73" s="2985" t="n"/>
      <c r="CW73" s="2986" t="n"/>
      <c r="CX73" s="1122" t="n"/>
      <c r="CY73" s="1121" t="n"/>
      <c r="CZ73" s="2986" t="n"/>
      <c r="DA73" s="2986" t="n"/>
      <c r="DB73" s="2986" t="n"/>
      <c r="DC73" s="2986" t="n"/>
      <c r="DD73" s="2986" t="n"/>
      <c r="DE73" s="2984" t="n"/>
      <c r="DF73" s="1122" t="n"/>
      <c r="DG73" s="2984" t="n"/>
      <c r="DH73" s="2984" t="n"/>
      <c r="DI73" s="2489" t="n"/>
      <c r="DJ73" s="12" t="n"/>
      <c r="DK73" s="12" t="n"/>
      <c r="DL73" s="12" t="n"/>
      <c r="DM73" s="12" t="n"/>
      <c r="DN73" s="12" t="n"/>
      <c r="DO73" s="12" t="n"/>
      <c r="DP73" s="12" t="n"/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Height="1" hidden="1" ht="12.75" r="74" s="2323">
      <c r="B74" s="1120" t="inlineStr">
        <is>
          <t>Taux hors flooz moyenne</t>
        </is>
      </c>
      <c r="C74" s="32" t="n"/>
      <c r="W74" s="232" t="n"/>
      <c r="X74" s="232" t="n"/>
      <c r="Y74" s="232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2" t="n"/>
      <c r="AK74" s="232" t="n"/>
      <c r="AL74" s="232" t="n"/>
      <c r="AM74" s="232" t="n"/>
      <c r="AN74" s="232" t="n"/>
      <c r="AO74" s="232" t="n"/>
      <c r="AP74" s="232" t="n"/>
      <c r="AQ74" s="232" t="n"/>
      <c r="AR74" s="232" t="n"/>
      <c r="AS74" s="232" t="n"/>
      <c r="AT74" s="232" t="n"/>
      <c r="AU74" s="232" t="n"/>
      <c r="AV74" s="232" t="n"/>
      <c r="AW74" s="232" t="n"/>
      <c r="AX74" s="232" t="n"/>
      <c r="AY74" s="232" t="n"/>
      <c r="AZ74" s="232" t="n"/>
      <c r="BA74" s="232" t="n"/>
      <c r="BB74" s="232" t="n"/>
      <c r="BC74" s="232" t="n"/>
      <c r="BD74" s="232" t="n"/>
      <c r="BE74" s="232" t="n"/>
      <c r="BF74" s="232" t="n"/>
      <c r="BG74" s="232" t="n"/>
      <c r="BH74" s="232" t="n"/>
      <c r="BI74" s="232" t="n"/>
      <c r="BJ74" s="232" t="n"/>
      <c r="BK74" s="232" t="n"/>
      <c r="BL74" s="232" t="n"/>
      <c r="BM74" s="232" t="n"/>
      <c r="BN74" s="232" t="n"/>
      <c r="BO74" s="232" t="n"/>
      <c r="BP74" s="232" t="n"/>
      <c r="BQ74" s="232" t="n"/>
      <c r="BR74" s="232" t="n"/>
      <c r="BS74" s="232" t="n"/>
      <c r="BT74" s="232" t="n"/>
      <c r="BU74" s="232" t="n"/>
      <c r="BV74" s="232" t="n"/>
      <c r="BW74" s="232" t="n"/>
      <c r="BX74" s="232" t="n"/>
      <c r="BY74" s="232" t="n"/>
      <c r="BZ74" s="232" t="n"/>
      <c r="CA74" s="232" t="n"/>
      <c r="CB74" s="232" t="n"/>
      <c r="CC74" s="232" t="n"/>
      <c r="CD74" s="232" t="n"/>
      <c r="CE74" s="232" t="n"/>
      <c r="CF74" s="232" t="n"/>
      <c r="CG74" s="232" t="n"/>
      <c r="CH74" s="232" t="n"/>
      <c r="CI74" s="232" t="n"/>
      <c r="CJ74" s="2983" t="n"/>
      <c r="CK74" s="32" t="n"/>
      <c r="CL74" s="32" t="n"/>
      <c r="CM74" s="32" t="n"/>
      <c r="CN74" s="32" t="n"/>
      <c r="CO74" s="32" t="n"/>
      <c r="CP74" s="32" t="n"/>
      <c r="CQ74" s="32" t="n"/>
      <c r="CR74" s="2883" t="n"/>
      <c r="CS74" s="2434" t="n"/>
      <c r="CT74" s="2434" t="n"/>
      <c r="CU74" s="2434" t="n"/>
      <c r="CV74" s="2883" t="n"/>
      <c r="CW74" s="2434" t="n"/>
      <c r="CX74" s="232" t="n"/>
      <c r="CY74" s="32" t="n"/>
      <c r="CZ74" s="2434" t="n"/>
      <c r="DA74" s="2434" t="n"/>
      <c r="DB74" s="2434" t="n"/>
      <c r="DC74" s="2434" t="n"/>
      <c r="DD74" s="2434" t="n"/>
      <c r="DE74" s="32" t="n"/>
      <c r="DF74" s="232" t="n"/>
      <c r="DG74" s="32" t="n"/>
      <c r="DH74" s="32" t="n"/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Height="1" hidden="1" ht="12.75" r="75" s="2323">
      <c r="C75" s="32" t="n"/>
      <c r="D75" s="237" t="n"/>
      <c r="E75" s="237" t="n"/>
      <c r="W75" s="232" t="n"/>
      <c r="X75" s="232" t="n"/>
      <c r="Y75" s="232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2" t="n"/>
      <c r="AK75" s="232" t="n"/>
      <c r="AL75" s="232" t="n"/>
      <c r="AM75" s="232" t="n"/>
      <c r="AN75" s="232" t="n"/>
      <c r="AO75" s="232" t="n"/>
      <c r="AP75" s="232" t="n"/>
      <c r="AQ75" s="232" t="n"/>
      <c r="AR75" s="232" t="n"/>
      <c r="AS75" s="232" t="n"/>
      <c r="AT75" s="232" t="n"/>
      <c r="AU75" s="232" t="n"/>
      <c r="AV75" s="232" t="n"/>
      <c r="AW75" s="232" t="n"/>
      <c r="AX75" s="232" t="n"/>
      <c r="AY75" s="232" t="n"/>
      <c r="AZ75" s="232" t="n"/>
      <c r="BA75" s="232" t="n"/>
      <c r="BB75" s="232" t="n"/>
      <c r="BC75" s="232" t="n"/>
      <c r="BD75" s="232" t="n"/>
      <c r="BE75" s="232" t="n"/>
      <c r="BF75" s="232" t="n"/>
      <c r="BG75" s="232" t="n"/>
      <c r="BH75" s="232" t="n"/>
      <c r="BI75" s="232" t="n"/>
      <c r="BJ75" s="232" t="n"/>
      <c r="BK75" s="232" t="n"/>
      <c r="BL75" s="232" t="n"/>
      <c r="BM75" s="232" t="n"/>
      <c r="BN75" s="232" t="n"/>
      <c r="BO75" s="232" t="n"/>
      <c r="BP75" s="232" t="n"/>
      <c r="BQ75" s="232" t="n"/>
      <c r="BR75" s="232" t="n"/>
      <c r="BS75" s="232" t="n"/>
      <c r="BT75" s="232" t="n"/>
      <c r="BU75" s="232" t="n"/>
      <c r="BV75" s="232" t="n"/>
      <c r="BW75" s="232" t="n"/>
      <c r="BX75" s="232" t="n"/>
      <c r="BY75" s="232" t="n"/>
      <c r="BZ75" s="232" t="n"/>
      <c r="CA75" s="232" t="n"/>
      <c r="CB75" s="232" t="n"/>
      <c r="CC75" s="232" t="n"/>
      <c r="CD75" s="232" t="n"/>
      <c r="CE75" s="232" t="n"/>
      <c r="CF75" s="232" t="n"/>
      <c r="CG75" s="232" t="n"/>
      <c r="CH75" s="232" t="n"/>
      <c r="CI75" s="232" t="n"/>
      <c r="CJ75" s="232" t="n"/>
      <c r="CK75" s="32" t="n"/>
      <c r="CL75" s="2507" t="n"/>
      <c r="CM75" s="32" t="n"/>
      <c r="CN75" s="32" t="n"/>
      <c r="CO75" s="2507" t="n"/>
      <c r="CP75" s="32" t="n"/>
      <c r="CQ75" s="32" t="n"/>
      <c r="CR75" s="2963">
        <f>CR7+CR58-CR60</f>
        <v/>
      </c>
      <c r="CS75" s="2964">
        <f>CS7+CS58-CS60</f>
        <v/>
      </c>
      <c r="CT75" s="2434" t="n"/>
      <c r="CU75" s="2434" t="n"/>
      <c r="CV75" s="2883" t="n"/>
      <c r="CW75" s="2434" t="n"/>
      <c r="CX75" s="232" t="n"/>
      <c r="CY75" s="32" t="n"/>
      <c r="CZ75" s="2434" t="n"/>
      <c r="DA75" s="2434" t="n"/>
      <c r="DB75" s="2434" t="n"/>
      <c r="DC75" s="2434" t="n"/>
      <c r="DD75" s="2434" t="n"/>
      <c r="DE75" s="32" t="n"/>
      <c r="DF75" s="232" t="n"/>
      <c r="DG75" s="32" t="n"/>
      <c r="DH75" s="32" t="n"/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Height="1" hidden="1" ht="12.75" r="76" s="2323">
      <c r="C76" s="32" t="n"/>
      <c r="D76" s="237" t="n"/>
      <c r="E76" s="237" t="n"/>
      <c r="W76" s="232" t="n"/>
      <c r="X76" s="232" t="n"/>
      <c r="Y76" s="232" t="n"/>
      <c r="Z76" s="232" t="n"/>
      <c r="AA76" s="232" t="n"/>
      <c r="AB76" s="232" t="n"/>
      <c r="AC76" s="232" t="n"/>
      <c r="AD76" s="232" t="n"/>
      <c r="AE76" s="232" t="n"/>
      <c r="AF76" s="232" t="n"/>
      <c r="AG76" s="232" t="n"/>
      <c r="AH76" s="232" t="n"/>
      <c r="AI76" s="232" t="n"/>
      <c r="AJ76" s="232" t="n"/>
      <c r="AK76" s="232" t="n"/>
      <c r="AL76" s="232" t="n"/>
      <c r="AM76" s="232" t="n"/>
      <c r="AN76" s="232" t="n"/>
      <c r="AO76" s="232" t="n"/>
      <c r="AP76" s="232" t="n"/>
      <c r="AQ76" s="232" t="n"/>
      <c r="AR76" s="232" t="n"/>
      <c r="AS76" s="232" t="n"/>
      <c r="AT76" s="232" t="n"/>
      <c r="AU76" s="232" t="n"/>
      <c r="AV76" s="232" t="n"/>
      <c r="AW76" s="232" t="n"/>
      <c r="AX76" s="232" t="n"/>
      <c r="AY76" s="232" t="n"/>
      <c r="AZ76" s="232" t="n"/>
      <c r="BA76" s="232" t="n"/>
      <c r="BB76" s="232" t="n"/>
      <c r="BC76" s="232" t="n"/>
      <c r="BD76" s="232" t="n"/>
      <c r="BE76" s="232" t="n"/>
      <c r="BF76" s="232" t="n"/>
      <c r="BG76" s="232" t="n"/>
      <c r="BH76" s="232" t="n"/>
      <c r="BI76" s="232" t="n"/>
      <c r="BJ76" s="232" t="n"/>
      <c r="BK76" s="232" t="n"/>
      <c r="BL76" s="232" t="n"/>
      <c r="BM76" s="232" t="n"/>
      <c r="BN76" s="232" t="n"/>
      <c r="BO76" s="232" t="n"/>
      <c r="BP76" s="232" t="n"/>
      <c r="BQ76" s="232" t="n"/>
      <c r="BR76" s="232" t="n"/>
      <c r="BS76" s="232" t="n"/>
      <c r="BT76" s="2507" t="n"/>
      <c r="BU76" s="232" t="n"/>
      <c r="BV76" s="232" t="n"/>
      <c r="BW76" s="232" t="n"/>
      <c r="BX76" s="232" t="n"/>
      <c r="BY76" s="232" t="n"/>
      <c r="BZ76" s="232" t="n"/>
      <c r="CA76" s="232" t="n"/>
      <c r="CB76" s="232" t="n"/>
      <c r="CC76" s="232" t="n"/>
      <c r="CD76" s="232" t="n"/>
      <c r="CE76" s="232" t="n"/>
      <c r="CF76" s="232" t="n"/>
      <c r="CG76" s="232" t="n"/>
      <c r="CH76" s="232" t="n"/>
      <c r="CI76" s="232" t="n"/>
      <c r="CJ76" s="2507" t="n"/>
      <c r="CK76" s="2987" t="n"/>
      <c r="CL76" s="32" t="n"/>
      <c r="CM76" s="32" t="n"/>
      <c r="CN76" s="32" t="n"/>
      <c r="CO76" s="32" t="n"/>
      <c r="CP76" s="32" t="n"/>
      <c r="CQ76" s="32" t="n"/>
      <c r="CR76" s="2883" t="n"/>
      <c r="CS76" s="2434" t="n"/>
      <c r="CT76" s="2434" t="n"/>
      <c r="CU76" s="2434" t="n"/>
      <c r="CV76" s="2883" t="n"/>
      <c r="CW76" s="2434" t="n"/>
      <c r="CX76" s="232" t="n"/>
      <c r="CY76" s="32" t="n"/>
      <c r="CZ76" s="2434" t="n"/>
      <c r="DA76" s="2434" t="n"/>
      <c r="DB76" s="2434" t="n"/>
      <c r="DC76" s="2434" t="n"/>
      <c r="DD76" s="2434" t="n"/>
      <c r="DE76" s="32" t="n"/>
      <c r="DF76" s="232" t="n"/>
      <c r="DG76" s="32" t="n"/>
      <c r="DH76" s="32" t="n"/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Height="1" hidden="1" ht="12.75" r="77" s="2323">
      <c r="C77" s="32" t="n"/>
      <c r="W77" s="232" t="n"/>
      <c r="X77" s="232" t="n"/>
      <c r="Y77" s="232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2" t="n"/>
      <c r="AK77" s="232" t="n"/>
      <c r="AL77" s="232" t="n"/>
      <c r="AM77" s="232" t="n"/>
      <c r="AN77" s="232" t="n"/>
      <c r="AO77" s="232" t="n"/>
      <c r="AP77" s="232" t="n"/>
      <c r="AQ77" s="232" t="n"/>
      <c r="AR77" s="232" t="n"/>
      <c r="AS77" s="232" t="n"/>
      <c r="AT77" s="232" t="n"/>
      <c r="AU77" s="232" t="n"/>
      <c r="AV77" s="232" t="n"/>
      <c r="AW77" s="232" t="n"/>
      <c r="AX77" s="232" t="n"/>
      <c r="AY77" s="232" t="n"/>
      <c r="AZ77" s="232" t="n"/>
      <c r="BA77" s="232" t="n"/>
      <c r="BB77" s="232" t="n"/>
      <c r="BC77" s="232" t="n"/>
      <c r="BD77" s="232" t="n"/>
      <c r="BE77" s="232" t="n"/>
      <c r="BF77" s="232" t="n"/>
      <c r="BG77" s="232" t="n"/>
      <c r="BH77" s="232" t="n"/>
      <c r="BI77" s="232" t="n"/>
      <c r="BJ77" s="232" t="n"/>
      <c r="BK77" s="232" t="n"/>
      <c r="BL77" s="232" t="n"/>
      <c r="BM77" s="232" t="n"/>
      <c r="BN77" s="232" t="n"/>
      <c r="BO77" s="232" t="n"/>
      <c r="BP77" s="232" t="n"/>
      <c r="BQ77" s="232" t="n"/>
      <c r="BR77" s="232" t="n"/>
      <c r="BS77" s="232" t="n"/>
      <c r="BT77" s="232" t="n"/>
      <c r="BU77" s="232" t="n"/>
      <c r="BV77" s="232" t="n"/>
      <c r="BW77" s="232" t="n"/>
      <c r="BX77" s="232" t="n"/>
      <c r="BY77" s="232" t="n"/>
      <c r="BZ77" s="232" t="n"/>
      <c r="CA77" s="232" t="n"/>
      <c r="CB77" s="232" t="n"/>
      <c r="CC77" s="232" t="n"/>
      <c r="CD77" s="232" t="n"/>
      <c r="CE77" s="232" t="n"/>
      <c r="CF77" s="232" t="n"/>
      <c r="CG77" s="232" t="n"/>
      <c r="CH77" s="232" t="n"/>
      <c r="CI77" s="232" t="n"/>
      <c r="CJ77" s="2507" t="n"/>
      <c r="CK77" s="2987" t="n"/>
      <c r="CL77" s="32" t="n"/>
      <c r="CM77" s="32" t="n"/>
      <c r="CN77" s="32" t="n"/>
      <c r="CO77" s="2507" t="n"/>
      <c r="CP77" s="32" t="n"/>
      <c r="CQ77" s="32" t="n"/>
      <c r="CR77" s="2883" t="n"/>
      <c r="CS77" s="2434" t="n"/>
      <c r="CT77" s="2434" t="n"/>
      <c r="CU77" s="2434" t="n"/>
      <c r="CV77" s="2883" t="n"/>
      <c r="CW77" s="2434" t="n"/>
      <c r="CX77" s="232" t="n"/>
      <c r="CY77" s="32" t="n"/>
      <c r="CZ77" s="2434" t="n"/>
      <c r="DA77" s="2434" t="n"/>
      <c r="DB77" s="2434" t="n"/>
      <c r="DC77" s="2434" t="n"/>
      <c r="DD77" s="2434" t="n"/>
      <c r="DE77" s="32" t="n"/>
      <c r="DF77" s="232" t="n"/>
      <c r="DG77" s="32" t="n"/>
      <c r="DH77" s="32" t="n"/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t="12.75" r="78" s="881">
      <c r="C78" s="1128" t="n"/>
      <c r="D78" s="1128" t="n"/>
      <c r="E78" s="1128" t="n"/>
      <c r="F78" s="1128" t="n"/>
      <c r="G78" s="1128" t="n"/>
      <c r="H78" s="1128" t="n"/>
      <c r="I78" s="1128" t="n"/>
      <c r="J78" s="1128" t="n"/>
      <c r="K78" s="1128" t="n"/>
      <c r="L78" s="1128" t="n"/>
      <c r="M78" s="1128" t="n"/>
      <c r="N78" s="1129" t="n"/>
      <c r="O78" s="1128" t="n"/>
      <c r="P78" s="1128" t="n"/>
      <c r="Q78" s="1128" t="n"/>
      <c r="R78" s="1128" t="n"/>
      <c r="S78" s="1128" t="n"/>
      <c r="T78" s="1129" t="n"/>
      <c r="U78" s="1129" t="n"/>
      <c r="V78" s="1129" t="n"/>
      <c r="W78" s="1129" t="n"/>
      <c r="X78" s="1129" t="n"/>
      <c r="Y78" s="1129" t="n"/>
      <c r="Z78" s="1129" t="n"/>
      <c r="AA78" s="1129" t="n"/>
      <c r="AB78" s="1129" t="n"/>
      <c r="AC78" s="1129" t="n"/>
      <c r="AD78" s="1129" t="n"/>
      <c r="AE78" s="1129" t="n"/>
      <c r="AF78" s="1129" t="n"/>
      <c r="AG78" s="1129" t="n"/>
      <c r="AH78" s="1129" t="n"/>
      <c r="AI78" s="1129" t="n"/>
      <c r="AJ78" s="1129" t="n"/>
      <c r="AK78" s="1129" t="n"/>
      <c r="AL78" s="1129" t="n"/>
      <c r="AM78" s="1129" t="n"/>
      <c r="AN78" s="1129" t="n"/>
      <c r="AO78" s="1129" t="n"/>
      <c r="AP78" s="1129" t="n"/>
      <c r="AQ78" s="1129" t="n"/>
      <c r="AR78" s="1129" t="n"/>
      <c r="AS78" s="1129" t="n"/>
      <c r="AT78" s="1129" t="n"/>
      <c r="AU78" s="1129" t="n"/>
      <c r="AV78" s="1129" t="n"/>
      <c r="AW78" s="1129" t="n"/>
      <c r="AX78" s="1129" t="n"/>
      <c r="AY78" s="1129" t="n"/>
      <c r="AZ78" s="1129" t="n"/>
      <c r="BA78" s="1129" t="n"/>
      <c r="BB78" s="1129" t="n"/>
      <c r="BC78" s="1129" t="n"/>
      <c r="BD78" s="1129" t="n"/>
      <c r="BE78" s="1129" t="n"/>
      <c r="BF78" s="1129" t="n"/>
      <c r="BG78" s="1129" t="n"/>
      <c r="BH78" s="1129" t="n"/>
      <c r="BI78" s="1129" t="n"/>
      <c r="BJ78" s="1129" t="n"/>
      <c r="BK78" s="1129" t="n"/>
      <c r="BL78" s="1129" t="n"/>
      <c r="BM78" s="1129" t="n"/>
      <c r="BN78" s="1129" t="n"/>
      <c r="BO78" s="1129" t="n"/>
      <c r="BP78" s="1129" t="n"/>
      <c r="BQ78" s="1129" t="n"/>
      <c r="BR78" s="1129" t="n"/>
      <c r="BS78" s="1129" t="n"/>
      <c r="BT78" s="1129" t="n"/>
      <c r="BU78" s="1129" t="n"/>
      <c r="BV78" s="1129" t="n"/>
      <c r="BW78" s="1129" t="n"/>
      <c r="BX78" s="1129" t="n"/>
      <c r="BY78" s="1129" t="n"/>
      <c r="BZ78" s="1129" t="n"/>
      <c r="CA78" s="1129" t="n"/>
      <c r="CB78" s="1129" t="n"/>
      <c r="CC78" s="1129" t="n"/>
      <c r="CD78" s="1129" t="n"/>
      <c r="CE78" s="1129" t="n"/>
      <c r="CF78" s="1129" t="n"/>
      <c r="CG78" s="1129" t="n"/>
      <c r="CH78" s="1129" t="n"/>
      <c r="CI78" s="1129" t="n"/>
      <c r="CJ78" s="1128" t="n"/>
      <c r="CK78" s="1128" t="n"/>
      <c r="CL78" s="1128" t="n"/>
      <c r="CM78" s="1128" t="n"/>
      <c r="CN78" s="1128" t="n"/>
      <c r="CO78" s="1128" t="n"/>
      <c r="CP78" s="1128" t="n"/>
      <c r="CQ78" s="1128" t="n"/>
      <c r="CR78" s="2988" t="n"/>
      <c r="CS78" s="2989" t="n"/>
      <c r="CT78" s="2989" t="n"/>
      <c r="CU78" s="2989" t="n"/>
      <c r="CV78" s="2988" t="n"/>
      <c r="CW78" s="2989" t="n"/>
      <c r="CX78" s="1129" t="n"/>
      <c r="CY78" s="1128" t="n"/>
      <c r="CZ78" s="2989" t="n"/>
      <c r="DA78" s="2989" t="n"/>
      <c r="DB78" s="2989" t="n"/>
      <c r="DC78" s="2989" t="n"/>
      <c r="DD78" s="2989" t="n"/>
      <c r="DE78" s="1128" t="n"/>
      <c r="DF78" s="1129" t="n"/>
      <c r="DG78" s="1128" t="n"/>
      <c r="DH78" s="1128" t="n"/>
      <c r="DI78" s="2489" t="n"/>
      <c r="DJ78" s="12" t="n"/>
      <c r="DK78" s="12" t="n"/>
      <c r="DL78" s="12" t="n"/>
      <c r="DM78" s="12" t="n"/>
      <c r="DN78" s="12" t="n"/>
      <c r="DO78" s="12" t="n"/>
      <c r="DP78" s="12" t="n"/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r="79" s="881">
      <c r="C79" s="1128" t="n"/>
      <c r="D79" s="2990" t="n"/>
      <c r="E79" s="1128" t="n"/>
      <c r="F79" s="1128" t="n"/>
      <c r="G79" s="1128" t="n"/>
      <c r="H79" s="1128" t="n"/>
      <c r="I79" s="1128" t="n"/>
      <c r="J79" s="1128" t="n"/>
      <c r="K79" s="1128" t="n"/>
      <c r="L79" s="1128" t="n"/>
      <c r="M79" s="1128" t="n"/>
      <c r="N79" s="1129" t="n"/>
      <c r="O79" s="1128" t="n"/>
      <c r="P79" s="2991" t="n"/>
      <c r="Q79" s="2991" t="n"/>
      <c r="R79" s="2991" t="n"/>
      <c r="S79" s="2991" t="n"/>
      <c r="T79" s="2991" t="n"/>
      <c r="U79" s="2991" t="n"/>
      <c r="V79" s="2991" t="n"/>
      <c r="W79" s="2991" t="n"/>
      <c r="X79" s="2991" t="n"/>
      <c r="Y79" s="2991" t="n"/>
      <c r="Z79" s="2991" t="n"/>
      <c r="AA79" s="2991" t="n"/>
      <c r="AB79" s="2991" t="n"/>
      <c r="AC79" s="2991" t="n"/>
      <c r="AD79" s="2991" t="n"/>
      <c r="AE79" s="2991" t="n"/>
      <c r="AF79" s="2991" t="n"/>
      <c r="AG79" s="2991" t="n"/>
      <c r="AH79" s="2991" t="n"/>
      <c r="AI79" s="2991" t="n"/>
      <c r="AJ79" s="2991" t="n"/>
      <c r="AK79" s="2991" t="n"/>
      <c r="AL79" s="2991" t="n"/>
      <c r="AM79" s="2991" t="n"/>
      <c r="AN79" s="2991" t="n"/>
      <c r="AO79" s="2991" t="n"/>
      <c r="AP79" s="2991" t="n"/>
      <c r="AQ79" s="2991" t="n"/>
      <c r="AR79" s="2991" t="n"/>
      <c r="AS79" s="2991" t="n"/>
      <c r="AT79" s="2991" t="n"/>
      <c r="AU79" s="2991" t="n"/>
      <c r="AV79" s="2991" t="n"/>
      <c r="AW79" s="2991" t="n"/>
      <c r="AX79" s="2991" t="n"/>
      <c r="AY79" s="2991" t="n"/>
      <c r="AZ79" s="2991" t="n"/>
      <c r="BA79" s="2991" t="n"/>
      <c r="BB79" s="2991" t="n"/>
      <c r="BC79" s="2991" t="n"/>
      <c r="BD79" s="2991" t="n"/>
      <c r="BE79" s="2991" t="n"/>
      <c r="BF79" s="2991" t="n"/>
      <c r="BG79" s="2991" t="n"/>
      <c r="BH79" s="2991" t="n"/>
      <c r="BI79" s="2991" t="n"/>
      <c r="BJ79" s="2991" t="n"/>
      <c r="BK79" s="2991" t="n"/>
      <c r="BL79" s="2991" t="n"/>
      <c r="BM79" s="2991" t="n"/>
      <c r="BN79" s="2991" t="n"/>
      <c r="BO79" s="2991" t="n"/>
      <c r="BP79" s="2991" t="n"/>
      <c r="BQ79" s="2991" t="n"/>
      <c r="BR79" s="2991" t="n"/>
      <c r="BS79" s="2991" t="n"/>
      <c r="BT79" s="2991" t="n"/>
      <c r="BU79" s="2991" t="n"/>
      <c r="BV79" s="2991" t="n"/>
      <c r="BW79" s="2991" t="n"/>
      <c r="BX79" s="2991" t="n"/>
      <c r="BY79" s="2991" t="n"/>
      <c r="BZ79" s="2991" t="n"/>
      <c r="CA79" s="2991" t="n"/>
      <c r="CB79" s="2991" t="n"/>
      <c r="CC79" s="2991" t="n"/>
      <c r="CD79" s="2991" t="n"/>
      <c r="CE79" s="2991" t="n"/>
      <c r="CF79" s="2991" t="n"/>
      <c r="CG79" s="2991" t="n"/>
      <c r="CH79" s="2991" t="n"/>
      <c r="CI79" s="2991" t="n"/>
      <c r="CJ79" s="2991" t="n"/>
      <c r="CK79" s="2991" t="n"/>
      <c r="CL79" s="2991" t="n"/>
      <c r="CM79" s="2991" t="n"/>
      <c r="CN79" s="2991" t="n"/>
      <c r="CO79" s="2991" t="n"/>
      <c r="CP79" s="2991" t="n"/>
      <c r="CQ79" s="2991" t="n"/>
      <c r="CR79" s="2992" t="n"/>
      <c r="CS79" s="2991" t="n"/>
      <c r="CT79" s="2991" t="n"/>
      <c r="CU79" s="2991" t="n"/>
      <c r="CV79" s="2991" t="n"/>
      <c r="CW79" s="2991" t="n"/>
      <c r="CX79" s="1129" t="n"/>
      <c r="CY79" s="1128" t="n"/>
      <c r="CZ79" s="2989" t="n"/>
      <c r="DA79" s="2989" t="n"/>
      <c r="DB79" s="2989" t="n"/>
      <c r="DC79" s="2989" t="n"/>
      <c r="DD79" s="2989" t="n"/>
      <c r="DE79" s="1128" t="n"/>
      <c r="DF79" s="1129" t="n"/>
      <c r="DG79" s="1128" t="n"/>
      <c r="DH79" s="1128" t="n"/>
      <c r="DI79" s="2489" t="n"/>
      <c r="DJ79" s="12" t="n"/>
      <c r="DK79" s="12" t="n"/>
      <c r="DL79" s="12" t="n"/>
      <c r="DM79" s="12" t="n"/>
      <c r="DN79" s="12" t="n"/>
      <c r="DO79" s="12" t="n"/>
      <c r="DP79" s="12" t="n"/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hidden="1" r="80" s="881">
      <c r="C80" s="1128" t="n"/>
      <c r="D80" s="1128" t="n"/>
      <c r="E80" s="1128" t="n"/>
      <c r="F80" s="1128" t="n"/>
      <c r="G80" s="1128" t="n"/>
      <c r="H80" s="1128" t="n"/>
      <c r="I80" s="1128" t="n"/>
      <c r="J80" s="1128" t="n"/>
      <c r="K80" s="1128" t="n"/>
      <c r="L80" s="1128" t="n"/>
      <c r="M80" s="1128" t="n"/>
      <c r="N80" s="1129" t="n"/>
      <c r="O80" s="1128" t="n"/>
      <c r="P80" s="1128" t="n"/>
      <c r="Q80" s="1128" t="n"/>
      <c r="R80" s="1128" t="n"/>
      <c r="S80" s="1128" t="n"/>
      <c r="T80" s="1129" t="n"/>
      <c r="U80" s="1129" t="n"/>
      <c r="V80" s="1129" t="n"/>
      <c r="W80" s="1129" t="n"/>
      <c r="X80" s="1129" t="n"/>
      <c r="Y80" s="1129" t="n"/>
      <c r="Z80" s="1129" t="n"/>
      <c r="AA80" s="1129" t="n"/>
      <c r="AB80" s="1129" t="n"/>
      <c r="AC80" s="1129" t="n"/>
      <c r="AD80" s="1129" t="n"/>
      <c r="AE80" s="1129" t="n"/>
      <c r="AF80" s="1129" t="n"/>
      <c r="AG80" s="1129" t="n"/>
      <c r="AH80" s="1129" t="n"/>
      <c r="AI80" s="1129" t="n"/>
      <c r="AJ80" s="1129" t="n"/>
      <c r="AK80" s="1129" t="n"/>
      <c r="AL80" s="1129" t="n"/>
      <c r="AM80" s="1129" t="n"/>
      <c r="AN80" s="1129" t="n"/>
      <c r="AO80" s="1129" t="n"/>
      <c r="AP80" s="1129" t="n"/>
      <c r="AQ80" s="1129" t="n"/>
      <c r="AR80" s="1129" t="n"/>
      <c r="AS80" s="1129" t="n"/>
      <c r="AT80" s="1129" t="n"/>
      <c r="AU80" s="1129" t="n"/>
      <c r="AV80" s="1129" t="n"/>
      <c r="AW80" s="1129" t="n"/>
      <c r="AX80" s="1129" t="n"/>
      <c r="AY80" s="1129" t="n"/>
      <c r="AZ80" s="1129" t="n"/>
      <c r="BA80" s="1129" t="n"/>
      <c r="BB80" s="1129" t="n"/>
      <c r="BC80" s="1129" t="n"/>
      <c r="BD80" s="1129" t="n"/>
      <c r="BE80" s="1129" t="n"/>
      <c r="BF80" s="1129" t="n"/>
      <c r="BG80" s="1129" t="n"/>
      <c r="BH80" s="1129" t="n"/>
      <c r="BI80" s="1129" t="n"/>
      <c r="BJ80" s="1129" t="n"/>
      <c r="BK80" s="1129" t="n"/>
      <c r="BL80" s="1129" t="n"/>
      <c r="BM80" s="1129" t="n"/>
      <c r="BN80" s="1129" t="n"/>
      <c r="BO80" s="1129" t="n"/>
      <c r="BP80" s="1129" t="n"/>
      <c r="BQ80" s="1129" t="n"/>
      <c r="BR80" s="1129" t="n"/>
      <c r="BS80" s="1129" t="n"/>
      <c r="BT80" s="2993" t="n"/>
      <c r="BU80" s="1129" t="n"/>
      <c r="BV80" s="1129" t="n"/>
      <c r="BW80" s="1129" t="n"/>
      <c r="BX80" s="1129" t="n"/>
      <c r="BY80" s="1129" t="n"/>
      <c r="BZ80" s="1129" t="n"/>
      <c r="CA80" s="1129" t="n"/>
      <c r="CB80" s="1129" t="n"/>
      <c r="CC80" s="1129" t="n"/>
      <c r="CD80" s="1129" t="n"/>
      <c r="CE80" s="1129" t="n"/>
      <c r="CF80" s="1129" t="n"/>
      <c r="CG80" s="1129" t="n"/>
      <c r="CH80" s="1129" t="n"/>
      <c r="CI80" s="1129" t="n"/>
      <c r="CJ80" s="1128" t="n"/>
      <c r="CK80" s="1128" t="n"/>
      <c r="CL80" s="1128" t="n"/>
      <c r="CM80" s="1128" t="n"/>
      <c r="CN80" s="1128" t="n"/>
      <c r="CO80" s="2990" t="n"/>
      <c r="CP80" s="1128" t="n"/>
      <c r="CQ80" s="1128" t="n"/>
      <c r="CR80" s="2992" t="inlineStr">
        <is>
          <t xml:space="preserve">Détermination totale </t>
        </is>
      </c>
      <c r="CS80" s="2628" t="n">
        <v>553900786</v>
      </c>
      <c r="CT80" s="2989" t="n"/>
      <c r="CU80" s="2989" t="n"/>
      <c r="CV80" s="2988" t="n"/>
      <c r="CW80" s="2989" t="n"/>
      <c r="CX80" s="1129" t="n"/>
      <c r="CY80" s="1128" t="n"/>
      <c r="CZ80" s="2989" t="n"/>
      <c r="DA80" s="2989" t="n"/>
      <c r="DB80" s="2989" t="n"/>
      <c r="DC80" s="2989" t="n"/>
      <c r="DD80" s="2989" t="n"/>
      <c r="DE80" s="1128" t="n"/>
      <c r="DF80" s="1129" t="n"/>
      <c r="DG80" s="1128" t="n"/>
      <c r="DH80" s="1128" t="n"/>
      <c r="DI80" s="2489" t="n"/>
      <c r="DJ80" s="12" t="n"/>
      <c r="DK80" s="12" t="n"/>
      <c r="DL80" s="12" t="n"/>
      <c r="DM80" s="12" t="n"/>
      <c r="DN80" s="12" t="n"/>
      <c r="DO80" s="12" t="n"/>
      <c r="DP80" s="12" t="n"/>
      <c r="DX80" s="2571">
        <f>(CS80-CZ80)*10^6</f>
        <v/>
      </c>
      <c r="DY80" s="2571">
        <f>(CT80-DC80)*10^6</f>
        <v/>
      </c>
      <c r="DZ80" s="2571">
        <f>(CW80-DD80)*10^6</f>
        <v/>
      </c>
    </row>
    <row hidden="1" r="81" s="2323">
      <c r="C81" s="32" t="n"/>
      <c r="W81" s="232" t="n"/>
      <c r="X81" s="232" t="n"/>
      <c r="Y81" s="232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2" t="n"/>
      <c r="AK81" s="232" t="n"/>
      <c r="AL81" s="232" t="n"/>
      <c r="AM81" s="232" t="n"/>
      <c r="AN81" s="232" t="n"/>
      <c r="AO81" s="232" t="n"/>
      <c r="AP81" s="232" t="n"/>
      <c r="AQ81" s="232" t="n"/>
      <c r="AR81" s="232" t="n"/>
      <c r="AS81" s="232" t="n"/>
      <c r="AT81" s="232" t="n"/>
      <c r="AU81" s="232" t="n"/>
      <c r="AV81" s="232" t="n"/>
      <c r="AW81" s="232" t="n"/>
      <c r="AX81" s="232" t="n"/>
      <c r="AY81" s="232" t="n"/>
      <c r="AZ81" s="232" t="n"/>
      <c r="BA81" s="232" t="n"/>
      <c r="BB81" s="232" t="n"/>
      <c r="BC81" s="232" t="n"/>
      <c r="BD81" s="232" t="n"/>
      <c r="BE81" s="232" t="n"/>
      <c r="BF81" s="232" t="n"/>
      <c r="BG81" s="232" t="n"/>
      <c r="BH81" s="232" t="n"/>
      <c r="BI81" s="232" t="n"/>
      <c r="BJ81" s="232" t="n"/>
      <c r="BK81" s="232" t="n"/>
      <c r="BL81" s="232" t="n"/>
      <c r="BM81" s="232" t="n"/>
      <c r="BN81" s="232" t="n"/>
      <c r="BO81" s="232" t="n"/>
      <c r="BP81" s="232" t="n"/>
      <c r="BQ81" s="232" t="n"/>
      <c r="BR81" s="232" t="n"/>
      <c r="BS81" s="232" t="n"/>
      <c r="BT81" s="232" t="n"/>
      <c r="BU81" s="232" t="n"/>
      <c r="BV81" s="232" t="n"/>
      <c r="BW81" s="232" t="n"/>
      <c r="BX81" s="232" t="n"/>
      <c r="BY81" s="232" t="n"/>
      <c r="BZ81" s="232" t="n"/>
      <c r="CA81" s="232" t="n"/>
      <c r="CB81" s="232" t="n"/>
      <c r="CC81" s="232" t="n"/>
      <c r="CD81" s="232" t="n"/>
      <c r="CE81" s="232" t="n"/>
      <c r="CF81" s="232" t="n"/>
      <c r="CG81" s="232" t="n"/>
      <c r="CH81" s="232" t="n"/>
      <c r="CI81" s="232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2992" t="inlineStr">
        <is>
          <t xml:space="preserve">Détermination par abonnés </t>
        </is>
      </c>
      <c r="CS81" s="2434" t="n">
        <v>56156068.4491526</v>
      </c>
      <c r="CT81" s="2434" t="n"/>
      <c r="CU81" s="2434" t="n"/>
      <c r="CV81" s="2883" t="n"/>
      <c r="CW81" s="2434" t="n"/>
      <c r="CX81" s="232" t="n"/>
      <c r="CY81" s="32" t="n"/>
      <c r="CZ81" s="2434" t="n"/>
      <c r="DA81" s="2434" t="n"/>
      <c r="DB81" s="2434" t="n"/>
      <c r="DC81" s="2434" t="n"/>
      <c r="DD81" s="2434" t="n"/>
      <c r="DE81" s="32" t="n"/>
      <c r="DF81" s="232" t="n"/>
      <c r="DG81" s="32" t="n"/>
      <c r="DH81" s="32" t="n"/>
      <c r="DX81" s="2571">
        <f>(CS81-CZ81)*10^6</f>
        <v/>
      </c>
      <c r="DY81" s="2571">
        <f>(CT81-DC81)*10^6</f>
        <v/>
      </c>
      <c r="DZ81" s="2571">
        <f>(CW81-DD81)*10^6</f>
        <v/>
      </c>
    </row>
    <row hidden="1" r="82" s="2323">
      <c r="C82" s="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2" t="n"/>
      <c r="AK82" s="232" t="n"/>
      <c r="AL82" s="232" t="n"/>
      <c r="AM82" s="232" t="n"/>
      <c r="AN82" s="232" t="n"/>
      <c r="AO82" s="232" t="n"/>
      <c r="AP82" s="232" t="n"/>
      <c r="AQ82" s="232" t="n"/>
      <c r="AR82" s="232" t="n"/>
      <c r="AS82" s="232" t="n"/>
      <c r="AT82" s="232" t="n"/>
      <c r="AU82" s="232" t="n"/>
      <c r="AV82" s="232" t="n"/>
      <c r="AW82" s="232" t="n"/>
      <c r="AX82" s="232" t="n"/>
      <c r="AY82" s="232" t="n"/>
      <c r="AZ82" s="232" t="n"/>
      <c r="BA82" s="232" t="n"/>
      <c r="BB82" s="232" t="n"/>
      <c r="BC82" s="232" t="n"/>
      <c r="BD82" s="232" t="n"/>
      <c r="BE82" s="232" t="n"/>
      <c r="BF82" s="232" t="n"/>
      <c r="BG82" s="232" t="n"/>
      <c r="BH82" s="232" t="n"/>
      <c r="BI82" s="232" t="n"/>
      <c r="BJ82" s="232" t="n"/>
      <c r="BK82" s="232" t="n"/>
      <c r="BL82" s="232" t="n"/>
      <c r="BM82" s="232" t="n"/>
      <c r="BN82" s="232" t="n"/>
      <c r="BO82" s="232" t="n"/>
      <c r="BP82" s="232" t="n"/>
      <c r="BQ82" s="232" t="n"/>
      <c r="BR82" s="232" t="n"/>
      <c r="BS82" s="232" t="n"/>
      <c r="BT82" s="232" t="n"/>
      <c r="BU82" s="232" t="n"/>
      <c r="BV82" s="232" t="n"/>
      <c r="BW82" s="232" t="n"/>
      <c r="BX82" s="232" t="n"/>
      <c r="BY82" s="232" t="n"/>
      <c r="BZ82" s="232" t="n"/>
      <c r="CA82" s="232" t="n"/>
      <c r="CB82" s="232" t="n"/>
      <c r="CC82" s="232" t="n"/>
      <c r="CD82" s="232" t="n"/>
      <c r="CE82" s="232" t="n"/>
      <c r="CF82" s="232" t="n"/>
      <c r="CG82" s="232" t="n"/>
      <c r="CH82" s="232" t="n"/>
      <c r="CI82" s="232" t="n"/>
      <c r="CJ82" s="32" t="n"/>
      <c r="CK82" s="32" t="n"/>
      <c r="CL82" s="32" t="n"/>
      <c r="CM82" s="32" t="n"/>
      <c r="CN82" s="32" t="n"/>
      <c r="CO82" s="2507" t="n"/>
      <c r="CP82" s="2994" t="n"/>
      <c r="CQ82" s="32" t="n"/>
      <c r="CR82" s="2883" t="n"/>
      <c r="CS82" s="2434">
        <f>CS80-CS81</f>
        <v/>
      </c>
      <c r="CT82" s="2434" t="n"/>
      <c r="CU82" s="2434" t="n"/>
      <c r="CV82" s="2883" t="n"/>
      <c r="CW82" s="2434" t="n"/>
      <c r="CX82" s="232" t="n"/>
      <c r="CY82" s="32" t="n"/>
      <c r="CZ82" s="2434" t="n"/>
      <c r="DA82" s="2434" t="n"/>
      <c r="DB82" s="2434" t="n"/>
      <c r="DC82" s="2434" t="n"/>
      <c r="DD82" s="2434" t="n"/>
      <c r="DE82" s="32" t="n"/>
      <c r="DF82" s="232" t="n"/>
      <c r="DG82" s="32" t="n"/>
      <c r="DH82" s="32" t="n"/>
      <c r="DX82" s="2571">
        <f>(CS82-CZ82)*10^6</f>
        <v/>
      </c>
      <c r="DY82" s="2571">
        <f>(CT82-DC82)*10^6</f>
        <v/>
      </c>
      <c r="DZ82" s="2571">
        <f>(CW82-DD82)*10^6</f>
        <v/>
      </c>
    </row>
    <row hidden="1" r="83" s="2323">
      <c r="C83" s="32" t="n"/>
      <c r="W83" s="232" t="n"/>
      <c r="X83" s="232" t="n"/>
      <c r="Y83" s="232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2" t="n"/>
      <c r="AK83" s="232" t="n"/>
      <c r="AL83" s="232" t="n"/>
      <c r="AM83" s="232" t="n"/>
      <c r="AN83" s="232" t="n"/>
      <c r="AO83" s="232" t="n"/>
      <c r="AP83" s="232" t="n"/>
      <c r="AQ83" s="232" t="n"/>
      <c r="AR83" s="232" t="n"/>
      <c r="AS83" s="232" t="n"/>
      <c r="AT83" s="232" t="n"/>
      <c r="AU83" s="232" t="n"/>
      <c r="AV83" s="232" t="n"/>
      <c r="AW83" s="232" t="n"/>
      <c r="AX83" s="232" t="n"/>
      <c r="AY83" s="232" t="n"/>
      <c r="AZ83" s="232" t="n"/>
      <c r="BA83" s="232" t="n"/>
      <c r="BB83" s="232" t="n"/>
      <c r="BC83" s="232" t="n"/>
      <c r="BD83" s="232" t="n"/>
      <c r="BE83" s="232" t="n"/>
      <c r="BF83" s="232" t="n"/>
      <c r="BG83" s="232" t="n"/>
      <c r="BH83" s="232" t="n"/>
      <c r="BI83" s="232" t="n"/>
      <c r="BJ83" s="232" t="n"/>
      <c r="BK83" s="232" t="n"/>
      <c r="BL83" s="232" t="n"/>
      <c r="BM83" s="232" t="n"/>
      <c r="BN83" s="232" t="n"/>
      <c r="BO83" s="232" t="n"/>
      <c r="BP83" s="232" t="n"/>
      <c r="BQ83" s="232" t="n"/>
      <c r="BR83" s="232" t="n"/>
      <c r="BS83" s="232" t="n"/>
      <c r="BT83" s="232" t="n"/>
      <c r="BU83" s="232" t="n"/>
      <c r="BV83" s="232" t="n"/>
      <c r="BW83" s="232" t="n"/>
      <c r="BX83" s="232" t="n"/>
      <c r="BY83" s="232" t="n"/>
      <c r="BZ83" s="232" t="n"/>
      <c r="CA83" s="232" t="n"/>
      <c r="CB83" s="232" t="n"/>
      <c r="CC83" s="232" t="n"/>
      <c r="CD83" s="232" t="n"/>
      <c r="CE83" s="232" t="n"/>
      <c r="CF83" s="232" t="n"/>
      <c r="CG83" s="232" t="n"/>
      <c r="CH83" s="232" t="n"/>
      <c r="CI83" s="232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2883" t="n"/>
      <c r="CS83" s="2434" t="n">
        <v>497744717.550848</v>
      </c>
      <c r="CT83" s="2434" t="n"/>
      <c r="CU83" s="2434" t="n"/>
      <c r="CV83" s="2883" t="n"/>
      <c r="CW83" s="2434" t="n"/>
      <c r="CX83" s="232" t="n"/>
      <c r="CY83" s="32" t="n"/>
      <c r="CZ83" s="2434" t="n"/>
      <c r="DA83" s="2434" t="n"/>
      <c r="DB83" s="2434" t="n"/>
      <c r="DC83" s="2434" t="n"/>
      <c r="DD83" s="2434" t="n"/>
      <c r="DE83" s="32" t="n"/>
      <c r="DF83" s="232" t="n"/>
      <c r="DG83" s="32" t="n"/>
      <c r="DH83" s="32" t="n"/>
      <c r="DX83" s="2571">
        <f>(CS83-CZ83)*10^6</f>
        <v/>
      </c>
      <c r="DY83" s="2571">
        <f>(CT83-DC83)*10^6</f>
        <v/>
      </c>
      <c r="DZ83" s="2571">
        <f>(CW83-DD83)*10^6</f>
        <v/>
      </c>
    </row>
    <row hidden="1" r="84" s="2323">
      <c r="C84" s="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232" t="n"/>
      <c r="AJ84" s="232" t="n"/>
      <c r="AK84" s="232" t="n"/>
      <c r="AL84" s="232" t="n"/>
      <c r="AM84" s="232" t="n"/>
      <c r="AN84" s="232" t="n"/>
      <c r="AO84" s="232" t="n"/>
      <c r="AP84" s="232" t="n"/>
      <c r="AQ84" s="232" t="n"/>
      <c r="AR84" s="232" t="n"/>
      <c r="AS84" s="232" t="n"/>
      <c r="AT84" s="232" t="n"/>
      <c r="AU84" s="232" t="n"/>
      <c r="AV84" s="232" t="n"/>
      <c r="AW84" s="232" t="n"/>
      <c r="AX84" s="232" t="n"/>
      <c r="AY84" s="232" t="n"/>
      <c r="AZ84" s="232" t="n"/>
      <c r="BA84" s="232" t="n"/>
      <c r="BB84" s="232" t="n"/>
      <c r="BC84" s="232" t="n"/>
      <c r="BD84" s="232" t="n"/>
      <c r="BE84" s="232" t="n"/>
      <c r="BF84" s="232" t="n"/>
      <c r="BG84" s="232" t="n"/>
      <c r="BH84" s="232" t="n"/>
      <c r="BI84" s="232" t="n"/>
      <c r="BJ84" s="232" t="n"/>
      <c r="BK84" s="232" t="n"/>
      <c r="BL84" s="232" t="n"/>
      <c r="BM84" s="232" t="n"/>
      <c r="BN84" s="232" t="n"/>
      <c r="BO84" s="232" t="n"/>
      <c r="BP84" s="232" t="n"/>
      <c r="BQ84" s="232" t="n"/>
      <c r="BR84" s="232" t="n"/>
      <c r="BS84" s="232" t="n"/>
      <c r="BT84" s="232" t="n"/>
      <c r="BU84" s="232" t="n"/>
      <c r="BV84" s="232" t="n"/>
      <c r="BW84" s="232" t="n"/>
      <c r="BX84" s="232" t="n"/>
      <c r="BY84" s="232" t="n"/>
      <c r="BZ84" s="232" t="n"/>
      <c r="CA84" s="232" t="n"/>
      <c r="CB84" s="232" t="n"/>
      <c r="CC84" s="232" t="n"/>
      <c r="CD84" s="232" t="n"/>
      <c r="CE84" s="232" t="n"/>
      <c r="CF84" s="232" t="n"/>
      <c r="CG84" s="232" t="n"/>
      <c r="CH84" s="232" t="n"/>
      <c r="CI84" s="232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2883" t="n"/>
      <c r="CS84" s="2434" t="n"/>
      <c r="CT84" s="2434" t="n"/>
      <c r="CU84" s="2434" t="n"/>
      <c r="CV84" s="2883" t="n"/>
      <c r="CW84" s="2434" t="n"/>
      <c r="CX84" s="232" t="n"/>
      <c r="CY84" s="32" t="n"/>
      <c r="CZ84" s="2434" t="n"/>
      <c r="DA84" s="2434" t="n"/>
      <c r="DB84" s="2434" t="n"/>
      <c r="DC84" s="2434" t="n"/>
      <c r="DD84" s="2434" t="n"/>
      <c r="DE84" s="32" t="n"/>
      <c r="DF84" s="232" t="n"/>
      <c r="DG84" s="32" t="n"/>
      <c r="DH84" s="32" t="n"/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C85" s="32" t="n"/>
      <c r="W85" s="232" t="n"/>
      <c r="X85" s="232" t="n"/>
      <c r="Y85" s="232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2" t="n"/>
      <c r="AK85" s="232" t="n"/>
      <c r="AL85" s="232" t="n"/>
      <c r="AM85" s="232" t="n"/>
      <c r="AN85" s="232" t="n"/>
      <c r="AO85" s="232" t="n"/>
      <c r="AP85" s="232" t="n"/>
      <c r="AQ85" s="232" t="n"/>
      <c r="AR85" s="232" t="n"/>
      <c r="AS85" s="232" t="n"/>
      <c r="AT85" s="232" t="n"/>
      <c r="AU85" s="232" t="n"/>
      <c r="AV85" s="232" t="n"/>
      <c r="AW85" s="232" t="n"/>
      <c r="AX85" s="232" t="n"/>
      <c r="AY85" s="232" t="n"/>
      <c r="AZ85" s="232" t="n"/>
      <c r="BA85" s="232" t="n"/>
      <c r="BB85" s="232" t="n"/>
      <c r="BC85" s="232" t="n"/>
      <c r="BD85" s="232" t="n"/>
      <c r="BE85" s="232" t="n"/>
      <c r="BF85" s="232" t="n"/>
      <c r="BG85" s="232" t="n"/>
      <c r="BH85" s="232" t="n"/>
      <c r="BI85" s="232" t="n"/>
      <c r="BJ85" s="232" t="n"/>
      <c r="BK85" s="232" t="n"/>
      <c r="BL85" s="232" t="n"/>
      <c r="BM85" s="232" t="n"/>
      <c r="BN85" s="232" t="n"/>
      <c r="BO85" s="232" t="n"/>
      <c r="BP85" s="232" t="n"/>
      <c r="BQ85" s="232" t="n"/>
      <c r="BR85" s="232" t="n"/>
      <c r="BS85" s="232" t="n"/>
      <c r="BT85" s="232" t="n"/>
      <c r="BU85" s="232" t="n"/>
      <c r="BV85" s="232" t="n"/>
      <c r="BW85" s="232" t="n"/>
      <c r="BX85" s="232" t="n"/>
      <c r="BY85" s="232" t="n"/>
      <c r="BZ85" s="232" t="n"/>
      <c r="CA85" s="232" t="n"/>
      <c r="CB85" s="232" t="n"/>
      <c r="CC85" s="232" t="n"/>
      <c r="CD85" s="232" t="n"/>
      <c r="CE85" s="232" t="n"/>
      <c r="CF85" s="232" t="n"/>
      <c r="CG85" s="232" t="n"/>
      <c r="CH85" s="232" t="n"/>
      <c r="CI85" s="232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2883" t="n"/>
      <c r="CS85" s="2434" t="n"/>
      <c r="CT85" s="2434" t="n"/>
      <c r="CU85" s="2434" t="n"/>
      <c r="CV85" s="2883" t="n"/>
      <c r="CW85" s="2434" t="n"/>
      <c r="CX85" s="232" t="n"/>
      <c r="CY85" s="32" t="n"/>
      <c r="CZ85" s="2434" t="n"/>
      <c r="DA85" s="2434" t="n"/>
      <c r="DB85" s="2434" t="n"/>
      <c r="DC85" s="2434" t="n"/>
      <c r="DD85" s="2434" t="n"/>
      <c r="DE85" s="32" t="n"/>
      <c r="DF85" s="232" t="n"/>
      <c r="DG85" s="32" t="n"/>
      <c r="DH85" s="32" t="n"/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C86" s="32" t="n"/>
      <c r="W86" s="232" t="n"/>
      <c r="X86" s="232" t="n"/>
      <c r="Y86" s="232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2" t="n"/>
      <c r="AK86" s="232" t="n"/>
      <c r="AL86" s="232" t="n"/>
      <c r="AM86" s="232" t="n"/>
      <c r="AN86" s="232" t="n"/>
      <c r="AO86" s="232" t="n"/>
      <c r="AP86" s="232" t="n"/>
      <c r="AQ86" s="232" t="n"/>
      <c r="AR86" s="232" t="n"/>
      <c r="AS86" s="232" t="n"/>
      <c r="AT86" s="232" t="n"/>
      <c r="AU86" s="232" t="n"/>
      <c r="AV86" s="232" t="n"/>
      <c r="AW86" s="232" t="n"/>
      <c r="AX86" s="232" t="n"/>
      <c r="AY86" s="232" t="n"/>
      <c r="AZ86" s="232" t="n"/>
      <c r="BA86" s="232" t="n"/>
      <c r="BB86" s="232" t="n"/>
      <c r="BC86" s="232" t="n"/>
      <c r="BD86" s="232" t="n"/>
      <c r="BE86" s="232" t="n"/>
      <c r="BF86" s="232" t="n"/>
      <c r="BG86" s="232" t="n"/>
      <c r="BH86" s="232" t="n"/>
      <c r="BI86" s="232" t="n"/>
      <c r="BJ86" s="232" t="n"/>
      <c r="BK86" s="232" t="n"/>
      <c r="BL86" s="232" t="n"/>
      <c r="BM86" s="232" t="n"/>
      <c r="BN86" s="232" t="n"/>
      <c r="BO86" s="232" t="n"/>
      <c r="BP86" s="232" t="n"/>
      <c r="BQ86" s="232" t="n"/>
      <c r="BR86" s="232" t="n"/>
      <c r="BS86" s="232" t="n"/>
      <c r="BT86" s="232" t="n"/>
      <c r="BU86" s="232" t="n"/>
      <c r="BV86" s="232" t="n"/>
      <c r="BW86" s="232" t="n"/>
      <c r="BX86" s="232" t="n"/>
      <c r="BY86" s="232" t="n"/>
      <c r="BZ86" s="232" t="n"/>
      <c r="CA86" s="232" t="n"/>
      <c r="CB86" s="232" t="n"/>
      <c r="CC86" s="232" t="n"/>
      <c r="CD86" s="232" t="n"/>
      <c r="CE86" s="232" t="n"/>
      <c r="CF86" s="232" t="n"/>
      <c r="CG86" s="232" t="n"/>
      <c r="CH86" s="232" t="n"/>
      <c r="CI86" s="232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2883" t="n"/>
      <c r="CS86" s="2434" t="n"/>
      <c r="CT86" s="2434" t="n"/>
      <c r="CU86" s="2434" t="n"/>
      <c r="CV86" s="2883" t="n"/>
      <c r="CW86" s="2434" t="n"/>
      <c r="CX86" s="232" t="n"/>
      <c r="CY86" s="32" t="n"/>
      <c r="CZ86" s="2434" t="n"/>
      <c r="DA86" s="2434" t="n"/>
      <c r="DB86" s="2434" t="n"/>
      <c r="DC86" s="2434" t="n"/>
      <c r="DD86" s="2434" t="n"/>
      <c r="DE86" s="32" t="n"/>
      <c r="DF86" s="232" t="n"/>
      <c r="DG86" s="32" t="n"/>
      <c r="DH86" s="32" t="n"/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C87" s="32" t="n"/>
      <c r="W87" s="232" t="n"/>
      <c r="X87" s="232" t="n"/>
      <c r="Y87" s="232" t="n"/>
      <c r="Z87" s="232" t="n"/>
      <c r="AA87" s="232" t="n"/>
      <c r="AB87" s="232" t="n"/>
      <c r="AC87" s="232" t="n"/>
      <c r="AD87" s="232" t="n"/>
      <c r="AE87" s="232" t="n"/>
      <c r="AF87" s="232" t="n"/>
      <c r="AG87" s="232" t="n"/>
      <c r="AH87" s="232" t="n"/>
      <c r="AI87" s="232" t="n"/>
      <c r="AJ87" s="232" t="n"/>
      <c r="AK87" s="232" t="n"/>
      <c r="AL87" s="232" t="n"/>
      <c r="AM87" s="232" t="n"/>
      <c r="AN87" s="232" t="n"/>
      <c r="AO87" s="232" t="n"/>
      <c r="AP87" s="232" t="n"/>
      <c r="AQ87" s="232" t="n"/>
      <c r="AR87" s="232" t="n"/>
      <c r="AS87" s="232" t="n"/>
      <c r="AT87" s="232" t="n"/>
      <c r="AU87" s="232" t="n"/>
      <c r="AV87" s="232" t="n"/>
      <c r="AW87" s="232" t="n"/>
      <c r="AX87" s="232" t="n"/>
      <c r="AY87" s="232" t="n"/>
      <c r="AZ87" s="232" t="n"/>
      <c r="BA87" s="232" t="n"/>
      <c r="BB87" s="232" t="n"/>
      <c r="BC87" s="232" t="n"/>
      <c r="BD87" s="232" t="n"/>
      <c r="BE87" s="232" t="n"/>
      <c r="BF87" s="232" t="n"/>
      <c r="BG87" s="232" t="n"/>
      <c r="BH87" s="232" t="n"/>
      <c r="BI87" s="232" t="n"/>
      <c r="BJ87" s="232" t="n"/>
      <c r="BK87" s="232" t="n"/>
      <c r="BL87" s="232" t="n"/>
      <c r="BM87" s="232" t="n"/>
      <c r="BN87" s="232" t="n"/>
      <c r="BO87" s="232" t="n"/>
      <c r="BP87" s="232" t="n"/>
      <c r="BQ87" s="232" t="n"/>
      <c r="BR87" s="232" t="n"/>
      <c r="BS87" s="232" t="n"/>
      <c r="BT87" s="232" t="n"/>
      <c r="BU87" s="232" t="n"/>
      <c r="BV87" s="232" t="n"/>
      <c r="BW87" s="232" t="n"/>
      <c r="BX87" s="232" t="n"/>
      <c r="BY87" s="232" t="n"/>
      <c r="BZ87" s="232" t="n"/>
      <c r="CA87" s="232" t="n"/>
      <c r="CB87" s="232" t="n"/>
      <c r="CC87" s="232" t="n"/>
      <c r="CD87" s="232" t="n"/>
      <c r="CE87" s="232" t="n"/>
      <c r="CF87" s="232" t="n"/>
      <c r="CG87" s="232" t="n"/>
      <c r="CH87" s="232" t="n"/>
      <c r="CI87" s="232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2883" t="n"/>
      <c r="CS87" s="2434" t="n"/>
      <c r="CT87" s="2434" t="n"/>
      <c r="CU87" s="2434" t="n"/>
      <c r="CV87" s="2883" t="n"/>
      <c r="CW87" s="2434" t="n"/>
      <c r="CX87" s="232" t="n"/>
      <c r="CY87" s="32" t="n"/>
      <c r="CZ87" s="2434" t="n"/>
      <c r="DA87" s="2434" t="n"/>
      <c r="DB87" s="2434" t="n"/>
      <c r="DC87" s="2434" t="n"/>
      <c r="DD87" s="2434" t="n"/>
      <c r="DE87" s="32" t="n"/>
      <c r="DF87" s="232" t="n"/>
      <c r="DG87" s="32" t="n"/>
      <c r="DH87" s="32" t="n"/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C88" s="32" t="n"/>
      <c r="W88" s="232" t="n"/>
      <c r="X88" s="232" t="n"/>
      <c r="Y88" s="232" t="n"/>
      <c r="Z88" s="232" t="n"/>
      <c r="AA88" s="232" t="n"/>
      <c r="AB88" s="232" t="n"/>
      <c r="AC88" s="232" t="n"/>
      <c r="AD88" s="232" t="n"/>
      <c r="AE88" s="232" t="n"/>
      <c r="AF88" s="232" t="n"/>
      <c r="AG88" s="232" t="n"/>
      <c r="AH88" s="232" t="n"/>
      <c r="AI88" s="232" t="n"/>
      <c r="AJ88" s="232" t="n"/>
      <c r="AK88" s="232" t="n"/>
      <c r="AL88" s="232" t="n"/>
      <c r="AM88" s="232" t="n"/>
      <c r="AN88" s="232" t="n"/>
      <c r="AO88" s="232" t="n"/>
      <c r="AP88" s="232" t="n"/>
      <c r="AQ88" s="232" t="n"/>
      <c r="AR88" s="232" t="n"/>
      <c r="AS88" s="232" t="n"/>
      <c r="AT88" s="232" t="n"/>
      <c r="AU88" s="232" t="n"/>
      <c r="AV88" s="232" t="n"/>
      <c r="AW88" s="232" t="n"/>
      <c r="AX88" s="232" t="n"/>
      <c r="AY88" s="232" t="n"/>
      <c r="AZ88" s="232" t="n"/>
      <c r="BA88" s="232" t="n"/>
      <c r="BB88" s="232" t="n"/>
      <c r="BC88" s="232" t="n"/>
      <c r="BD88" s="232" t="n"/>
      <c r="BE88" s="232" t="n"/>
      <c r="BF88" s="232" t="n"/>
      <c r="BG88" s="232" t="n"/>
      <c r="BH88" s="232" t="n"/>
      <c r="BI88" s="232" t="n"/>
      <c r="BJ88" s="232" t="n"/>
      <c r="BK88" s="232" t="n"/>
      <c r="BL88" s="232" t="n"/>
      <c r="BM88" s="232" t="n"/>
      <c r="BN88" s="232" t="n"/>
      <c r="BO88" s="232" t="n"/>
      <c r="BP88" s="232" t="n"/>
      <c r="BQ88" s="232" t="n"/>
      <c r="BR88" s="232" t="n"/>
      <c r="BS88" s="232" t="n"/>
      <c r="BT88" s="232" t="n"/>
      <c r="BU88" s="232" t="n"/>
      <c r="BV88" s="232" t="n"/>
      <c r="BW88" s="232" t="n"/>
      <c r="BX88" s="232" t="n"/>
      <c r="BY88" s="232" t="n"/>
      <c r="BZ88" s="232" t="n"/>
      <c r="CA88" s="232" t="n"/>
      <c r="CB88" s="232" t="n"/>
      <c r="CC88" s="232" t="n"/>
      <c r="CD88" s="232" t="n"/>
      <c r="CE88" s="2507" t="n"/>
      <c r="CF88" s="232" t="n"/>
      <c r="CG88" s="232" t="n"/>
      <c r="CH88" s="232" t="n"/>
      <c r="CI88" s="232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2883" t="n"/>
      <c r="CS88" s="2434" t="n"/>
      <c r="CT88" s="2434" t="n"/>
      <c r="CU88" s="2434" t="n"/>
      <c r="CV88" s="2883" t="n"/>
      <c r="CW88" s="2434" t="n"/>
      <c r="CX88" s="232" t="n"/>
      <c r="CY88" s="32" t="n"/>
      <c r="CZ88" s="2434" t="n"/>
      <c r="DA88" s="2434" t="n"/>
      <c r="DB88" s="2434" t="n"/>
      <c r="DC88" s="2434" t="n"/>
      <c r="DD88" s="2434" t="n"/>
      <c r="DE88" s="32" t="n"/>
      <c r="DF88" s="232" t="n"/>
      <c r="DG88" s="32" t="n"/>
      <c r="DH88" s="32" t="n"/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C89" s="32" t="n"/>
      <c r="W89" s="232" t="n"/>
      <c r="X89" s="232" t="n"/>
      <c r="Y89" s="232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2" t="n"/>
      <c r="AK89" s="232" t="n"/>
      <c r="AL89" s="232" t="n"/>
      <c r="AM89" s="232" t="n"/>
      <c r="AN89" s="232" t="n"/>
      <c r="AO89" s="232" t="n"/>
      <c r="AP89" s="232" t="n"/>
      <c r="AQ89" s="232" t="n"/>
      <c r="AR89" s="232" t="n"/>
      <c r="AS89" s="232" t="n"/>
      <c r="AT89" s="232" t="n"/>
      <c r="AU89" s="232" t="n"/>
      <c r="AV89" s="232" t="n"/>
      <c r="AW89" s="232" t="n"/>
      <c r="AX89" s="232" t="n"/>
      <c r="AY89" s="232" t="n"/>
      <c r="AZ89" s="232" t="n"/>
      <c r="BA89" s="232" t="n"/>
      <c r="BB89" s="232" t="n"/>
      <c r="BC89" s="232" t="n"/>
      <c r="BD89" s="232" t="n"/>
      <c r="BE89" s="232" t="n"/>
      <c r="BF89" s="232" t="n"/>
      <c r="BG89" s="232" t="n"/>
      <c r="BH89" s="232" t="n"/>
      <c r="BI89" s="232" t="n"/>
      <c r="BJ89" s="232" t="n"/>
      <c r="BK89" s="232" t="n"/>
      <c r="BL89" s="232" t="n"/>
      <c r="BM89" s="232" t="n"/>
      <c r="BN89" s="232" t="n"/>
      <c r="BO89" s="232" t="n"/>
      <c r="BP89" s="232" t="n"/>
      <c r="BQ89" s="232" t="n"/>
      <c r="BR89" s="232" t="n"/>
      <c r="BS89" s="232" t="n"/>
      <c r="BT89" s="232" t="n"/>
      <c r="BU89" s="232" t="n"/>
      <c r="BV89" s="232" t="n"/>
      <c r="BW89" s="232" t="n"/>
      <c r="BX89" s="232" t="n"/>
      <c r="BY89" s="232" t="n"/>
      <c r="BZ89" s="232" t="n"/>
      <c r="CA89" s="232" t="n"/>
      <c r="CB89" s="232" t="n"/>
      <c r="CC89" s="232" t="n"/>
      <c r="CD89" s="232" t="n"/>
      <c r="CE89" s="232" t="n"/>
      <c r="CF89" s="232" t="n"/>
      <c r="CG89" s="232" t="n"/>
      <c r="CH89" s="232" t="n"/>
      <c r="CI89" s="232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2883" t="n"/>
      <c r="CS89" s="2434" t="n"/>
      <c r="CT89" s="2434" t="n"/>
      <c r="CU89" s="2434" t="n"/>
      <c r="CV89" s="2883" t="n"/>
      <c r="CW89" s="2434" t="n"/>
      <c r="CX89" s="232" t="n"/>
      <c r="CY89" s="32" t="n"/>
      <c r="CZ89" s="2434" t="n"/>
      <c r="DA89" s="2434" t="n"/>
      <c r="DB89" s="2434" t="n"/>
      <c r="DC89" s="2434" t="n"/>
      <c r="DD89" s="2434" t="n"/>
      <c r="DE89" s="32" t="n"/>
      <c r="DF89" s="232" t="n"/>
      <c r="DG89" s="32" t="n"/>
      <c r="DH89" s="32" t="n"/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C90" s="32" t="n"/>
      <c r="W90" s="232" t="n"/>
      <c r="X90" s="232" t="n"/>
      <c r="Y90" s="232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2" t="n"/>
      <c r="AK90" s="232" t="n"/>
      <c r="AL90" s="232" t="n"/>
      <c r="AM90" s="232" t="n"/>
      <c r="AN90" s="232" t="n"/>
      <c r="AO90" s="232" t="n"/>
      <c r="AP90" s="232" t="n"/>
      <c r="AQ90" s="232" t="n"/>
      <c r="AR90" s="232" t="n"/>
      <c r="AS90" s="232" t="n"/>
      <c r="AT90" s="232" t="n"/>
      <c r="AU90" s="232" t="n"/>
      <c r="AV90" s="232" t="n"/>
      <c r="AW90" s="232" t="n"/>
      <c r="AX90" s="232" t="n"/>
      <c r="AY90" s="232" t="n"/>
      <c r="AZ90" s="232" t="n"/>
      <c r="BA90" s="232" t="n"/>
      <c r="BB90" s="232" t="n"/>
      <c r="BC90" s="232" t="n"/>
      <c r="BD90" s="232" t="n"/>
      <c r="BE90" s="232" t="n"/>
      <c r="BF90" s="232" t="n"/>
      <c r="BG90" s="232" t="n"/>
      <c r="BH90" s="232" t="n"/>
      <c r="BI90" s="232" t="n"/>
      <c r="BJ90" s="232" t="n"/>
      <c r="BK90" s="232" t="n"/>
      <c r="BL90" s="232" t="n"/>
      <c r="BM90" s="232" t="n"/>
      <c r="BN90" s="232" t="n"/>
      <c r="BO90" s="232" t="n"/>
      <c r="BP90" s="232" t="n"/>
      <c r="BQ90" s="232" t="n"/>
      <c r="BR90" s="232" t="n"/>
      <c r="BS90" s="232" t="n"/>
      <c r="BT90" s="232" t="n"/>
      <c r="BU90" s="232" t="n"/>
      <c r="BV90" s="232" t="n"/>
      <c r="BW90" s="232" t="n"/>
      <c r="BX90" s="232" t="n"/>
      <c r="BY90" s="232" t="n"/>
      <c r="BZ90" s="232" t="n"/>
      <c r="CA90" s="232" t="n"/>
      <c r="CB90" s="232" t="n"/>
      <c r="CC90" s="232" t="n"/>
      <c r="CD90" s="232" t="n"/>
      <c r="CE90" s="232" t="n"/>
      <c r="CF90" s="232" t="n"/>
      <c r="CG90" s="232" t="n"/>
      <c r="CH90" s="232" t="n"/>
      <c r="CI90" s="232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2883" t="n"/>
      <c r="CS90" s="2434" t="n"/>
      <c r="CT90" s="2434" t="n"/>
      <c r="CU90" s="2434" t="n"/>
      <c r="CV90" s="2883" t="n"/>
      <c r="CW90" s="2434" t="n"/>
      <c r="CX90" s="232" t="n"/>
      <c r="CY90" s="32" t="n"/>
      <c r="CZ90" s="2434" t="n"/>
      <c r="DA90" s="2434" t="n"/>
      <c r="DB90" s="2434" t="n"/>
      <c r="DC90" s="2434" t="n"/>
      <c r="DD90" s="2434" t="n"/>
      <c r="DE90" s="32" t="n"/>
      <c r="DF90" s="232" t="n"/>
      <c r="DG90" s="32" t="n"/>
      <c r="DH90" s="32" t="n"/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C91" s="32" t="n"/>
      <c r="W91" s="232" t="n"/>
      <c r="X91" s="232" t="n"/>
      <c r="Y91" s="232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2" t="n"/>
      <c r="AK91" s="232" t="n"/>
      <c r="AL91" s="232" t="n"/>
      <c r="AM91" s="232" t="n"/>
      <c r="AN91" s="232" t="n"/>
      <c r="AO91" s="232" t="n"/>
      <c r="AP91" s="232" t="n"/>
      <c r="AQ91" s="232" t="n"/>
      <c r="AR91" s="232" t="n"/>
      <c r="AS91" s="232" t="n"/>
      <c r="AT91" s="232" t="n"/>
      <c r="AU91" s="232" t="n"/>
      <c r="AV91" s="232" t="n"/>
      <c r="AW91" s="232" t="n"/>
      <c r="AX91" s="232" t="n"/>
      <c r="AY91" s="232" t="n"/>
      <c r="AZ91" s="232" t="n"/>
      <c r="BA91" s="232" t="n"/>
      <c r="BB91" s="232" t="n"/>
      <c r="BC91" s="232" t="n"/>
      <c r="BD91" s="232" t="n"/>
      <c r="BE91" s="232" t="n"/>
      <c r="BF91" s="232" t="n"/>
      <c r="BG91" s="232" t="n"/>
      <c r="BH91" s="232" t="n"/>
      <c r="BI91" s="232" t="n"/>
      <c r="BJ91" s="232" t="n"/>
      <c r="BK91" s="232" t="n"/>
      <c r="BL91" s="232" t="n"/>
      <c r="BM91" s="232" t="n"/>
      <c r="BN91" s="232" t="n"/>
      <c r="BO91" s="232" t="n"/>
      <c r="BP91" s="232" t="n"/>
      <c r="BQ91" s="232" t="n"/>
      <c r="BR91" s="232" t="n"/>
      <c r="BS91" s="232" t="n"/>
      <c r="BT91" s="232" t="n"/>
      <c r="BU91" s="232" t="n"/>
      <c r="BV91" s="232" t="n"/>
      <c r="BW91" s="232" t="n"/>
      <c r="BX91" s="232" t="n"/>
      <c r="BY91" s="232" t="n"/>
      <c r="BZ91" s="232" t="n"/>
      <c r="CA91" s="232" t="n"/>
      <c r="CB91" s="232" t="n"/>
      <c r="CC91" s="232" t="n"/>
      <c r="CD91" s="232" t="n"/>
      <c r="CE91" s="232" t="n"/>
      <c r="CF91" s="232" t="n"/>
      <c r="CG91" s="232" t="n"/>
      <c r="CH91" s="232" t="n"/>
      <c r="CI91" s="232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2883" t="n"/>
      <c r="CS91" s="2434" t="n"/>
      <c r="CT91" s="2434" t="n"/>
      <c r="CU91" s="2434" t="n"/>
      <c r="CV91" s="2883" t="n"/>
      <c r="CW91" s="2434" t="n"/>
      <c r="CX91" s="232" t="n"/>
      <c r="CY91" s="32" t="n"/>
      <c r="CZ91" s="2434" t="n"/>
      <c r="DA91" s="2434" t="n"/>
      <c r="DB91" s="2434" t="n"/>
      <c r="DC91" s="2434" t="n"/>
      <c r="DD91" s="2434" t="n"/>
      <c r="DE91" s="32" t="n"/>
      <c r="DF91" s="232" t="n"/>
      <c r="DG91" s="32" t="n"/>
      <c r="DH91" s="32" t="n"/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C92" s="32" t="n"/>
      <c r="W92" s="232" t="n"/>
      <c r="X92" s="232" t="n"/>
      <c r="Y92" s="232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2" t="n"/>
      <c r="AK92" s="232" t="n"/>
      <c r="AL92" s="232" t="n"/>
      <c r="AM92" s="232" t="n"/>
      <c r="AN92" s="232" t="n"/>
      <c r="AO92" s="232" t="n"/>
      <c r="AP92" s="232" t="n"/>
      <c r="AQ92" s="232" t="n"/>
      <c r="AR92" s="232" t="n"/>
      <c r="AS92" s="232" t="n"/>
      <c r="AT92" s="232" t="n"/>
      <c r="AU92" s="232" t="n"/>
      <c r="AV92" s="232" t="n"/>
      <c r="AW92" s="232" t="n"/>
      <c r="AX92" s="232" t="n"/>
      <c r="AY92" s="232" t="n"/>
      <c r="AZ92" s="232" t="n"/>
      <c r="BA92" s="232" t="n"/>
      <c r="BB92" s="232" t="n"/>
      <c r="BC92" s="232" t="n"/>
      <c r="BD92" s="232" t="n"/>
      <c r="BE92" s="232" t="n"/>
      <c r="BF92" s="232" t="n"/>
      <c r="BG92" s="232" t="n"/>
      <c r="BH92" s="232" t="n"/>
      <c r="BI92" s="232" t="n"/>
      <c r="BJ92" s="232" t="n"/>
      <c r="BK92" s="232" t="n"/>
      <c r="BL92" s="232" t="n"/>
      <c r="BM92" s="232" t="n"/>
      <c r="BN92" s="232" t="n"/>
      <c r="BO92" s="232" t="n"/>
      <c r="BP92" s="232" t="n"/>
      <c r="BQ92" s="232" t="n"/>
      <c r="BR92" s="232" t="n"/>
      <c r="BS92" s="232" t="n"/>
      <c r="BT92" s="232" t="n"/>
      <c r="BU92" s="232" t="n"/>
      <c r="BV92" s="232" t="n"/>
      <c r="BW92" s="232" t="n"/>
      <c r="BX92" s="232" t="n"/>
      <c r="BY92" s="232" t="n"/>
      <c r="BZ92" s="232" t="n"/>
      <c r="CA92" s="232" t="n"/>
      <c r="CB92" s="232" t="n"/>
      <c r="CC92" s="232" t="n"/>
      <c r="CD92" s="232" t="n"/>
      <c r="CE92" s="232" t="n"/>
      <c r="CF92" s="232" t="n"/>
      <c r="CG92" s="232" t="n"/>
      <c r="CH92" s="232" t="n"/>
      <c r="CI92" s="232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2883" t="n"/>
      <c r="CS92" s="2434" t="n"/>
      <c r="CT92" s="2434" t="n"/>
      <c r="CU92" s="2434" t="n"/>
      <c r="CV92" s="2883" t="n"/>
      <c r="CW92" s="2434" t="n"/>
      <c r="CX92" s="232" t="n"/>
      <c r="CY92" s="32" t="n"/>
      <c r="CZ92" s="2434" t="n"/>
      <c r="DA92" s="2434" t="n"/>
      <c r="DB92" s="2434" t="n"/>
      <c r="DC92" s="2434" t="n"/>
      <c r="DD92" s="2434" t="n"/>
      <c r="DE92" s="32" t="n"/>
      <c r="DF92" s="232" t="n"/>
      <c r="DG92" s="32" t="n"/>
      <c r="DH92" s="32" t="n"/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C93" s="32" t="n"/>
      <c r="W93" s="232" t="n"/>
      <c r="X93" s="232" t="n"/>
      <c r="Y93" s="232" t="n"/>
      <c r="Z93" s="232" t="n"/>
      <c r="AA93" s="232" t="n"/>
      <c r="AB93" s="232" t="n"/>
      <c r="AC93" s="232" t="n"/>
      <c r="AD93" s="232" t="n"/>
      <c r="AE93" s="232" t="n"/>
      <c r="AF93" s="232" t="n"/>
      <c r="AG93" s="232" t="n"/>
      <c r="AH93" s="232" t="n"/>
      <c r="AI93" s="232" t="n"/>
      <c r="AJ93" s="232" t="n"/>
      <c r="AK93" s="232" t="n"/>
      <c r="AL93" s="232" t="n"/>
      <c r="AM93" s="232" t="n"/>
      <c r="AN93" s="232" t="n"/>
      <c r="AO93" s="232" t="n"/>
      <c r="AP93" s="232" t="n"/>
      <c r="AQ93" s="232" t="n"/>
      <c r="AR93" s="232" t="n"/>
      <c r="AS93" s="232" t="n"/>
      <c r="AT93" s="232" t="n"/>
      <c r="AU93" s="232" t="n"/>
      <c r="AV93" s="232" t="n"/>
      <c r="AW93" s="232" t="n"/>
      <c r="AX93" s="232" t="n"/>
      <c r="AY93" s="232" t="n"/>
      <c r="AZ93" s="232" t="n"/>
      <c r="BA93" s="232" t="n"/>
      <c r="BB93" s="232" t="n"/>
      <c r="BC93" s="232" t="n"/>
      <c r="BD93" s="232" t="n"/>
      <c r="BE93" s="232" t="n"/>
      <c r="BF93" s="232" t="n"/>
      <c r="BG93" s="232" t="n"/>
      <c r="BH93" s="232" t="n"/>
      <c r="BI93" s="232" t="n"/>
      <c r="BJ93" s="232" t="n"/>
      <c r="BK93" s="232" t="n"/>
      <c r="BL93" s="232" t="n"/>
      <c r="BM93" s="232" t="n"/>
      <c r="BN93" s="232" t="n"/>
      <c r="BO93" s="232" t="n"/>
      <c r="BP93" s="232" t="n"/>
      <c r="BQ93" s="232" t="n"/>
      <c r="BR93" s="232" t="n"/>
      <c r="BS93" s="232" t="n"/>
      <c r="BT93" s="232" t="n"/>
      <c r="BU93" s="232" t="n"/>
      <c r="BV93" s="232" t="n"/>
      <c r="BW93" s="232" t="n"/>
      <c r="BX93" s="232" t="n"/>
      <c r="BY93" s="232" t="n"/>
      <c r="BZ93" s="232" t="n"/>
      <c r="CA93" s="232" t="n"/>
      <c r="CB93" s="232" t="n"/>
      <c r="CC93" s="232" t="n"/>
      <c r="CD93" s="232" t="n"/>
      <c r="CE93" s="232" t="n"/>
      <c r="CF93" s="232" t="n"/>
      <c r="CG93" s="232" t="n"/>
      <c r="CH93" s="232" t="n"/>
      <c r="CI93" s="232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2883" t="n"/>
      <c r="CS93" s="2434" t="n"/>
      <c r="CT93" s="2434" t="n"/>
      <c r="CU93" s="2434" t="n"/>
      <c r="CV93" s="2883" t="n"/>
      <c r="CW93" s="2434" t="n"/>
      <c r="CX93" s="232" t="n"/>
      <c r="CY93" s="32" t="n"/>
      <c r="CZ93" s="2434" t="n"/>
      <c r="DA93" s="2434" t="n"/>
      <c r="DB93" s="2434" t="n"/>
      <c r="DC93" s="2434" t="n"/>
      <c r="DD93" s="2434" t="n"/>
      <c r="DE93" s="32" t="n"/>
      <c r="DF93" s="232" t="n"/>
      <c r="DG93" s="32" t="n"/>
      <c r="DH93" s="32" t="n"/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C94" s="32" t="n"/>
      <c r="W94" s="232" t="n"/>
      <c r="X94" s="232" t="n"/>
      <c r="Y94" s="232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2" t="n"/>
      <c r="AK94" s="232" t="n"/>
      <c r="AL94" s="232" t="n"/>
      <c r="AM94" s="232" t="n"/>
      <c r="AN94" s="232" t="n"/>
      <c r="AO94" s="232" t="n"/>
      <c r="AP94" s="232" t="n"/>
      <c r="AQ94" s="232" t="n"/>
      <c r="AR94" s="232" t="n"/>
      <c r="AS94" s="232" t="n"/>
      <c r="AT94" s="232" t="n"/>
      <c r="AU94" s="232" t="n"/>
      <c r="AV94" s="232" t="n"/>
      <c r="AW94" s="232" t="n"/>
      <c r="AX94" s="232" t="n"/>
      <c r="AY94" s="232" t="n"/>
      <c r="AZ94" s="232" t="n"/>
      <c r="BA94" s="232" t="n"/>
      <c r="BB94" s="232" t="n"/>
      <c r="BC94" s="232" t="n"/>
      <c r="BD94" s="232" t="n"/>
      <c r="BE94" s="232" t="n"/>
      <c r="BF94" s="232" t="n"/>
      <c r="BG94" s="232" t="n"/>
      <c r="BH94" s="232" t="n"/>
      <c r="BI94" s="232" t="n"/>
      <c r="BJ94" s="232" t="n"/>
      <c r="BK94" s="232" t="n"/>
      <c r="BL94" s="232" t="n"/>
      <c r="BM94" s="232" t="n"/>
      <c r="BN94" s="232" t="n"/>
      <c r="BO94" s="232" t="n"/>
      <c r="BP94" s="232" t="n"/>
      <c r="BQ94" s="232" t="n"/>
      <c r="BR94" s="232" t="n"/>
      <c r="BS94" s="232" t="n"/>
      <c r="BT94" s="232" t="n"/>
      <c r="BU94" s="232" t="n"/>
      <c r="BV94" s="232" t="n"/>
      <c r="BW94" s="232" t="n"/>
      <c r="BX94" s="232" t="n"/>
      <c r="BY94" s="232" t="n"/>
      <c r="BZ94" s="232" t="n"/>
      <c r="CA94" s="232" t="n"/>
      <c r="CB94" s="232" t="n"/>
      <c r="CC94" s="232" t="n"/>
      <c r="CD94" s="232" t="n"/>
      <c r="CE94" s="232" t="n"/>
      <c r="CF94" s="232" t="n"/>
      <c r="CG94" s="232" t="n"/>
      <c r="CH94" s="232" t="n"/>
      <c r="CI94" s="232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2883" t="n"/>
      <c r="CS94" s="2434" t="n"/>
      <c r="CT94" s="2434" t="n"/>
      <c r="CU94" s="2434" t="n"/>
      <c r="CV94" s="2883" t="n"/>
      <c r="CW94" s="2434" t="n"/>
      <c r="CX94" s="232" t="n"/>
      <c r="CY94" s="32" t="n"/>
      <c r="CZ94" s="2434" t="n"/>
      <c r="DA94" s="2434" t="n"/>
      <c r="DB94" s="2434" t="n"/>
      <c r="DC94" s="2434" t="n"/>
      <c r="DD94" s="2434" t="n"/>
      <c r="DE94" s="32" t="n"/>
      <c r="DF94" s="232" t="n"/>
      <c r="DG94" s="32" t="n"/>
      <c r="DH94" s="32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C95" s="32" t="n"/>
      <c r="W95" s="232" t="n"/>
      <c r="X95" s="232" t="n"/>
      <c r="Y95" s="232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2" t="n"/>
      <c r="AK95" s="232" t="n"/>
      <c r="AL95" s="232" t="n"/>
      <c r="AM95" s="232" t="n"/>
      <c r="AN95" s="232" t="n"/>
      <c r="AO95" s="232" t="n"/>
      <c r="AP95" s="232" t="n"/>
      <c r="AQ95" s="232" t="n"/>
      <c r="AR95" s="232" t="n"/>
      <c r="AS95" s="232" t="n"/>
      <c r="AT95" s="232" t="n"/>
      <c r="AU95" s="232" t="n"/>
      <c r="AV95" s="232" t="n"/>
      <c r="AW95" s="232" t="n"/>
      <c r="AX95" s="232" t="n"/>
      <c r="AY95" s="232" t="n"/>
      <c r="AZ95" s="232" t="n"/>
      <c r="BA95" s="232" t="n"/>
      <c r="BB95" s="232" t="n"/>
      <c r="BC95" s="232" t="n"/>
      <c r="BD95" s="232" t="n"/>
      <c r="BE95" s="232" t="n"/>
      <c r="BF95" s="232" t="n"/>
      <c r="BG95" s="232" t="n"/>
      <c r="BH95" s="232" t="n"/>
      <c r="BI95" s="232" t="n"/>
      <c r="BJ95" s="232" t="n"/>
      <c r="BK95" s="232" t="n"/>
      <c r="BL95" s="232" t="n"/>
      <c r="BM95" s="232" t="n"/>
      <c r="BN95" s="232" t="n"/>
      <c r="BO95" s="232" t="n"/>
      <c r="BP95" s="232" t="n"/>
      <c r="BQ95" s="232" t="n"/>
      <c r="BR95" s="232" t="n"/>
      <c r="BS95" s="232" t="n"/>
      <c r="BT95" s="232" t="n"/>
      <c r="BU95" s="232" t="n"/>
      <c r="BV95" s="232" t="n"/>
      <c r="BW95" s="232" t="n"/>
      <c r="BX95" s="232" t="n"/>
      <c r="BY95" s="232" t="n"/>
      <c r="BZ95" s="232" t="n"/>
      <c r="CA95" s="232" t="n"/>
      <c r="CB95" s="232" t="n"/>
      <c r="CC95" s="232" t="n"/>
      <c r="CD95" s="232" t="n"/>
      <c r="CE95" s="232" t="n"/>
      <c r="CF95" s="232" t="n"/>
      <c r="CG95" s="232" t="n"/>
      <c r="CH95" s="232" t="n"/>
      <c r="CI95" s="232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2883" t="n"/>
      <c r="CS95" s="2434" t="n"/>
      <c r="CT95" s="2434" t="n"/>
      <c r="CU95" s="2434" t="n"/>
      <c r="CV95" s="2883" t="n"/>
      <c r="CW95" s="2434" t="n"/>
      <c r="CX95" s="232" t="n"/>
      <c r="CY95" s="32" t="n"/>
      <c r="CZ95" s="2434" t="n"/>
      <c r="DA95" s="2434" t="n"/>
      <c r="DB95" s="2434" t="n"/>
      <c r="DC95" s="2434" t="n"/>
      <c r="DD95" s="2434" t="n"/>
      <c r="DE95" s="32" t="n"/>
      <c r="DF95" s="232" t="n"/>
      <c r="DG95" s="32" t="n"/>
      <c r="DH95" s="32" t="n"/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96" s="32" t="n"/>
      <c r="W96" s="232" t="n"/>
      <c r="X96" s="232" t="n"/>
      <c r="Y96" s="232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2" t="n"/>
      <c r="AK96" s="232" t="n"/>
      <c r="AL96" s="232" t="n"/>
      <c r="AM96" s="232" t="n"/>
      <c r="AN96" s="232" t="n"/>
      <c r="AO96" s="232" t="n"/>
      <c r="AP96" s="232" t="n"/>
      <c r="AQ96" s="232" t="n"/>
      <c r="AR96" s="232" t="n"/>
      <c r="AS96" s="232" t="n"/>
      <c r="AT96" s="232" t="n"/>
      <c r="AU96" s="232" t="n"/>
      <c r="AV96" s="232" t="n"/>
      <c r="AW96" s="232" t="n"/>
      <c r="AX96" s="232" t="n"/>
      <c r="AY96" s="232" t="n"/>
      <c r="AZ96" s="232" t="n"/>
      <c r="BA96" s="232" t="n"/>
      <c r="BB96" s="232" t="n"/>
      <c r="BC96" s="232" t="n"/>
      <c r="BD96" s="232" t="n"/>
      <c r="BE96" s="232" t="n"/>
      <c r="BF96" s="232" t="n"/>
      <c r="BG96" s="232" t="n"/>
      <c r="BH96" s="232" t="n"/>
      <c r="BI96" s="232" t="n"/>
      <c r="BJ96" s="232" t="n"/>
      <c r="BK96" s="232" t="n"/>
      <c r="BL96" s="232" t="n"/>
      <c r="BM96" s="232" t="n"/>
      <c r="BN96" s="232" t="n"/>
      <c r="BO96" s="232" t="n"/>
      <c r="BP96" s="232" t="n"/>
      <c r="BQ96" s="232" t="n"/>
      <c r="BR96" s="232" t="n"/>
      <c r="BS96" s="232" t="n"/>
      <c r="BT96" s="232" t="n"/>
      <c r="BU96" s="232" t="n"/>
      <c r="BV96" s="232" t="n"/>
      <c r="BW96" s="232" t="n"/>
      <c r="BX96" s="232" t="n"/>
      <c r="BY96" s="232" t="n"/>
      <c r="BZ96" s="232" t="n"/>
      <c r="CA96" s="232" t="n"/>
      <c r="CB96" s="232" t="n"/>
      <c r="CC96" s="232" t="n"/>
      <c r="CD96" s="232" t="n"/>
      <c r="CE96" s="232" t="n"/>
      <c r="CF96" s="232" t="n"/>
      <c r="CG96" s="232" t="n"/>
      <c r="CH96" s="232" t="n"/>
      <c r="CI96" s="232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2883" t="n"/>
      <c r="CS96" s="2434" t="n"/>
      <c r="CT96" s="2434" t="n"/>
      <c r="CU96" s="2434" t="n"/>
      <c r="CV96" s="2883" t="n"/>
      <c r="CW96" s="2434" t="n"/>
      <c r="CX96" s="232" t="n"/>
      <c r="CY96" s="32" t="n"/>
      <c r="CZ96" s="2434" t="n"/>
      <c r="DA96" s="2434" t="n"/>
      <c r="DB96" s="2434" t="n"/>
      <c r="DC96" s="2434" t="n"/>
      <c r="DD96" s="2434" t="n"/>
      <c r="DE96" s="32" t="n"/>
      <c r="DF96" s="232" t="n"/>
      <c r="DG96" s="32" t="n"/>
      <c r="DH96" s="32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C97" s="32" t="n"/>
      <c r="W97" s="232" t="n"/>
      <c r="X97" s="232" t="n"/>
      <c r="Y97" s="232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2" t="n"/>
      <c r="AK97" s="232" t="n"/>
      <c r="AL97" s="232" t="n"/>
      <c r="AM97" s="232" t="n"/>
      <c r="AN97" s="232" t="n"/>
      <c r="AO97" s="232" t="n"/>
      <c r="AP97" s="232" t="n"/>
      <c r="AQ97" s="232" t="n"/>
      <c r="AR97" s="232" t="n"/>
      <c r="AS97" s="232" t="n"/>
      <c r="AT97" s="232" t="n"/>
      <c r="AU97" s="232" t="n"/>
      <c r="AV97" s="232" t="n"/>
      <c r="AW97" s="232" t="n"/>
      <c r="AX97" s="232" t="n"/>
      <c r="AY97" s="232" t="n"/>
      <c r="AZ97" s="232" t="n"/>
      <c r="BA97" s="232" t="n"/>
      <c r="BB97" s="232" t="n"/>
      <c r="BC97" s="232" t="n"/>
      <c r="BD97" s="232" t="n"/>
      <c r="BE97" s="232" t="n"/>
      <c r="BF97" s="232" t="n"/>
      <c r="BG97" s="232" t="n"/>
      <c r="BH97" s="232" t="n"/>
      <c r="BI97" s="232" t="n"/>
      <c r="BJ97" s="232" t="n"/>
      <c r="BK97" s="232" t="n"/>
      <c r="BL97" s="232" t="n"/>
      <c r="BM97" s="232" t="n"/>
      <c r="BN97" s="232" t="n"/>
      <c r="BO97" s="232" t="n"/>
      <c r="BP97" s="232" t="n"/>
      <c r="BQ97" s="232" t="n"/>
      <c r="BR97" s="232" t="n"/>
      <c r="BS97" s="232" t="n"/>
      <c r="BT97" s="232" t="n"/>
      <c r="BU97" s="232" t="n"/>
      <c r="BV97" s="232" t="n"/>
      <c r="BW97" s="232" t="n"/>
      <c r="BX97" s="232" t="n"/>
      <c r="BY97" s="232" t="n"/>
      <c r="BZ97" s="232" t="n"/>
      <c r="CA97" s="232" t="n"/>
      <c r="CB97" s="232" t="n"/>
      <c r="CC97" s="232" t="n"/>
      <c r="CD97" s="232" t="n"/>
      <c r="CE97" s="232" t="n"/>
      <c r="CF97" s="232" t="n"/>
      <c r="CG97" s="232" t="n"/>
      <c r="CH97" s="232" t="n"/>
      <c r="CI97" s="232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2883" t="n"/>
      <c r="CS97" s="2434" t="n"/>
      <c r="CT97" s="2434" t="n"/>
      <c r="CU97" s="2434" t="n"/>
      <c r="CV97" s="2883" t="n"/>
      <c r="CW97" s="2434" t="n"/>
      <c r="CX97" s="232" t="n"/>
      <c r="CY97" s="32" t="n"/>
      <c r="CZ97" s="2434" t="n"/>
      <c r="DA97" s="2434" t="n"/>
      <c r="DB97" s="2434" t="n"/>
      <c r="DC97" s="2434" t="n"/>
      <c r="DD97" s="2434" t="n"/>
      <c r="DE97" s="32" t="n"/>
      <c r="DF97" s="232" t="n"/>
      <c r="DG97" s="32" t="n"/>
      <c r="DH97" s="32" t="n"/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C98" s="32" t="n"/>
      <c r="W98" s="232" t="n"/>
      <c r="X98" s="232" t="n"/>
      <c r="Y98" s="232" t="n"/>
      <c r="Z98" s="232" t="n"/>
      <c r="AA98" s="232" t="n"/>
      <c r="AB98" s="232" t="n"/>
      <c r="AC98" s="232" t="n"/>
      <c r="AD98" s="232" t="n"/>
      <c r="AE98" s="232" t="n"/>
      <c r="AF98" s="232" t="n"/>
      <c r="AG98" s="232" t="n"/>
      <c r="AH98" s="232" t="n"/>
      <c r="AI98" s="232" t="n"/>
      <c r="AJ98" s="232" t="n"/>
      <c r="AK98" s="232" t="n"/>
      <c r="AL98" s="232" t="n"/>
      <c r="AM98" s="232" t="n"/>
      <c r="AN98" s="232" t="n"/>
      <c r="AO98" s="232" t="n"/>
      <c r="AP98" s="232" t="n"/>
      <c r="AQ98" s="232" t="n"/>
      <c r="AR98" s="232" t="n"/>
      <c r="AS98" s="232" t="n"/>
      <c r="AT98" s="232" t="n"/>
      <c r="AU98" s="232" t="n"/>
      <c r="AV98" s="232" t="n"/>
      <c r="AW98" s="232" t="n"/>
      <c r="AX98" s="232" t="n"/>
      <c r="AY98" s="232" t="n"/>
      <c r="AZ98" s="232" t="n"/>
      <c r="BA98" s="232" t="n"/>
      <c r="BB98" s="232" t="n"/>
      <c r="BC98" s="232" t="n"/>
      <c r="BD98" s="232" t="n"/>
      <c r="BE98" s="232" t="n"/>
      <c r="BF98" s="232" t="n"/>
      <c r="BG98" s="232" t="n"/>
      <c r="BH98" s="232" t="n"/>
      <c r="BI98" s="232" t="n"/>
      <c r="BJ98" s="232" t="n"/>
      <c r="BK98" s="232" t="n"/>
      <c r="BL98" s="232" t="n"/>
      <c r="BM98" s="232" t="n"/>
      <c r="BN98" s="232" t="n"/>
      <c r="BO98" s="232" t="n"/>
      <c r="BP98" s="232" t="n"/>
      <c r="BQ98" s="232" t="n"/>
      <c r="BR98" s="232" t="n"/>
      <c r="BS98" s="232" t="n"/>
      <c r="BT98" s="232" t="n"/>
      <c r="BU98" s="232" t="n"/>
      <c r="BV98" s="232" t="n"/>
      <c r="BW98" s="232" t="n"/>
      <c r="BX98" s="232" t="n"/>
      <c r="BY98" s="232" t="n"/>
      <c r="BZ98" s="232" t="n"/>
      <c r="CA98" s="232" t="n"/>
      <c r="CB98" s="232" t="n"/>
      <c r="CC98" s="232" t="n"/>
      <c r="CD98" s="232" t="n"/>
      <c r="CE98" s="232" t="n"/>
      <c r="CF98" s="232" t="n"/>
      <c r="CG98" s="232" t="n"/>
      <c r="CH98" s="232" t="n"/>
      <c r="CI98" s="232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2883" t="n"/>
      <c r="CS98" s="2434" t="n"/>
      <c r="CT98" s="2434" t="n"/>
      <c r="CU98" s="2434" t="n"/>
      <c r="CV98" s="2883" t="n"/>
      <c r="CW98" s="2434" t="n"/>
      <c r="CX98" s="232" t="n"/>
      <c r="CY98" s="32" t="n"/>
      <c r="CZ98" s="2434" t="n"/>
      <c r="DA98" s="2434" t="n"/>
      <c r="DB98" s="2434" t="n"/>
      <c r="DC98" s="2434" t="n"/>
      <c r="DD98" s="2434" t="n"/>
      <c r="DE98" s="32" t="n"/>
      <c r="DF98" s="232" t="n"/>
      <c r="DG98" s="32" t="n"/>
      <c r="DH98" s="32" t="n"/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C99" s="32" t="n"/>
      <c r="W99" s="232" t="n"/>
      <c r="X99" s="232" t="n"/>
      <c r="Y99" s="232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2" t="n"/>
      <c r="AK99" s="232" t="n"/>
      <c r="AL99" s="232" t="n"/>
      <c r="AM99" s="232" t="n"/>
      <c r="AN99" s="232" t="n"/>
      <c r="AO99" s="232" t="n"/>
      <c r="AP99" s="232" t="n"/>
      <c r="AQ99" s="232" t="n"/>
      <c r="AR99" s="232" t="n"/>
      <c r="AS99" s="232" t="n"/>
      <c r="AT99" s="232" t="n"/>
      <c r="AU99" s="232" t="n"/>
      <c r="AV99" s="232" t="n"/>
      <c r="AW99" s="232" t="n"/>
      <c r="AX99" s="232" t="n"/>
      <c r="AY99" s="232" t="n"/>
      <c r="AZ99" s="232" t="n"/>
      <c r="BA99" s="232" t="n"/>
      <c r="BB99" s="232" t="n"/>
      <c r="BC99" s="232" t="n"/>
      <c r="BD99" s="232" t="n"/>
      <c r="BE99" s="232" t="n"/>
      <c r="BF99" s="232" t="n"/>
      <c r="BG99" s="232" t="n"/>
      <c r="BH99" s="232" t="n"/>
      <c r="BI99" s="232" t="n"/>
      <c r="BJ99" s="232" t="n"/>
      <c r="BK99" s="232" t="n"/>
      <c r="BL99" s="232" t="n"/>
      <c r="BM99" s="232" t="n"/>
      <c r="BN99" s="232" t="n"/>
      <c r="BO99" s="232" t="n"/>
      <c r="BP99" s="232" t="n"/>
      <c r="BQ99" s="232" t="n"/>
      <c r="BR99" s="232" t="n"/>
      <c r="BS99" s="232" t="n"/>
      <c r="BT99" s="232" t="n"/>
      <c r="BU99" s="232" t="n"/>
      <c r="BV99" s="232" t="n"/>
      <c r="BW99" s="232" t="n"/>
      <c r="BX99" s="232" t="n"/>
      <c r="BY99" s="232" t="n"/>
      <c r="BZ99" s="232" t="n"/>
      <c r="CA99" s="232" t="n"/>
      <c r="CB99" s="232" t="n"/>
      <c r="CC99" s="232" t="n"/>
      <c r="CD99" s="232" t="n"/>
      <c r="CE99" s="232" t="n"/>
      <c r="CF99" s="232" t="n"/>
      <c r="CG99" s="232" t="n"/>
      <c r="CH99" s="232" t="n"/>
      <c r="CI99" s="232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2883" t="n"/>
      <c r="CS99" s="2434" t="n"/>
      <c r="CT99" s="2434" t="n"/>
      <c r="CU99" s="2434" t="n"/>
      <c r="CV99" s="2883" t="n"/>
      <c r="CW99" s="2434" t="n"/>
      <c r="CX99" s="232" t="n"/>
      <c r="CY99" s="32" t="n"/>
      <c r="CZ99" s="2434" t="n"/>
      <c r="DA99" s="2434" t="n"/>
      <c r="DB99" s="2434" t="n"/>
      <c r="DC99" s="2434" t="n"/>
      <c r="DD99" s="2434" t="n"/>
      <c r="DE99" s="32" t="n"/>
      <c r="DF99" s="232" t="n"/>
      <c r="DG99" s="32" t="n"/>
      <c r="DH99" s="32" t="n"/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C100" s="32" t="n"/>
      <c r="W100" s="232" t="n"/>
      <c r="X100" s="232" t="n"/>
      <c r="Y100" s="232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2" t="n"/>
      <c r="AK100" s="232" t="n"/>
      <c r="AL100" s="232" t="n"/>
      <c r="AM100" s="232" t="n"/>
      <c r="AN100" s="232" t="n"/>
      <c r="AO100" s="232" t="n"/>
      <c r="AP100" s="232" t="n"/>
      <c r="AQ100" s="232" t="n"/>
      <c r="AR100" s="232" t="n"/>
      <c r="AS100" s="232" t="n"/>
      <c r="AT100" s="232" t="n"/>
      <c r="AU100" s="232" t="n"/>
      <c r="AV100" s="232" t="n"/>
      <c r="AW100" s="232" t="n"/>
      <c r="AX100" s="232" t="n"/>
      <c r="AY100" s="232" t="n"/>
      <c r="AZ100" s="232" t="n"/>
      <c r="BA100" s="232" t="n"/>
      <c r="BB100" s="232" t="n"/>
      <c r="BC100" s="232" t="n"/>
      <c r="BD100" s="232" t="n"/>
      <c r="BE100" s="232" t="n"/>
      <c r="BF100" s="232" t="n"/>
      <c r="BG100" s="232" t="n"/>
      <c r="BH100" s="232" t="n"/>
      <c r="BI100" s="232" t="n"/>
      <c r="BJ100" s="232" t="n"/>
      <c r="BK100" s="232" t="n"/>
      <c r="BL100" s="232" t="n"/>
      <c r="BM100" s="232" t="n"/>
      <c r="BN100" s="232" t="n"/>
      <c r="BO100" s="232" t="n"/>
      <c r="BP100" s="232" t="n"/>
      <c r="BQ100" s="232" t="n"/>
      <c r="BR100" s="232" t="n"/>
      <c r="BS100" s="232" t="n"/>
      <c r="BT100" s="232" t="n"/>
      <c r="BU100" s="232" t="n"/>
      <c r="BV100" s="232" t="n"/>
      <c r="BW100" s="232" t="n"/>
      <c r="BX100" s="232" t="n"/>
      <c r="BY100" s="232" t="n"/>
      <c r="BZ100" s="232" t="n"/>
      <c r="CA100" s="232" t="n"/>
      <c r="CB100" s="232" t="n"/>
      <c r="CC100" s="232" t="n"/>
      <c r="CD100" s="232" t="n"/>
      <c r="CE100" s="232" t="n"/>
      <c r="CF100" s="232" t="n"/>
      <c r="CG100" s="232" t="n"/>
      <c r="CH100" s="232" t="n"/>
      <c r="CI100" s="232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2883" t="n"/>
      <c r="CS100" s="2434" t="n"/>
      <c r="CT100" s="2434" t="n"/>
      <c r="CU100" s="2434" t="n"/>
      <c r="CV100" s="2883" t="n"/>
      <c r="CW100" s="2434" t="n"/>
      <c r="CX100" s="232" t="n"/>
      <c r="CY100" s="32" t="n"/>
      <c r="CZ100" s="2434" t="n"/>
      <c r="DA100" s="2434" t="n"/>
      <c r="DB100" s="2434" t="n"/>
      <c r="DC100" s="2434" t="n"/>
      <c r="DD100" s="2434" t="n"/>
      <c r="DE100" s="32" t="n"/>
      <c r="DF100" s="232" t="n"/>
      <c r="DG100" s="32" t="n"/>
      <c r="DH100" s="32" t="n"/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C101" s="32" t="n"/>
      <c r="W101" s="232" t="n"/>
      <c r="X101" s="232" t="n"/>
      <c r="Y101" s="232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2" t="n"/>
      <c r="AK101" s="232" t="n"/>
      <c r="AL101" s="232" t="n"/>
      <c r="AM101" s="232" t="n"/>
      <c r="AN101" s="232" t="n"/>
      <c r="AO101" s="232" t="n"/>
      <c r="AP101" s="232" t="n"/>
      <c r="AQ101" s="232" t="n"/>
      <c r="AR101" s="232" t="n"/>
      <c r="AS101" s="232" t="n"/>
      <c r="AT101" s="232" t="n"/>
      <c r="AU101" s="232" t="n"/>
      <c r="AV101" s="232" t="n"/>
      <c r="AW101" s="232" t="n"/>
      <c r="AX101" s="232" t="n"/>
      <c r="AY101" s="232" t="n"/>
      <c r="AZ101" s="232" t="n"/>
      <c r="BA101" s="232" t="n"/>
      <c r="BB101" s="232" t="n"/>
      <c r="BC101" s="232" t="n"/>
      <c r="BD101" s="232" t="n"/>
      <c r="BE101" s="232" t="n"/>
      <c r="BF101" s="232" t="n"/>
      <c r="BG101" s="232" t="n"/>
      <c r="BH101" s="232" t="n"/>
      <c r="BI101" s="232" t="n"/>
      <c r="BJ101" s="232" t="n"/>
      <c r="BK101" s="232" t="n"/>
      <c r="BL101" s="232" t="n"/>
      <c r="BM101" s="232" t="n"/>
      <c r="BN101" s="232" t="n"/>
      <c r="BO101" s="232" t="n"/>
      <c r="BP101" s="232" t="n"/>
      <c r="BQ101" s="232" t="n"/>
      <c r="BR101" s="232" t="n"/>
      <c r="BS101" s="232" t="n"/>
      <c r="BT101" s="232" t="n"/>
      <c r="BU101" s="232" t="n"/>
      <c r="BV101" s="232" t="n"/>
      <c r="BW101" s="232" t="n"/>
      <c r="BX101" s="232" t="n"/>
      <c r="BY101" s="232" t="n"/>
      <c r="BZ101" s="232" t="n"/>
      <c r="CA101" s="232" t="n"/>
      <c r="CB101" s="232" t="n"/>
      <c r="CC101" s="232" t="n"/>
      <c r="CD101" s="232" t="n"/>
      <c r="CE101" s="232" t="n"/>
      <c r="CF101" s="232" t="n"/>
      <c r="CG101" s="232" t="n"/>
      <c r="CH101" s="232" t="n"/>
      <c r="CI101" s="232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2883" t="n"/>
      <c r="CS101" s="2434" t="n"/>
      <c r="CT101" s="2434" t="n"/>
      <c r="CU101" s="2434" t="n"/>
      <c r="CV101" s="2883" t="n"/>
      <c r="CW101" s="2434" t="n"/>
      <c r="CX101" s="232" t="n"/>
      <c r="CY101" s="32" t="n"/>
      <c r="CZ101" s="2434" t="n"/>
      <c r="DA101" s="2434" t="n"/>
      <c r="DB101" s="2434" t="n"/>
      <c r="DC101" s="2434" t="n"/>
      <c r="DD101" s="2434" t="n"/>
      <c r="DE101" s="32" t="n"/>
      <c r="DF101" s="232" t="n"/>
      <c r="DG101" s="32" t="n"/>
      <c r="DH101" s="32" t="n"/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C102" s="32" t="n"/>
      <c r="W102" s="232" t="n"/>
      <c r="X102" s="232" t="n"/>
      <c r="Y102" s="232" t="n"/>
      <c r="Z102" s="232" t="n"/>
      <c r="AA102" s="232" t="n"/>
      <c r="AB102" s="232" t="n"/>
      <c r="AC102" s="232" t="n"/>
      <c r="AD102" s="232" t="n"/>
      <c r="AE102" s="232" t="n"/>
      <c r="AF102" s="232" t="n"/>
      <c r="AG102" s="232" t="n"/>
      <c r="AH102" s="232" t="n"/>
      <c r="AI102" s="232" t="n"/>
      <c r="AJ102" s="232" t="n"/>
      <c r="AK102" s="232" t="n"/>
      <c r="AL102" s="232" t="n"/>
      <c r="AM102" s="232" t="n"/>
      <c r="AN102" s="232" t="n"/>
      <c r="AO102" s="232" t="n"/>
      <c r="AP102" s="232" t="n"/>
      <c r="AQ102" s="232" t="n"/>
      <c r="AR102" s="232" t="n"/>
      <c r="AS102" s="232" t="n"/>
      <c r="AT102" s="232" t="n"/>
      <c r="AU102" s="232" t="n"/>
      <c r="AV102" s="232" t="n"/>
      <c r="AW102" s="232" t="n"/>
      <c r="AX102" s="232" t="n"/>
      <c r="AY102" s="232" t="n"/>
      <c r="AZ102" s="232" t="n"/>
      <c r="BA102" s="232" t="n"/>
      <c r="BB102" s="232" t="n"/>
      <c r="BC102" s="232" t="n"/>
      <c r="BD102" s="232" t="n"/>
      <c r="BE102" s="232" t="n"/>
      <c r="BF102" s="232" t="n"/>
      <c r="BG102" s="232" t="n"/>
      <c r="BH102" s="232" t="n"/>
      <c r="BI102" s="232" t="n"/>
      <c r="BJ102" s="232" t="n"/>
      <c r="BK102" s="232" t="n"/>
      <c r="BL102" s="232" t="n"/>
      <c r="BM102" s="232" t="n"/>
      <c r="BN102" s="232" t="n"/>
      <c r="BO102" s="232" t="n"/>
      <c r="BP102" s="232" t="n"/>
      <c r="BQ102" s="232" t="n"/>
      <c r="BR102" s="232" t="n"/>
      <c r="BS102" s="232" t="n"/>
      <c r="BT102" s="232" t="n"/>
      <c r="BU102" s="232" t="n"/>
      <c r="BV102" s="232" t="n"/>
      <c r="BW102" s="232" t="n"/>
      <c r="BX102" s="232" t="n"/>
      <c r="BY102" s="232" t="n"/>
      <c r="BZ102" s="232" t="n"/>
      <c r="CA102" s="232" t="n"/>
      <c r="CB102" s="232" t="n"/>
      <c r="CC102" s="232" t="n"/>
      <c r="CD102" s="232" t="n"/>
      <c r="CE102" s="232" t="n"/>
      <c r="CF102" s="232" t="n"/>
      <c r="CG102" s="232" t="n"/>
      <c r="CH102" s="232" t="n"/>
      <c r="CI102" s="232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2883" t="n"/>
      <c r="CS102" s="2434" t="n"/>
      <c r="CT102" s="2434" t="n"/>
      <c r="CU102" s="2434" t="n"/>
      <c r="CV102" s="2883" t="n"/>
      <c r="CW102" s="2434" t="n"/>
      <c r="CX102" s="232" t="n"/>
      <c r="CY102" s="32" t="n"/>
      <c r="CZ102" s="2434" t="n"/>
      <c r="DA102" s="2434" t="n"/>
      <c r="DB102" s="2434" t="n"/>
      <c r="DC102" s="2434" t="n"/>
      <c r="DD102" s="2434" t="n"/>
      <c r="DE102" s="32" t="n"/>
      <c r="DF102" s="232" t="n"/>
      <c r="DG102" s="32" t="n"/>
      <c r="DH102" s="32" t="n"/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C103" s="32" t="n"/>
      <c r="W103" s="232" t="n"/>
      <c r="X103" s="232" t="n"/>
      <c r="Y103" s="232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2" t="n"/>
      <c r="AK103" s="232" t="n"/>
      <c r="AL103" s="232" t="n"/>
      <c r="AM103" s="232" t="n"/>
      <c r="AN103" s="232" t="n"/>
      <c r="AO103" s="232" t="n"/>
      <c r="AP103" s="232" t="n"/>
      <c r="AQ103" s="232" t="n"/>
      <c r="AR103" s="232" t="n"/>
      <c r="AS103" s="232" t="n"/>
      <c r="AT103" s="232" t="n"/>
      <c r="AU103" s="232" t="n"/>
      <c r="AV103" s="232" t="n"/>
      <c r="AW103" s="232" t="n"/>
      <c r="AX103" s="232" t="n"/>
      <c r="AY103" s="232" t="n"/>
      <c r="AZ103" s="232" t="n"/>
      <c r="BA103" s="232" t="n"/>
      <c r="BB103" s="232" t="n"/>
      <c r="BC103" s="232" t="n"/>
      <c r="BD103" s="232" t="n"/>
      <c r="BE103" s="232" t="n"/>
      <c r="BF103" s="232" t="n"/>
      <c r="BG103" s="232" t="n"/>
      <c r="BH103" s="232" t="n"/>
      <c r="BI103" s="232" t="n"/>
      <c r="BJ103" s="232" t="n"/>
      <c r="BK103" s="232" t="n"/>
      <c r="BL103" s="232" t="n"/>
      <c r="BM103" s="232" t="n"/>
      <c r="BN103" s="232" t="n"/>
      <c r="BO103" s="232" t="n"/>
      <c r="BP103" s="232" t="n"/>
      <c r="BQ103" s="232" t="n"/>
      <c r="BR103" s="232" t="n"/>
      <c r="BS103" s="232" t="n"/>
      <c r="BT103" s="232" t="n"/>
      <c r="BU103" s="232" t="n"/>
      <c r="BV103" s="232" t="n"/>
      <c r="BW103" s="232" t="n"/>
      <c r="BX103" s="232" t="n"/>
      <c r="BY103" s="232" t="n"/>
      <c r="BZ103" s="232" t="n"/>
      <c r="CA103" s="232" t="n"/>
      <c r="CB103" s="232" t="n"/>
      <c r="CC103" s="232" t="n"/>
      <c r="CD103" s="232" t="n"/>
      <c r="CE103" s="232" t="n"/>
      <c r="CF103" s="232" t="n"/>
      <c r="CG103" s="232" t="n"/>
      <c r="CH103" s="232" t="n"/>
      <c r="CI103" s="232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2883" t="n"/>
      <c r="CS103" s="2434" t="n"/>
      <c r="CT103" s="2434" t="n"/>
      <c r="CU103" s="2434" t="n"/>
      <c r="CV103" s="2883" t="n"/>
      <c r="CW103" s="2434" t="n"/>
      <c r="CX103" s="232" t="n"/>
      <c r="CY103" s="32" t="n"/>
      <c r="CZ103" s="2434" t="n"/>
      <c r="DA103" s="2434" t="n"/>
      <c r="DB103" s="2434" t="n"/>
      <c r="DC103" s="2434" t="n"/>
      <c r="DD103" s="2434" t="n"/>
      <c r="DE103" s="32" t="n"/>
      <c r="DF103" s="232" t="n"/>
      <c r="DG103" s="32" t="n"/>
      <c r="DH103" s="32" t="n"/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C104" s="32" t="n"/>
      <c r="W104" s="232" t="n"/>
      <c r="X104" s="232" t="n"/>
      <c r="Y104" s="232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2" t="n"/>
      <c r="AK104" s="232" t="n"/>
      <c r="AL104" s="232" t="n"/>
      <c r="AM104" s="232" t="n"/>
      <c r="AN104" s="232" t="n"/>
      <c r="AO104" s="232" t="n"/>
      <c r="AP104" s="232" t="n"/>
      <c r="AQ104" s="232" t="n"/>
      <c r="AR104" s="232" t="n"/>
      <c r="AS104" s="232" t="n"/>
      <c r="AT104" s="232" t="n"/>
      <c r="AU104" s="232" t="n"/>
      <c r="AV104" s="232" t="n"/>
      <c r="AW104" s="232" t="n"/>
      <c r="AX104" s="232" t="n"/>
      <c r="AY104" s="232" t="n"/>
      <c r="AZ104" s="232" t="n"/>
      <c r="BA104" s="232" t="n"/>
      <c r="BB104" s="232" t="n"/>
      <c r="BC104" s="232" t="n"/>
      <c r="BD104" s="232" t="n"/>
      <c r="BE104" s="232" t="n"/>
      <c r="BF104" s="232" t="n"/>
      <c r="BG104" s="232" t="n"/>
      <c r="BH104" s="232" t="n"/>
      <c r="BI104" s="232" t="n"/>
      <c r="BJ104" s="232" t="n"/>
      <c r="BK104" s="232" t="n"/>
      <c r="BL104" s="232" t="n"/>
      <c r="BM104" s="232" t="n"/>
      <c r="BN104" s="232" t="n"/>
      <c r="BO104" s="232" t="n"/>
      <c r="BP104" s="232" t="n"/>
      <c r="BQ104" s="232" t="n"/>
      <c r="BR104" s="232" t="n"/>
      <c r="BS104" s="232" t="n"/>
      <c r="BT104" s="232" t="n"/>
      <c r="BU104" s="232" t="n"/>
      <c r="BV104" s="232" t="n"/>
      <c r="BW104" s="232" t="n"/>
      <c r="BX104" s="232" t="n"/>
      <c r="BY104" s="232" t="n"/>
      <c r="BZ104" s="232" t="n"/>
      <c r="CA104" s="232" t="n"/>
      <c r="CB104" s="232" t="n"/>
      <c r="CC104" s="232" t="n"/>
      <c r="CD104" s="232" t="n"/>
      <c r="CE104" s="232" t="n"/>
      <c r="CF104" s="232" t="n"/>
      <c r="CG104" s="232" t="n"/>
      <c r="CH104" s="232" t="n"/>
      <c r="CI104" s="232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2883" t="n"/>
      <c r="CS104" s="2434" t="n"/>
      <c r="CT104" s="2434" t="n"/>
      <c r="CU104" s="2434" t="n"/>
      <c r="CV104" s="2883" t="n"/>
      <c r="CW104" s="2434" t="n"/>
      <c r="CX104" s="232" t="n"/>
      <c r="CY104" s="32" t="n"/>
      <c r="CZ104" s="2434" t="n"/>
      <c r="DA104" s="2434" t="n"/>
      <c r="DB104" s="2434" t="n"/>
      <c r="DC104" s="2434" t="n"/>
      <c r="DD104" s="2434" t="n"/>
      <c r="DE104" s="32" t="n"/>
      <c r="DF104" s="232" t="n"/>
      <c r="DG104" s="32" t="n"/>
      <c r="DH104" s="32" t="n"/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C105" s="32" t="n"/>
      <c r="W105" s="232" t="n"/>
      <c r="X105" s="232" t="n"/>
      <c r="Y105" s="232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2" t="n"/>
      <c r="AK105" s="232" t="n"/>
      <c r="AL105" s="232" t="n"/>
      <c r="AM105" s="232" t="n"/>
      <c r="AN105" s="232" t="n"/>
      <c r="AO105" s="232" t="n"/>
      <c r="AP105" s="232" t="n"/>
      <c r="AQ105" s="232" t="n"/>
      <c r="AR105" s="232" t="n"/>
      <c r="AS105" s="232" t="n"/>
      <c r="AT105" s="232" t="n"/>
      <c r="AU105" s="232" t="n"/>
      <c r="AV105" s="232" t="n"/>
      <c r="AW105" s="232" t="n"/>
      <c r="AX105" s="232" t="n"/>
      <c r="AY105" s="232" t="n"/>
      <c r="AZ105" s="232" t="n"/>
      <c r="BA105" s="232" t="n"/>
      <c r="BB105" s="232" t="n"/>
      <c r="BC105" s="232" t="n"/>
      <c r="BD105" s="232" t="n"/>
      <c r="BE105" s="232" t="n"/>
      <c r="BF105" s="232" t="n"/>
      <c r="BG105" s="232" t="n"/>
      <c r="BH105" s="232" t="n"/>
      <c r="BI105" s="232" t="n"/>
      <c r="BJ105" s="232" t="n"/>
      <c r="BK105" s="232" t="n"/>
      <c r="BL105" s="232" t="n"/>
      <c r="BM105" s="232" t="n"/>
      <c r="BN105" s="232" t="n"/>
      <c r="BO105" s="232" t="n"/>
      <c r="BP105" s="232" t="n"/>
      <c r="BQ105" s="232" t="n"/>
      <c r="BR105" s="232" t="n"/>
      <c r="BS105" s="232" t="n"/>
      <c r="BT105" s="232" t="n"/>
      <c r="BU105" s="232" t="n"/>
      <c r="BV105" s="232" t="n"/>
      <c r="BW105" s="232" t="n"/>
      <c r="BX105" s="232" t="n"/>
      <c r="BY105" s="232" t="n"/>
      <c r="BZ105" s="232" t="n"/>
      <c r="CA105" s="232" t="n"/>
      <c r="CB105" s="232" t="n"/>
      <c r="CC105" s="232" t="n"/>
      <c r="CD105" s="232" t="n"/>
      <c r="CE105" s="232" t="n"/>
      <c r="CF105" s="232" t="n"/>
      <c r="CG105" s="232" t="n"/>
      <c r="CH105" s="232" t="n"/>
      <c r="CI105" s="232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2883" t="n"/>
      <c r="CS105" s="2434" t="n"/>
      <c r="CT105" s="2434" t="n"/>
      <c r="CU105" s="2434" t="n"/>
      <c r="CV105" s="2883" t="n"/>
      <c r="CW105" s="2434" t="n"/>
      <c r="CX105" s="232" t="n"/>
      <c r="CY105" s="32" t="n"/>
      <c r="CZ105" s="2434" t="n"/>
      <c r="DA105" s="2434" t="n"/>
      <c r="DB105" s="2434" t="n"/>
      <c r="DC105" s="2434" t="n"/>
      <c r="DD105" s="2434" t="n"/>
      <c r="DE105" s="32" t="n"/>
      <c r="DF105" s="232" t="n"/>
      <c r="DG105" s="32" t="n"/>
      <c r="DH105" s="32" t="n"/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C106" s="32" t="n"/>
      <c r="W106" s="232" t="n"/>
      <c r="X106" s="232" t="n"/>
      <c r="Y106" s="232" t="n"/>
      <c r="Z106" s="232" t="n"/>
      <c r="AA106" s="232" t="n"/>
      <c r="AB106" s="232" t="n"/>
      <c r="AC106" s="232" t="n"/>
      <c r="AD106" s="232" t="n"/>
      <c r="AE106" s="232" t="n"/>
      <c r="AF106" s="232" t="n"/>
      <c r="AG106" s="232" t="n"/>
      <c r="AH106" s="232" t="n"/>
      <c r="AI106" s="232" t="n"/>
      <c r="AJ106" s="232" t="n"/>
      <c r="AK106" s="232" t="n"/>
      <c r="AL106" s="232" t="n"/>
      <c r="AM106" s="232" t="n"/>
      <c r="AN106" s="232" t="n"/>
      <c r="AO106" s="232" t="n"/>
      <c r="AP106" s="232" t="n"/>
      <c r="AQ106" s="232" t="n"/>
      <c r="AR106" s="232" t="n"/>
      <c r="AS106" s="232" t="n"/>
      <c r="AT106" s="232" t="n"/>
      <c r="AU106" s="232" t="n"/>
      <c r="AV106" s="232" t="n"/>
      <c r="AW106" s="232" t="n"/>
      <c r="AX106" s="232" t="n"/>
      <c r="AY106" s="232" t="n"/>
      <c r="AZ106" s="232" t="n"/>
      <c r="BA106" s="232" t="n"/>
      <c r="BB106" s="232" t="n"/>
      <c r="BC106" s="232" t="n"/>
      <c r="BD106" s="232" t="n"/>
      <c r="BE106" s="232" t="n"/>
      <c r="BF106" s="232" t="n"/>
      <c r="BG106" s="232" t="n"/>
      <c r="BH106" s="232" t="n"/>
      <c r="BI106" s="232" t="n"/>
      <c r="BJ106" s="232" t="n"/>
      <c r="BK106" s="232" t="n"/>
      <c r="BL106" s="232" t="n"/>
      <c r="BM106" s="232" t="n"/>
      <c r="BN106" s="232" t="n"/>
      <c r="BO106" s="232" t="n"/>
      <c r="BP106" s="232" t="n"/>
      <c r="BQ106" s="232" t="n"/>
      <c r="BR106" s="232" t="n"/>
      <c r="BS106" s="232" t="n"/>
      <c r="BT106" s="232" t="n"/>
      <c r="BU106" s="232" t="n"/>
      <c r="BV106" s="232" t="n"/>
      <c r="BW106" s="232" t="n"/>
      <c r="BX106" s="232" t="n"/>
      <c r="BY106" s="232" t="n"/>
      <c r="BZ106" s="232" t="n"/>
      <c r="CA106" s="232" t="n"/>
      <c r="CB106" s="232" t="n"/>
      <c r="CC106" s="232" t="n"/>
      <c r="CD106" s="232" t="n"/>
      <c r="CE106" s="232" t="n"/>
      <c r="CF106" s="232" t="n"/>
      <c r="CG106" s="232" t="n"/>
      <c r="CH106" s="232" t="n"/>
      <c r="CI106" s="232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2883" t="n"/>
      <c r="CS106" s="2434" t="n"/>
      <c r="CT106" s="2434" t="n"/>
      <c r="CU106" s="2434" t="n"/>
      <c r="CV106" s="2883" t="n"/>
      <c r="CW106" s="2434" t="n"/>
      <c r="CX106" s="232" t="n"/>
      <c r="CY106" s="32" t="n"/>
      <c r="CZ106" s="2434" t="n"/>
      <c r="DA106" s="2434" t="n"/>
      <c r="DB106" s="2434" t="n"/>
      <c r="DC106" s="2434" t="n"/>
      <c r="DD106" s="2434" t="n"/>
      <c r="DE106" s="32" t="n"/>
      <c r="DF106" s="232" t="n"/>
      <c r="DG106" s="32" t="n"/>
      <c r="DH106" s="32" t="n"/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C107" s="32" t="n"/>
      <c r="W107" s="232" t="n"/>
      <c r="X107" s="232" t="n"/>
      <c r="Y107" s="232" t="n"/>
      <c r="Z107" s="232" t="n"/>
      <c r="AA107" s="232" t="n"/>
      <c r="AB107" s="232" t="n"/>
      <c r="AC107" s="232" t="n"/>
      <c r="AD107" s="232" t="n"/>
      <c r="AE107" s="232" t="n"/>
      <c r="AF107" s="232" t="n"/>
      <c r="AG107" s="232" t="n"/>
      <c r="AH107" s="232" t="n"/>
      <c r="AI107" s="232" t="n"/>
      <c r="AJ107" s="232" t="n"/>
      <c r="AK107" s="232" t="n"/>
      <c r="AL107" s="232" t="n"/>
      <c r="AM107" s="232" t="n"/>
      <c r="AN107" s="232" t="n"/>
      <c r="AO107" s="232" t="n"/>
      <c r="AP107" s="232" t="n"/>
      <c r="AQ107" s="232" t="n"/>
      <c r="AR107" s="232" t="n"/>
      <c r="AS107" s="232" t="n"/>
      <c r="AT107" s="232" t="n"/>
      <c r="AU107" s="232" t="n"/>
      <c r="AV107" s="232" t="n"/>
      <c r="AW107" s="232" t="n"/>
      <c r="AX107" s="232" t="n"/>
      <c r="AY107" s="232" t="n"/>
      <c r="AZ107" s="232" t="n"/>
      <c r="BA107" s="232" t="n"/>
      <c r="BB107" s="232" t="n"/>
      <c r="BC107" s="232" t="n"/>
      <c r="BD107" s="232" t="n"/>
      <c r="BE107" s="232" t="n"/>
      <c r="BF107" s="232" t="n"/>
      <c r="BG107" s="232" t="n"/>
      <c r="BH107" s="232" t="n"/>
      <c r="BI107" s="232" t="n"/>
      <c r="BJ107" s="232" t="n"/>
      <c r="BK107" s="232" t="n"/>
      <c r="BL107" s="232" t="n"/>
      <c r="BM107" s="232" t="n"/>
      <c r="BN107" s="232" t="n"/>
      <c r="BO107" s="232" t="n"/>
      <c r="BP107" s="232" t="n"/>
      <c r="BQ107" s="232" t="n"/>
      <c r="BR107" s="232" t="n"/>
      <c r="BS107" s="232" t="n"/>
      <c r="BT107" s="232" t="n"/>
      <c r="BU107" s="232" t="n"/>
      <c r="BV107" s="232" t="n"/>
      <c r="BW107" s="232" t="n"/>
      <c r="BX107" s="232" t="n"/>
      <c r="BY107" s="232" t="n"/>
      <c r="BZ107" s="232" t="n"/>
      <c r="CA107" s="232" t="n"/>
      <c r="CB107" s="232" t="n"/>
      <c r="CC107" s="232" t="n"/>
      <c r="CD107" s="232" t="n"/>
      <c r="CE107" s="232" t="n"/>
      <c r="CF107" s="232" t="n"/>
      <c r="CG107" s="232" t="n"/>
      <c r="CH107" s="232" t="n"/>
      <c r="CI107" s="232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2883" t="n"/>
      <c r="CS107" s="2434" t="n"/>
      <c r="CT107" s="2434" t="n"/>
      <c r="CU107" s="2434" t="n"/>
      <c r="CV107" s="2883" t="n"/>
      <c r="CW107" s="2434" t="n"/>
      <c r="CX107" s="232" t="n"/>
      <c r="CY107" s="32" t="n"/>
      <c r="CZ107" s="2434" t="n"/>
      <c r="DA107" s="2434" t="n"/>
      <c r="DB107" s="2434" t="n"/>
      <c r="DC107" s="2434" t="n"/>
      <c r="DD107" s="2434" t="n"/>
      <c r="DE107" s="32" t="n"/>
      <c r="DF107" s="232" t="n"/>
      <c r="DG107" s="32" t="n"/>
      <c r="DH107" s="32" t="n"/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CX108" s="34" t="n"/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CX109" s="34" t="n"/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CX110" s="34" t="n"/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CX111" s="34" t="n"/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CX112" s="34" t="n"/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CX113" s="34" t="n"/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CX114" s="34" t="n"/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CX115" s="34" t="n"/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CX116" s="34" t="n"/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CX117" s="34" t="n"/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CX118" s="34" t="n"/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CX119" s="34" t="n"/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CX120" s="34" t="n"/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CX121" s="34" t="n"/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CX122" s="34" t="n"/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CX123" s="34" t="n"/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CX124" s="34" t="n"/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CX125" s="34" t="n"/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CX126" s="34" t="n"/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CX127" s="34" t="n"/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CX128" s="34" t="n"/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CX129" s="34" t="n"/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CX130" s="34" t="n"/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CX131" s="34" t="n"/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CX132" s="34" t="n"/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CX133" s="34" t="n"/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CX134" s="34" t="n"/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CX135" s="34" t="n"/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CX136" s="34" t="n"/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CX137" s="34" t="n"/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CX138" s="34" t="n"/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CX139" s="34" t="n"/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CX140" s="34" t="n"/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CX141" s="34" t="n"/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CX142" s="34" t="n"/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CX143" s="34" t="n"/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CX144" s="34" t="n"/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CX145" s="34" t="n"/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CX146" s="34" t="n"/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CX147" s="34" t="n"/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CX148" s="34" t="n"/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CX149" s="34" t="n"/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CX150" s="34" t="n"/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CX151" s="34" t="n"/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CX152" s="34" t="n"/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CX153" s="34" t="n"/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CX154" s="34" t="n"/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CX155" s="34" t="n"/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CX156" s="34" t="n"/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CX157" s="34" t="n"/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CX158" s="34" t="n"/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CX159" s="34" t="n"/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CX160" s="34" t="n"/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CX161" s="34" t="n"/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CX162" s="34" t="n"/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CX163" s="34" t="n"/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CX164" s="34" t="n"/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CX165" s="34" t="n"/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CX166" s="34" t="n"/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CX167" s="34" t="n"/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CX168" s="34" t="n"/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CX169" s="34" t="n"/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CX170" s="34" t="n"/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CX171" s="34" t="n"/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CX172" s="34" t="n"/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CX173" s="34" t="n"/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CX174" s="34" t="n"/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CX175" s="34" t="n"/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CX176" s="34" t="n"/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CX177" s="34" t="n"/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CX178" s="34" t="n"/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CX179" s="34" t="n"/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CX180" s="34" t="n"/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CX181" s="34" t="n"/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CX182" s="34" t="n"/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view="pageBreakPreview" workbookViewId="0" zoomScaleNormal="60">
      <selection activeCell="H7" sqref="H7"/>
    </sheetView>
  </sheetViews>
  <sheetFormatPr baseColWidth="10" defaultColWidth="11.5" defaultRowHeight="13"/>
  <cols>
    <col customWidth="1" max="1" min="1" style="2323" width="1"/>
    <col customWidth="1" max="2" min="2" style="2323" width="29.33203125"/>
    <col customWidth="1" hidden="1" max="3" min="3" style="2323" width="12"/>
    <col customWidth="1" hidden="1" max="4" min="4" style="2323" width="13.6640625"/>
    <col customWidth="1" hidden="1" max="5" min="5" style="2323" width="10.1640625"/>
    <col customWidth="1" hidden="1" max="6" min="6" style="2323" width="10.5"/>
    <col customWidth="1" hidden="1" max="7" min="7" style="2323" width="9.5"/>
    <col customWidth="1" hidden="1" max="8" min="8" style="2323" width="7"/>
    <col customWidth="1" hidden="1" max="9" min="9" style="2323" width="3.1640625"/>
    <col customWidth="1" hidden="1" max="10" min="10" style="2323" width="9.5"/>
    <col customWidth="1" hidden="1" max="11" min="11" style="2323" width="9.6640625"/>
    <col customWidth="1" hidden="1" max="12" min="12" style="2323" width="8.83203125"/>
    <col customWidth="1" hidden="1" max="13" min="13" style="2323" width="11.83203125"/>
    <col customWidth="1" hidden="1" max="14" min="14" style="2323" width="6.83203125"/>
    <col customWidth="1" hidden="1" max="15" min="15" style="2323" width="0.33203125"/>
    <col customWidth="1" hidden="1" max="16" min="16" style="2323" width="14.5"/>
    <col customWidth="1" hidden="1" max="17" min="17" style="2323" width="9.5"/>
    <col customWidth="1" hidden="1" max="18" min="18" style="2323" width="8.83203125"/>
    <col customWidth="1" hidden="1" max="19" min="19" style="2323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323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323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323" width="13"/>
    <col customWidth="1" hidden="1" max="53" min="53" style="2323" width="13"/>
    <col customWidth="1" hidden="1" max="54" min="54" style="34" width="0.33203125"/>
    <col customWidth="1" max="55" min="55" style="34" width="13.5"/>
    <col customWidth="1" max="56" min="56" style="34" width="12.6640625"/>
    <col customWidth="1" max="57" min="57" style="34" width="15.5"/>
    <col customWidth="1" max="60" min="58" style="34" width="12.6640625"/>
    <col customWidth="1" max="61" min="61" style="34" width="8.6640625"/>
    <col customWidth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323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323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323" width="13"/>
    <col customWidth="1" hidden="1" max="93" min="93" style="34" width="13.5"/>
    <col customWidth="1" hidden="1" max="94" min="94" style="34" width="8.6640625"/>
    <col customWidth="1" hidden="1" max="95" min="95" style="2323" width="0.5"/>
    <col customWidth="1" max="97" min="96" style="2389" width="12.33203125"/>
    <col customWidth="1" max="98" min="98" style="2389" width="14.5"/>
    <col customWidth="1" max="99" min="99" style="2389" width="12.6640625"/>
    <col customWidth="1" max="100" min="100" style="2389" width="13.5"/>
    <col customWidth="1" max="101" min="101" style="2389" width="14.6640625"/>
    <col customWidth="1" max="102" min="102" style="34" width="9.6640625"/>
    <col customWidth="1" max="103" min="103" style="2323" width="0.6640625"/>
    <col customWidth="1" max="104" min="104" style="2511" width="14.83203125"/>
    <col customWidth="1" hidden="1" max="106" min="105" style="2389" width="14"/>
    <col customWidth="1" hidden="1" max="107" min="107" style="2389" width="14.83203125"/>
    <col customWidth="1" max="108" min="108" style="2389" width="12.1640625"/>
    <col customWidth="1" max="109" min="109" style="34" width="11.83203125"/>
    <col customWidth="1" hidden="1" max="112" min="110" style="2323" width="11.83203125"/>
    <col customWidth="1" hidden="1" max="112" min="112" style="2323" width="13"/>
    <col customWidth="1" max="113" min="113" style="12" width="2.6640625"/>
    <col customWidth="1" hidden="1" max="114" min="114" style="1137" width="13.5"/>
    <col customWidth="1" hidden="1" max="115" min="115" style="1137" width="16.5"/>
    <col customWidth="1" hidden="1" max="116" min="116" style="1137" width="11.5"/>
    <col customWidth="1" hidden="1" max="117" min="117" style="1137" width="17.83203125"/>
    <col customWidth="1" hidden="1" max="119" min="118" style="2323" width="17.83203125"/>
    <col customWidth="1" hidden="1" max="128" min="120" style="2323" width="11.5"/>
    <col customWidth="1" hidden="1" max="129" min="129" style="2323" width="21"/>
    <col customWidth="1" hidden="1" max="133" min="130" style="2323" width="11.5"/>
  </cols>
  <sheetData>
    <row customHeight="1" ht="20" r="1" s="2323">
      <c r="B1" s="38" t="inlineStr">
        <is>
          <t xml:space="preserve">Trafic Mobile </t>
        </is>
      </c>
      <c r="AO1" s="2729" t="n"/>
      <c r="BK1" s="2729" t="n"/>
      <c r="BL1" s="2729" t="n"/>
      <c r="BM1" s="2729" t="n"/>
      <c r="BN1" s="2729" t="n"/>
      <c r="BO1" s="2729" t="n"/>
      <c r="BP1" s="2729" t="n"/>
      <c r="BQ1" s="2729" t="n"/>
      <c r="BR1" s="2729" t="n"/>
      <c r="CQ1" s="892" t="n"/>
      <c r="CR1" s="2869" t="n"/>
      <c r="CS1" s="2869" t="n">
        <v>102.714099308197</v>
      </c>
      <c r="CT1" s="2869" t="n"/>
      <c r="CU1" s="2869" t="n"/>
      <c r="CV1" s="2869" t="n"/>
      <c r="CW1" s="2869" t="n">
        <v>1407.70841732627</v>
      </c>
      <c r="CX1" s="1138" t="n"/>
      <c r="CY1" s="892" t="n"/>
      <c r="CZ1" s="2995" t="n">
        <v>-234.930027599375</v>
      </c>
      <c r="DA1" s="2869" t="n"/>
      <c r="DB1" s="2869" t="n"/>
      <c r="DC1" s="2869" t="n"/>
      <c r="DD1" s="2869" t="n"/>
      <c r="DE1" s="1138" t="n"/>
      <c r="DF1" s="1140" t="n"/>
      <c r="DG1" s="1140" t="n"/>
      <c r="DH1" s="1140" t="n"/>
      <c r="DX1" s="34" t="n"/>
      <c r="DY1" s="34" t="n"/>
      <c r="DZ1" s="34" t="n"/>
    </row>
    <row customHeight="1" ht="6.75" r="2" s="2323">
      <c r="D2" s="2745" t="n"/>
      <c r="E2" s="2745" t="n"/>
      <c r="F2" s="2996" t="n"/>
      <c r="G2" s="2745" t="n"/>
      <c r="H2" s="1142" t="n"/>
      <c r="J2" s="2745" t="n"/>
      <c r="K2" s="2745" t="n"/>
      <c r="L2" s="1142" t="n"/>
      <c r="M2" s="2745" t="n"/>
      <c r="N2" s="626" t="n"/>
      <c r="O2" s="34" t="n"/>
      <c r="P2" s="904" t="n"/>
      <c r="Q2" s="626" t="n"/>
      <c r="R2" s="626" t="n"/>
      <c r="S2" s="626" t="n"/>
      <c r="T2" s="626" t="n"/>
      <c r="V2" s="2745" t="n"/>
      <c r="W2" s="2745" t="n"/>
      <c r="X2" s="2745" t="n"/>
      <c r="Y2" s="2996" t="n"/>
      <c r="Z2" s="2996" t="n"/>
      <c r="AA2" s="2745" t="n"/>
      <c r="AB2" s="626" t="n"/>
      <c r="AC2" s="1143" t="n"/>
      <c r="AD2" s="1144" t="n"/>
      <c r="AE2" s="1142" t="n"/>
      <c r="AF2" s="1142" t="n"/>
      <c r="AG2" s="1142" t="n"/>
      <c r="AH2" s="1142" t="n"/>
      <c r="AI2" s="1142" t="n"/>
      <c r="AJ2" s="1142" t="n"/>
      <c r="AK2" s="1143" t="n"/>
      <c r="AL2" s="1144" t="n"/>
      <c r="AM2" s="1142" t="n"/>
      <c r="AN2" s="1142" t="n"/>
      <c r="AO2" s="1142" t="n"/>
      <c r="AP2" s="1142" t="n"/>
      <c r="AQ2" s="1142" t="n"/>
      <c r="AR2" s="1142" t="n"/>
      <c r="AS2" s="905" t="n"/>
      <c r="AT2" s="1143" t="n"/>
      <c r="AU2" s="1144" t="n"/>
      <c r="AV2" s="1142" t="n"/>
      <c r="AW2" s="1142" t="n"/>
      <c r="AX2" s="1142" t="n"/>
      <c r="AY2" s="1142" t="n"/>
      <c r="AZ2" s="1142" t="n"/>
      <c r="BA2" s="626" t="n"/>
      <c r="BB2" s="625" t="n"/>
      <c r="BC2" s="904" t="n"/>
      <c r="BD2" s="626" t="n"/>
      <c r="BE2" s="626" t="n"/>
      <c r="BF2" s="626" t="n"/>
      <c r="BG2" s="626" t="n"/>
      <c r="BH2" s="626" t="n"/>
      <c r="BI2" s="905" t="n"/>
      <c r="BJ2" s="625" t="n"/>
      <c r="BK2" s="2997" t="n"/>
      <c r="BL2" s="2745" t="n"/>
      <c r="BM2" s="2745" t="n"/>
      <c r="BN2" s="2745" t="n"/>
      <c r="BO2" s="2996" t="n"/>
      <c r="BP2" s="2996" t="n"/>
      <c r="BQ2" s="2745" t="n"/>
      <c r="BR2" s="1146" t="n"/>
      <c r="BS2" s="1143" t="n"/>
      <c r="BT2" s="1144" t="n"/>
      <c r="BU2" s="1142" t="n"/>
      <c r="BV2" s="1142" t="n"/>
      <c r="BW2" s="1142" t="n"/>
      <c r="BX2" s="1142" t="n"/>
      <c r="BY2" s="1142" t="n"/>
      <c r="BZ2" s="1146" t="n"/>
      <c r="CA2" s="1143" t="n"/>
      <c r="CB2" s="1144" t="n"/>
      <c r="CC2" s="1142" t="n"/>
      <c r="CD2" s="1142" t="n"/>
      <c r="CE2" s="1142" t="n"/>
      <c r="CF2" s="1142" t="n"/>
      <c r="CG2" s="1142" t="n"/>
      <c r="CH2" s="1146" t="n"/>
      <c r="CI2" s="1143" t="n"/>
      <c r="CJ2" s="2997" t="n"/>
      <c r="CK2" s="2745" t="n"/>
      <c r="CL2" s="2745" t="n"/>
      <c r="CM2" s="2996" t="n"/>
      <c r="CN2" s="2996" t="n"/>
      <c r="CO2" s="2745" t="n"/>
      <c r="CP2" s="1142" t="n"/>
      <c r="CY2" s="906" t="n"/>
    </row>
    <row customHeight="1" ht="14" r="3" s="2323">
      <c r="D3" s="2998" t="n"/>
      <c r="E3" s="2723" t="n">
        <v>0</v>
      </c>
      <c r="F3" s="2999" t="n"/>
      <c r="G3" s="2998" t="n">
        <v>0</v>
      </c>
      <c r="J3" s="2389" t="n"/>
      <c r="K3" s="2389" t="n"/>
      <c r="M3" s="2389" t="n"/>
      <c r="N3" s="34" t="n"/>
      <c r="O3" s="34" t="n"/>
      <c r="P3" s="1149" t="n"/>
      <c r="Q3" s="34" t="n"/>
      <c r="R3" s="34" t="n"/>
      <c r="S3" s="34" t="n"/>
      <c r="V3" s="2389" t="n"/>
      <c r="W3" s="2389" t="n"/>
      <c r="X3" s="2389" t="n"/>
      <c r="Y3" s="2999" t="n"/>
      <c r="Z3" s="2999" t="n"/>
      <c r="AA3" s="2389" t="n"/>
      <c r="AC3" s="91" t="n"/>
      <c r="AK3" s="91" t="n"/>
      <c r="AT3" s="91" t="n"/>
      <c r="BB3" s="643" t="n"/>
      <c r="BC3" s="1149" t="n"/>
      <c r="BI3" s="1150" t="n"/>
      <c r="BJ3" s="643" t="n"/>
      <c r="BK3" s="2754" t="n"/>
      <c r="BL3" s="2389" t="n"/>
      <c r="BM3" s="2389" t="n"/>
      <c r="BN3" s="2389" t="n"/>
      <c r="BO3" s="2999" t="n"/>
      <c r="BP3" s="2999" t="n"/>
      <c r="BQ3" s="2389" t="n"/>
      <c r="BR3" s="1151" t="n"/>
      <c r="BS3" s="91" t="n"/>
      <c r="BT3" s="1152" t="n"/>
      <c r="BZ3" s="1151" t="n"/>
      <c r="CA3" s="91" t="n"/>
      <c r="CB3" s="1152" t="n"/>
      <c r="CH3" s="1151" t="n"/>
      <c r="CI3" s="91" t="n"/>
      <c r="CJ3" s="2754" t="n"/>
      <c r="CK3" s="2389" t="n"/>
      <c r="CL3" s="2389" t="n"/>
      <c r="CM3" s="2999" t="n"/>
      <c r="CN3" s="2999" t="n"/>
      <c r="CO3" s="2389" t="n"/>
      <c r="CY3" s="912" t="n"/>
      <c r="CZ3" s="2723" t="n"/>
      <c r="DD3" s="2998" t="n">
        <v>0</v>
      </c>
      <c r="DM3" s="3000" t="n"/>
    </row>
    <row customFormat="1" customHeight="1" ht="15" r="4" s="2348">
      <c r="D4" s="2349" t="n">
        <v>45658</v>
      </c>
      <c r="E4" s="2550" t="n"/>
      <c r="F4" s="2550" t="n"/>
      <c r="G4" s="2550" t="n"/>
      <c r="H4" s="2550" t="n"/>
      <c r="J4" s="2349" t="n">
        <v>45689</v>
      </c>
      <c r="K4" s="2550" t="n"/>
      <c r="L4" s="2550" t="n"/>
      <c r="M4" s="2550" t="n"/>
      <c r="N4" s="2550" t="n"/>
      <c r="O4" s="1154" t="n"/>
      <c r="P4" s="2347" t="n">
        <v>45717</v>
      </c>
      <c r="Q4" s="2550" t="n"/>
      <c r="R4" s="2550" t="n"/>
      <c r="S4" s="2550" t="n"/>
      <c r="T4" s="2550" t="n"/>
      <c r="U4" s="68" t="n"/>
      <c r="V4" s="2349" t="n">
        <v>45748</v>
      </c>
      <c r="W4" s="2550" t="n"/>
      <c r="X4" s="2550" t="n"/>
      <c r="Y4" s="2550" t="n"/>
      <c r="Z4" s="2550" t="n"/>
      <c r="AA4" s="2550" t="n"/>
      <c r="AB4" s="2550" t="n"/>
      <c r="AC4" s="3001" t="n"/>
      <c r="AD4" s="2349" t="n">
        <v>45778</v>
      </c>
      <c r="AE4" s="2550" t="n"/>
      <c r="AF4" s="2550" t="n"/>
      <c r="AG4" s="2550" t="n"/>
      <c r="AH4" s="2550" t="n"/>
      <c r="AI4" s="2550" t="n"/>
      <c r="AJ4" s="2550" t="n"/>
      <c r="AK4" s="3001" t="n"/>
      <c r="AL4" s="2349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3002" t="n"/>
      <c r="AU4" s="2349" t="n">
        <v>45839</v>
      </c>
      <c r="AV4" s="2550" t="n"/>
      <c r="AW4" s="2550" t="n"/>
      <c r="AX4" s="2550" t="n"/>
      <c r="AY4" s="2550" t="n"/>
      <c r="AZ4" s="2550" t="n"/>
      <c r="BA4" s="2550" t="n"/>
      <c r="BB4" s="1157" t="n"/>
      <c r="BC4" s="2346" t="n">
        <v>45870</v>
      </c>
      <c r="BD4" s="2550" t="n"/>
      <c r="BE4" s="2550" t="n"/>
      <c r="BF4" s="2550" t="n"/>
      <c r="BG4" s="2550" t="n"/>
      <c r="BH4" s="2550" t="n"/>
      <c r="BI4" s="2551" t="n"/>
      <c r="BJ4" s="1158" t="n"/>
      <c r="BK4" s="234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1157" t="n"/>
      <c r="BT4" s="2346" t="n">
        <v>45931</v>
      </c>
      <c r="BU4" s="2550" t="n"/>
      <c r="BV4" s="2550" t="n"/>
      <c r="BW4" s="2550" t="n"/>
      <c r="BX4" s="2550" t="n"/>
      <c r="BY4" s="2550" t="n"/>
      <c r="BZ4" s="2551" t="n"/>
      <c r="CA4" s="1157" t="n"/>
      <c r="CB4" s="2346" t="n">
        <v>45962</v>
      </c>
      <c r="CC4" s="2550" t="n"/>
      <c r="CD4" s="2550" t="n"/>
      <c r="CE4" s="2550" t="n"/>
      <c r="CF4" s="2550" t="n"/>
      <c r="CG4" s="2550" t="n"/>
      <c r="CH4" s="2551" t="n"/>
      <c r="CI4" s="1157" t="n"/>
      <c r="CJ4" s="2347" t="n">
        <v>45992</v>
      </c>
      <c r="CK4" s="2550" t="n"/>
      <c r="CL4" s="2550" t="n"/>
      <c r="CM4" s="2550" t="n"/>
      <c r="CN4" s="2550" t="n"/>
      <c r="CO4" s="2550" t="n"/>
      <c r="CP4" s="2550" t="n"/>
      <c r="CQ4" s="1154" t="n"/>
      <c r="CR4" s="2348" t="inlineStr">
        <is>
          <t>CUMUL</t>
        </is>
      </c>
      <c r="CY4" s="1159" t="n"/>
      <c r="CZ4" s="234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0" t="n"/>
      <c r="DJ4" s="1160" t="n"/>
      <c r="DK4" s="3003" t="n"/>
      <c r="DL4" s="1160" t="n"/>
      <c r="DM4" s="1160" t="n"/>
    </row>
    <row customFormat="1" customHeight="1" ht="33" r="5" s="79">
      <c r="B5" s="79" t="inlineStr">
        <is>
          <t>(En millions minutes)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Y5" s="1162" t="n"/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163" t="n"/>
      <c r="DJ5" s="3004" t="inlineStr">
        <is>
          <t>2025
 Réel</t>
        </is>
      </c>
      <c r="DK5" s="3004" t="inlineStr">
        <is>
          <t>2025 
Budget</t>
        </is>
      </c>
      <c r="DL5" s="3004" t="inlineStr">
        <is>
          <t>2024 
Réel</t>
        </is>
      </c>
      <c r="DM5" s="3004" t="inlineStr">
        <is>
          <t>Actu</t>
        </is>
      </c>
    </row>
    <row r="6">
      <c r="D6" s="2389" t="n"/>
      <c r="E6" s="2389" t="n"/>
      <c r="F6" s="3005" t="n"/>
      <c r="G6" s="2389" t="n"/>
      <c r="J6" s="2389" t="n"/>
      <c r="K6" s="2389" t="n"/>
      <c r="L6" s="2389" t="n"/>
      <c r="M6" s="2389" t="n"/>
      <c r="N6" s="34" t="n"/>
      <c r="O6" s="34" t="n"/>
      <c r="P6" s="3006" t="n"/>
      <c r="Q6" s="2388" t="n"/>
      <c r="R6" s="2388" t="n"/>
      <c r="S6" s="2388" t="n"/>
      <c r="U6" s="643" t="n"/>
      <c r="V6" s="2389" t="n"/>
      <c r="W6" s="2389" t="n"/>
      <c r="X6" s="2389" t="n"/>
      <c r="Y6" s="3005" t="n"/>
      <c r="Z6" s="3005" t="n"/>
      <c r="AA6" s="2389" t="n"/>
      <c r="AC6" s="91" t="n"/>
      <c r="AD6" s="2389" t="n"/>
      <c r="AE6" s="2389" t="n"/>
      <c r="AF6" s="2389" t="n"/>
      <c r="AG6" s="3005" t="n"/>
      <c r="AH6" s="3005" t="n"/>
      <c r="AI6" s="2389" t="n"/>
      <c r="AK6" s="91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2389" t="n"/>
      <c r="AV6" s="2389" t="n"/>
      <c r="AW6" s="2389" t="n"/>
      <c r="AX6" s="3005" t="n"/>
      <c r="AY6" s="3005" t="n"/>
      <c r="AZ6" s="2389" t="n"/>
      <c r="BB6" s="91" t="n"/>
      <c r="BC6" s="2388" t="n"/>
      <c r="BD6" s="2388" t="n"/>
      <c r="BE6" s="2388" t="n"/>
      <c r="BF6" s="2388" t="n"/>
      <c r="BG6" s="2388" t="n"/>
      <c r="BH6" s="2388" t="n"/>
      <c r="BJ6" s="643" t="n"/>
      <c r="BK6" s="2389" t="n"/>
      <c r="BL6" s="2389" t="n"/>
      <c r="BM6" s="2389" t="n"/>
      <c r="BN6" s="2389" t="n"/>
      <c r="BO6" s="3005" t="n"/>
      <c r="BP6" s="3005" t="n"/>
      <c r="BQ6" s="2389" t="n"/>
      <c r="BS6" s="91" t="n"/>
      <c r="CA6" s="91" t="n"/>
      <c r="CB6" s="2389" t="n"/>
      <c r="CC6" s="2389" t="n"/>
      <c r="CD6" s="2389" t="n"/>
      <c r="CE6" s="3005" t="n"/>
      <c r="CF6" s="3005" t="n"/>
      <c r="CG6" s="2389" t="n"/>
      <c r="CI6" s="91" t="n"/>
      <c r="CJ6" s="2389" t="n"/>
      <c r="CK6" s="2389" t="n"/>
      <c r="CL6" s="2389" t="n"/>
      <c r="CM6" s="3005" t="n"/>
      <c r="CN6" s="3005" t="n"/>
      <c r="CO6" s="2389" t="n"/>
      <c r="CY6" s="912" t="n"/>
      <c r="DJ6" s="3007">
        <f>SUM(D6,J6,P6,V6,AD6,AL6,AU6,BC6,BK6,BT6,CB6,CJ6)-CR6</f>
        <v/>
      </c>
      <c r="DK6" s="3007">
        <f>SUM(E6,K6,Q6,W6,AE6,AM6,AV6,BD6,BL6,BU6,CC6,CK6)-CS6</f>
        <v/>
      </c>
      <c r="DL6" s="3007">
        <f>SUM(G6,M6,S6,AA6,AI6,AR6,AZ6,BH6,BQ6,BY6,CG6,CO6)-CW6</f>
        <v/>
      </c>
      <c r="DM6" s="3007">
        <f>SUM(D6,J6,P6,V6,AD6,AL6,AU6,BC6,,BN6,BV6,CD6,CL6)-CT6</f>
        <v/>
      </c>
    </row>
    <row customHeight="1" ht="12.75" r="7" s="2323">
      <c r="B7" s="1168" t="inlineStr">
        <is>
          <t>Total  Trafic sortant</t>
        </is>
      </c>
      <c r="C7" s="651" t="inlineStr">
        <is>
          <t>TRAF1</t>
        </is>
      </c>
      <c r="D7" s="3008" t="n">
        <v>127.756053191757</v>
      </c>
      <c r="E7" s="3008" t="n">
        <v>169.123739528745</v>
      </c>
      <c r="F7" s="3009" t="n">
        <v>-41.367686336988</v>
      </c>
      <c r="G7" s="3008" t="n">
        <v>170.5865642162741</v>
      </c>
      <c r="H7" s="3010" t="n">
        <v>-0.2510778690062334</v>
      </c>
      <c r="I7" s="93" t="n"/>
      <c r="J7" s="3008" t="n">
        <v>110.48895425102</v>
      </c>
      <c r="K7" s="3008" t="n">
        <v>154.280607570958</v>
      </c>
      <c r="L7" s="3009" t="n">
        <v>-43.79165331993801</v>
      </c>
      <c r="M7" s="3008" t="n">
        <v>160.0032115317856</v>
      </c>
      <c r="N7" s="3010" t="n">
        <v>-0.3094578965430906</v>
      </c>
      <c r="O7" s="1172" t="n"/>
      <c r="P7" s="3008" t="n">
        <v>115.913979152988</v>
      </c>
      <c r="Q7" s="3008" t="n">
        <v>162.337965688796</v>
      </c>
      <c r="R7" s="3009" t="n">
        <v>-46.423986535808</v>
      </c>
      <c r="S7" s="3008" t="n">
        <v>168.6834445973496</v>
      </c>
      <c r="T7" s="3010" t="n">
        <v>-0.3128313247949334</v>
      </c>
      <c r="U7" s="1173" t="n"/>
      <c r="V7" s="3008" t="n">
        <v>114.043483572677</v>
      </c>
      <c r="W7" s="3008" t="n">
        <v>158.651588884225</v>
      </c>
      <c r="X7" s="3008" t="n">
        <v>114.609214951191</v>
      </c>
      <c r="Y7" s="2571" t="n">
        <v>-44.60810531154799</v>
      </c>
      <c r="Z7" s="2570" t="n">
        <v>-0.5657313785140019</v>
      </c>
      <c r="AA7" s="3008" t="n">
        <v>155.9217934456071</v>
      </c>
      <c r="AB7" s="1174" t="n">
        <v>-0.2685853526148623</v>
      </c>
      <c r="AC7" s="3011" t="n"/>
      <c r="AD7" s="3008" t="n">
        <v>105.3082430678463</v>
      </c>
      <c r="AE7" s="3008" t="n">
        <v>161.4584023550012</v>
      </c>
      <c r="AF7" s="3008" t="n">
        <v>121.0132380603379</v>
      </c>
      <c r="AG7" s="2571" t="n">
        <v>-56.15015928715489</v>
      </c>
      <c r="AH7" s="2570" t="n">
        <v>-15.70499499249162</v>
      </c>
      <c r="AI7" s="3008" t="n">
        <v>151.2482394945135</v>
      </c>
      <c r="AJ7" s="1174" t="n">
        <v>-0.3037390489978805</v>
      </c>
      <c r="AK7" s="3011" t="n"/>
      <c r="AL7" s="3008" t="n">
        <v>98.6847982433608</v>
      </c>
      <c r="AM7" s="3008" t="n">
        <v>154.480383161541</v>
      </c>
      <c r="AN7" s="3008" t="n">
        <v>119.96973467262</v>
      </c>
      <c r="AO7" s="3008" t="n">
        <v>102.779339817786</v>
      </c>
      <c r="AP7" s="2571" t="n">
        <v>-55.7955849181802</v>
      </c>
      <c r="AQ7" s="2571" t="n">
        <v>-21.28493642925919</v>
      </c>
      <c r="AR7" s="3008" t="n">
        <v>141.3582451434018</v>
      </c>
      <c r="AS7" s="1174" t="n">
        <v>-0.3018815553118294</v>
      </c>
      <c r="AT7" s="3012" t="n"/>
      <c r="AU7" s="3008" t="n">
        <v>95.21619356334169</v>
      </c>
      <c r="AV7" s="3008" t="n">
        <v>149.592750740104</v>
      </c>
      <c r="AW7" s="3008" t="n">
        <v>105.949504477574</v>
      </c>
      <c r="AX7" s="2571" t="n">
        <v>-54.37655717676232</v>
      </c>
      <c r="AY7" s="2571" t="n">
        <v>-10.73331091423232</v>
      </c>
      <c r="AZ7" s="3008" t="n">
        <v>132.5811802349999</v>
      </c>
      <c r="BA7" s="1174" t="n">
        <v>-0.2818272292148012</v>
      </c>
      <c r="BB7" s="3011" t="n"/>
      <c r="BC7" s="3008" t="n">
        <v>87.14515227999617</v>
      </c>
      <c r="BD7" s="3008" t="n">
        <v>143.514339740145</v>
      </c>
      <c r="BE7" s="3008" t="n">
        <v>109.021695172679</v>
      </c>
      <c r="BF7" s="2571" t="n">
        <v>-56.36918746014884</v>
      </c>
      <c r="BG7" s="2571" t="n">
        <v>-21.87654289268283</v>
      </c>
      <c r="BH7" s="3008" t="n">
        <v>0</v>
      </c>
      <c r="BI7" s="1174" t="n"/>
      <c r="BJ7" s="1173" t="n"/>
      <c r="BK7" s="3008" t="n"/>
      <c r="BL7" s="3008" t="n"/>
      <c r="BM7" s="3008" t="n"/>
      <c r="BN7" s="3008" t="n"/>
      <c r="BO7" s="2571" t="n"/>
      <c r="BP7" s="2571" t="n"/>
      <c r="BQ7" s="3008" t="n"/>
      <c r="BR7" s="1174" t="n"/>
      <c r="BS7" s="3011" t="n"/>
      <c r="BT7" s="3008" t="n"/>
      <c r="BU7" s="3008" t="n"/>
      <c r="BV7" s="3008" t="n"/>
      <c r="BW7" s="2571" t="n"/>
      <c r="BX7" s="2571" t="n"/>
      <c r="BY7" s="3008" t="n"/>
      <c r="BZ7" s="1174" t="n"/>
      <c r="CA7" s="3011" t="n"/>
      <c r="CB7" s="3008" t="n"/>
      <c r="CC7" s="3008" t="n"/>
      <c r="CD7" s="3008" t="n"/>
      <c r="CE7" s="2571" t="n"/>
      <c r="CF7" s="2571" t="n"/>
      <c r="CG7" s="3008" t="n"/>
      <c r="CH7" s="1174" t="n"/>
      <c r="CI7" s="3011" t="n"/>
      <c r="CJ7" s="3008" t="n"/>
      <c r="CK7" s="3008" t="n"/>
      <c r="CL7" s="3008" t="n"/>
      <c r="CM7" s="2571" t="n"/>
      <c r="CN7" s="2571" t="n"/>
      <c r="CO7" s="3008" t="n"/>
      <c r="CP7" s="1174" t="n"/>
      <c r="CQ7" s="3013" t="n"/>
      <c r="CR7" s="3014" t="n">
        <v>854.556857322987</v>
      </c>
      <c r="CS7" s="3008" t="n">
        <v>1253.439777669515</v>
      </c>
      <c r="CT7" s="3008" t="n">
        <v>782.2395575316484</v>
      </c>
      <c r="CU7" s="3008" t="n">
        <v>-398.8829203465283</v>
      </c>
      <c r="CV7" s="3008" t="n">
        <v>72.31729979133854</v>
      </c>
      <c r="CW7" s="3008" t="n">
        <v>1080.382678663932</v>
      </c>
      <c r="CX7" s="3008">
        <f>IFERROR(CR7/CW7-1, "-")</f>
        <v/>
      </c>
      <c r="CY7" s="3015" t="n"/>
      <c r="CZ7" s="3008" t="n">
        <v>1831.10525493205</v>
      </c>
      <c r="DA7" s="3008" t="n"/>
      <c r="DB7" s="3008" t="n">
        <v>1358.63210718594</v>
      </c>
      <c r="DC7" s="3008" t="n"/>
      <c r="DD7" s="3008" t="n"/>
      <c r="DE7" s="3013">
        <f>+CZ7/DD7-1</f>
        <v/>
      </c>
      <c r="DF7" s="1172">
        <f>+DA7/DD7-1</f>
        <v/>
      </c>
      <c r="DG7" s="1172">
        <f>+DB7/DD7-1</f>
        <v/>
      </c>
      <c r="DH7" s="1172">
        <f>+DC7/DD7-1</f>
        <v/>
      </c>
      <c r="DI7" s="1180" t="n"/>
      <c r="DJ7" s="3007">
        <f>SUM(D7,J7,P7,V7,AD7,AL7,AU7,BC7,BK7,BT7,CB7,CJ7)-CR7</f>
        <v/>
      </c>
      <c r="DK7" s="3007">
        <f>SUM(E7,K7,Q7,W7,AE7,AM7,AV7,BD7,BL7,BU7,CC7,CK7)-CS7</f>
        <v/>
      </c>
      <c r="DL7" s="3007">
        <f>SUM(G7,M7,S7,AA7,AI7,AR7,AZ7,BH7,BQ7,BY7,CG7,CO7)-CW7</f>
        <v/>
      </c>
      <c r="DM7" s="3007">
        <f>SUM(D7,J7,P7,V7,AD7,AL7,AU7,BC7,,BN7,BV7,CD7,CL7)-CT7</f>
        <v/>
      </c>
    </row>
    <row customHeight="1" ht="5.25" r="8" s="2323">
      <c r="B8" s="1181" t="n"/>
      <c r="C8" s="651" t="inlineStr">
        <is>
          <t>TRAF2</t>
        </is>
      </c>
      <c r="D8" s="3016" t="n"/>
      <c r="E8" s="2434" t="n"/>
      <c r="F8" s="2585" t="n"/>
      <c r="G8" s="2434" t="n"/>
      <c r="H8" s="232" t="n"/>
      <c r="I8" s="32" t="n"/>
      <c r="J8" s="3016" t="n"/>
      <c r="K8" s="2434" t="n"/>
      <c r="L8" s="2585" t="n"/>
      <c r="M8" s="2434" t="n"/>
      <c r="N8" s="232" t="n"/>
      <c r="O8" s="232" t="n"/>
      <c r="P8" s="3016" t="n"/>
      <c r="Q8" s="2434" t="n"/>
      <c r="R8" s="2585" t="n"/>
      <c r="S8" s="2434" t="n"/>
      <c r="T8" s="232" t="n"/>
      <c r="U8" s="397" t="n"/>
      <c r="V8" s="3016" t="n"/>
      <c r="W8" s="2434" t="n"/>
      <c r="X8" s="2434" t="n"/>
      <c r="Y8" s="2585" t="n"/>
      <c r="Z8" s="2585" t="n"/>
      <c r="AA8" s="2434" t="n"/>
      <c r="AB8" s="232" t="n"/>
      <c r="AC8" s="397" t="n"/>
      <c r="AD8" s="3016" t="n"/>
      <c r="AE8" s="2434" t="n"/>
      <c r="AF8" s="2434" t="n"/>
      <c r="AG8" s="2585" t="n"/>
      <c r="AH8" s="2585" t="n"/>
      <c r="AI8" s="2434" t="n"/>
      <c r="AJ8" s="232" t="n"/>
      <c r="AK8" s="397" t="n"/>
      <c r="AL8" s="3016" t="n"/>
      <c r="AM8" s="2434" t="n"/>
      <c r="AN8" s="2434" t="n"/>
      <c r="AO8" s="2434" t="n"/>
      <c r="AP8" s="2585" t="n"/>
      <c r="AQ8" s="2585" t="n"/>
      <c r="AR8" s="2434" t="n"/>
      <c r="AS8" s="232" t="n"/>
      <c r="AT8" s="2586" t="n"/>
      <c r="AU8" s="3016" t="n"/>
      <c r="AV8" s="2434" t="n"/>
      <c r="AW8" s="2434" t="n"/>
      <c r="AX8" s="2585" t="n"/>
      <c r="AY8" s="2585" t="n"/>
      <c r="AZ8" s="2434" t="n"/>
      <c r="BA8" s="232" t="n"/>
      <c r="BB8" s="397" t="n"/>
      <c r="BC8" s="3016" t="n"/>
      <c r="BD8" s="2434" t="n"/>
      <c r="BE8" s="2434" t="n"/>
      <c r="BF8" s="2585" t="n"/>
      <c r="BG8" s="2585" t="n"/>
      <c r="BH8" s="2434" t="n"/>
      <c r="BI8" s="232" t="n"/>
      <c r="BJ8" s="397" t="n"/>
      <c r="BK8" s="3016" t="n"/>
      <c r="BL8" s="2434" t="n"/>
      <c r="BM8" s="2434" t="n"/>
      <c r="BN8" s="2434" t="n"/>
      <c r="BO8" s="2585" t="n"/>
      <c r="BP8" s="2585" t="n"/>
      <c r="BQ8" s="2434" t="n"/>
      <c r="BR8" s="232" t="n"/>
      <c r="BS8" s="397" t="n"/>
      <c r="BT8" s="3016" t="n"/>
      <c r="BU8" s="2434" t="n"/>
      <c r="BV8" s="2434" t="n"/>
      <c r="BW8" s="2585" t="n"/>
      <c r="BX8" s="2585" t="n"/>
      <c r="BY8" s="2434" t="n"/>
      <c r="BZ8" s="232" t="n"/>
      <c r="CA8" s="397" t="n"/>
      <c r="CB8" s="3016" t="n"/>
      <c r="CC8" s="2434" t="n"/>
      <c r="CD8" s="2434" t="n"/>
      <c r="CE8" s="2585" t="n"/>
      <c r="CF8" s="2585" t="n"/>
      <c r="CG8" s="2434" t="n"/>
      <c r="CH8" s="232" t="n"/>
      <c r="CI8" s="397" t="n"/>
      <c r="CJ8" s="3016" t="n"/>
      <c r="CK8" s="2434" t="n"/>
      <c r="CL8" s="2434" t="n"/>
      <c r="CM8" s="2585" t="n"/>
      <c r="CN8" s="2585" t="n"/>
      <c r="CO8" s="2434" t="n"/>
      <c r="CP8" s="232" t="n"/>
      <c r="CQ8" s="232" t="n"/>
      <c r="CR8" s="2767" t="n"/>
      <c r="CS8" s="2434" t="n"/>
      <c r="CT8" s="2434" t="n"/>
      <c r="CU8" s="2434" t="n"/>
      <c r="CV8" s="2434" t="n"/>
      <c r="CW8" s="2434" t="n"/>
      <c r="CX8" s="2434">
        <f>IFERROR(CR8/CW8-1, "-")</f>
        <v/>
      </c>
      <c r="CY8" s="3017" t="n"/>
      <c r="CZ8" s="2434" t="n"/>
      <c r="DA8" s="2434" t="n"/>
      <c r="DB8" s="2434" t="n"/>
      <c r="DC8" s="2434" t="n"/>
      <c r="DD8" s="2434" t="n"/>
      <c r="DE8" s="232" t="n"/>
      <c r="DF8" s="32" t="n"/>
      <c r="DG8" s="32" t="n"/>
      <c r="DH8" s="32" t="n"/>
      <c r="DI8" s="1180" t="n"/>
      <c r="DJ8" s="3007">
        <f>SUM(D8,J8,P8,V8,AD8,AL8,AU8,BC8,BK8,BT8,CB8,CJ8)-CR8</f>
        <v/>
      </c>
      <c r="DK8" s="3007">
        <f>SUM(E8,K8,Q8,W8,AE8,AM8,AV8,BD8,BL8,BU8,CC8,CK8)-CS8</f>
        <v/>
      </c>
      <c r="DL8" s="3007">
        <f>SUM(G8,M8,S8,AA8,AI8,AR8,AZ8,BH8,BQ8,BY8,CG8,CO8)-CW8</f>
        <v/>
      </c>
      <c r="DM8" s="300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t="12.75" r="9" s="144">
      <c r="B9" s="1184" t="inlineStr">
        <is>
          <t>Trafic sortant prépayé (Consumer)</t>
        </is>
      </c>
      <c r="C9" s="651" t="inlineStr">
        <is>
          <t>TRAF3</t>
        </is>
      </c>
      <c r="D9" s="2772" t="n">
        <v>118.0302475145</v>
      </c>
      <c r="E9" s="2772" t="n">
        <v>156.496859993476</v>
      </c>
      <c r="F9" s="3018" t="n">
        <v>-38.46661247897599</v>
      </c>
      <c r="G9" s="3019" t="n">
        <v>159.0630100659489</v>
      </c>
      <c r="H9" s="1187" t="n">
        <v>-0.2579654599421725</v>
      </c>
      <c r="I9" s="93" t="n"/>
      <c r="J9" s="2772" t="n">
        <v>101.45610843325</v>
      </c>
      <c r="K9" s="2772" t="n">
        <v>142.349734313245</v>
      </c>
      <c r="L9" s="3018" t="n">
        <v>-40.893625879995</v>
      </c>
      <c r="M9" s="3019" t="n">
        <v>148.9869064606465</v>
      </c>
      <c r="N9" s="1187" t="n">
        <v>-0.319026679300515</v>
      </c>
      <c r="O9" s="999" t="n"/>
      <c r="P9" s="2772" t="n">
        <v>106.325975945378</v>
      </c>
      <c r="Q9" s="2772" t="n">
        <v>148.95455063916</v>
      </c>
      <c r="R9" s="3018" t="n">
        <v>-42.628574693782</v>
      </c>
      <c r="S9" s="3019" t="n">
        <v>157.0719456877702</v>
      </c>
      <c r="T9" s="1187" t="n">
        <v>-0.3230746873363737</v>
      </c>
      <c r="U9" s="377" t="n"/>
      <c r="V9" s="2772" t="n">
        <v>104.630081697036</v>
      </c>
      <c r="W9" s="2772" t="n">
        <v>146.501462422782</v>
      </c>
      <c r="X9" s="2772" t="n">
        <v>105.635043616949</v>
      </c>
      <c r="Y9" s="3018" t="n">
        <v>-41.87138072574599</v>
      </c>
      <c r="Z9" s="3018" t="n">
        <v>-1.004961919913001</v>
      </c>
      <c r="AA9" s="3019" t="n">
        <v>145.0068398247793</v>
      </c>
      <c r="AB9" s="1187" t="n">
        <v>-0.2784472661878091</v>
      </c>
      <c r="AC9" s="377" t="n"/>
      <c r="AD9" s="2772" t="n">
        <v>95.70803910254722</v>
      </c>
      <c r="AE9" s="2772" t="n">
        <v>151.5446291220281</v>
      </c>
      <c r="AF9" s="2772" t="n">
        <v>111.7346505376675</v>
      </c>
      <c r="AG9" s="3018" t="n">
        <v>-55.83659001948092</v>
      </c>
      <c r="AH9" s="3018" t="n">
        <v>-16.0266114351203</v>
      </c>
      <c r="AI9" s="3019" t="n">
        <v>140.0139621869152</v>
      </c>
      <c r="AJ9" s="1187" t="n">
        <v>-0.3164393207101778</v>
      </c>
      <c r="AK9" s="377" t="n"/>
      <c r="AL9" s="2772" t="n">
        <v>89.58403573503851</v>
      </c>
      <c r="AM9" s="2772" t="n">
        <v>142.181375091371</v>
      </c>
      <c r="AN9" s="2772" t="n">
        <v>110.842727300989</v>
      </c>
      <c r="AO9" s="2772" t="n">
        <v>93.0770564385203</v>
      </c>
      <c r="AP9" s="3018" t="n">
        <v>-52.59733935633248</v>
      </c>
      <c r="AQ9" s="3018" t="n">
        <v>-21.25869156595049</v>
      </c>
      <c r="AR9" s="3019" t="n">
        <v>130.6595731827862</v>
      </c>
      <c r="AS9" s="1187" t="n">
        <v>-0.3143706691149607</v>
      </c>
      <c r="AT9" s="2780" t="n"/>
      <c r="AU9" s="2772" t="n">
        <v>86.0626733742713</v>
      </c>
      <c r="AV9" s="2772" t="n">
        <v>138.171328544493</v>
      </c>
      <c r="AW9" s="2772" t="n">
        <v>96.9336663482778</v>
      </c>
      <c r="AX9" s="3018" t="n">
        <v>-52.10865517022171</v>
      </c>
      <c r="AY9" s="3018" t="n">
        <v>-10.8709929740065</v>
      </c>
      <c r="AZ9" s="3019" t="n">
        <v>121.5567127546802</v>
      </c>
      <c r="BA9" s="1187" t="n">
        <v>-0.2919957160411308</v>
      </c>
      <c r="BB9" s="377" t="n"/>
      <c r="BC9" s="2772" t="n">
        <v>80.12830025073245</v>
      </c>
      <c r="BD9" s="2772" t="n">
        <v>132.891687452815</v>
      </c>
      <c r="BE9" s="2772" t="n">
        <v>100.634773938932</v>
      </c>
      <c r="BF9" s="3018" t="n">
        <v>-52.76338720208255</v>
      </c>
      <c r="BG9" s="3018" t="n">
        <v>-20.50647368819955</v>
      </c>
      <c r="BH9" s="3019" t="n">
        <v>0</v>
      </c>
      <c r="BI9" s="1187" t="n"/>
      <c r="BJ9" s="377" t="n"/>
      <c r="BK9" s="2772" t="n"/>
      <c r="BL9" s="2772" t="n"/>
      <c r="BM9" s="2772" t="n"/>
      <c r="BN9" s="2772" t="n"/>
      <c r="BO9" s="3018" t="n"/>
      <c r="BP9" s="3018" t="n"/>
      <c r="BQ9" s="3019" t="n"/>
      <c r="BR9" s="1187" t="n"/>
      <c r="BS9" s="377" t="n"/>
      <c r="BT9" s="2772" t="n"/>
      <c r="BU9" s="2772" t="n"/>
      <c r="BV9" s="2772" t="n"/>
      <c r="BW9" s="3018" t="n"/>
      <c r="BX9" s="3018" t="n"/>
      <c r="BY9" s="3019" t="n"/>
      <c r="BZ9" s="1187" t="n"/>
      <c r="CA9" s="377" t="n"/>
      <c r="CB9" s="2772" t="n"/>
      <c r="CC9" s="2772" t="n"/>
      <c r="CD9" s="2772" t="n"/>
      <c r="CE9" s="3018" t="n"/>
      <c r="CF9" s="3018" t="n"/>
      <c r="CG9" s="3019" t="n"/>
      <c r="CH9" s="1187" t="n"/>
      <c r="CI9" s="377" t="n"/>
      <c r="CJ9" s="2772" t="n"/>
      <c r="CK9" s="2772" t="n"/>
      <c r="CL9" s="2772" t="n"/>
      <c r="CM9" s="3018" t="n"/>
      <c r="CN9" s="3018" t="n"/>
      <c r="CO9" s="3019" t="n"/>
      <c r="CP9" s="1187" t="n"/>
      <c r="CQ9" s="999" t="n"/>
      <c r="CR9" s="3020" t="n">
        <v>781.9254620527535</v>
      </c>
      <c r="CS9" s="3019" t="n">
        <v>1159.09162757937</v>
      </c>
      <c r="CT9" s="2772" t="n">
        <v>716.1611754795094</v>
      </c>
      <c r="CU9" s="2772" t="n">
        <v>-377.1661655266167</v>
      </c>
      <c r="CV9" s="2772" t="n">
        <v>65.76428657324402</v>
      </c>
      <c r="CW9" s="2772" t="n">
        <v>1002.358950163527</v>
      </c>
      <c r="CX9" s="2772">
        <f>IFERROR(CR9/CW9-1, "-")</f>
        <v/>
      </c>
      <c r="CY9" s="3021" t="n"/>
      <c r="CZ9" s="2772" t="n">
        <v>1695.18290661946</v>
      </c>
      <c r="DA9" s="2772" t="n"/>
      <c r="DB9" s="2772" t="n">
        <v>1251.31028629784</v>
      </c>
      <c r="DC9" s="2772" t="n"/>
      <c r="DD9" s="3019" t="n"/>
      <c r="DE9" s="999">
        <f>+CZ9/DD9-1</f>
        <v/>
      </c>
      <c r="DF9" s="999">
        <f>+DA9/DD9-1</f>
        <v/>
      </c>
      <c r="DG9" s="999">
        <f>+DB9/DD9-1</f>
        <v/>
      </c>
      <c r="DH9" s="999">
        <f>+DC9/DD9-1</f>
        <v/>
      </c>
      <c r="DI9" s="1190" t="n"/>
      <c r="DJ9" s="3007">
        <f>SUM(D9,J9,P9,V9,AD9,AL9,AU9,BC9,BK9,BT9,CB9,CJ9)-CR9</f>
        <v/>
      </c>
      <c r="DK9" s="3007">
        <f>SUM(E9,K9,Q9,W9,AE9,AM9,AV9,BD9,BL9,BU9,CC9,CK9)-CS9</f>
        <v/>
      </c>
      <c r="DL9" s="3007">
        <f>SUM(G9,M9,S9,AA9,AI9,AR9,AZ9,BH9,BQ9,BY9,CG9,CO9)-CW9</f>
        <v/>
      </c>
      <c r="DM9" s="300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2.75" r="10" s="2323">
      <c r="B10" s="1191" t="inlineStr">
        <is>
          <t xml:space="preserve">     vers le fixe</t>
        </is>
      </c>
      <c r="C10" s="651" t="inlineStr">
        <is>
          <t>TRAF4</t>
        </is>
      </c>
      <c r="D10" s="2585" t="n">
        <v>0.021714615205</v>
      </c>
      <c r="E10" s="2674" t="n">
        <v>0.0088143278135215</v>
      </c>
      <c r="F10" s="2881" t="n">
        <v>0.0129002873914785</v>
      </c>
      <c r="G10" s="2674" t="n">
        <v>0.03381319824700001</v>
      </c>
      <c r="H10" s="1192" t="n">
        <v>-0.3578065273098923</v>
      </c>
      <c r="I10" s="32" t="n"/>
      <c r="J10" s="2585" t="n">
        <v>0.025592098082</v>
      </c>
      <c r="K10" s="2674" t="n">
        <v>0.0087350375507519</v>
      </c>
      <c r="L10" s="2881" t="n">
        <v>0.0168570605312481</v>
      </c>
      <c r="M10" s="2674" t="n">
        <v>0.03381319824700001</v>
      </c>
      <c r="N10" s="1192" t="n">
        <v>-0.24313287684135</v>
      </c>
      <c r="O10" s="232" t="n"/>
      <c r="P10" s="2585" t="n">
        <v>0</v>
      </c>
      <c r="Q10" s="2674" t="n">
        <v>0.0083520295337524</v>
      </c>
      <c r="R10" s="2881" t="n">
        <v>-0.0083520295337524</v>
      </c>
      <c r="S10" s="2674" t="n">
        <v>0.007803004839239999</v>
      </c>
      <c r="T10" s="1192" t="n">
        <v>-1</v>
      </c>
      <c r="U10" s="397" t="n"/>
      <c r="V10" s="2585" t="n">
        <v>0.035086563533</v>
      </c>
      <c r="W10" s="2674" t="n">
        <v>0.008664328219582899</v>
      </c>
      <c r="X10" s="2674" t="n">
        <v>0</v>
      </c>
      <c r="Y10" s="2881" t="n">
        <v>0.0264222353134171</v>
      </c>
      <c r="Z10" s="2881" t="n">
        <v>0.035086563533</v>
      </c>
      <c r="AA10" s="2674" t="n">
        <v>0.03140718164400003</v>
      </c>
      <c r="AB10" s="1192" t="n">
        <v>0.1171509730069293</v>
      </c>
      <c r="AC10" s="397" t="n"/>
      <c r="AD10" s="2585" t="n">
        <v>0.036588096855</v>
      </c>
      <c r="AE10" s="2674" t="n">
        <v>0.0088827986317537</v>
      </c>
      <c r="AF10" s="2674" t="n">
        <v>0</v>
      </c>
      <c r="AG10" s="2881" t="n">
        <v>0.0277052982232463</v>
      </c>
      <c r="AH10" s="2881" t="n">
        <v>0.036588096855</v>
      </c>
      <c r="AI10" s="2674" t="n">
        <v>0.03236326502400007</v>
      </c>
      <c r="AJ10" s="1192" t="n">
        <v>0.1305440544353873</v>
      </c>
      <c r="AK10" s="397" t="n"/>
      <c r="AL10" s="2585" t="n">
        <v>0.0220975388893333</v>
      </c>
      <c r="AM10" s="2674" t="n">
        <v>0.008772194033762041</v>
      </c>
      <c r="AN10" s="2674" t="n">
        <v>0</v>
      </c>
      <c r="AO10" s="2674" t="n">
        <v>0.0362841005737655</v>
      </c>
      <c r="AP10" s="2881" t="n">
        <v>0.01332534485557126</v>
      </c>
      <c r="AQ10" s="2881" t="n">
        <v>0.0220975388893333</v>
      </c>
      <c r="AR10" s="2674" t="n">
        <v>0.007218881377729332</v>
      </c>
      <c r="AS10" s="1192" t="n">
        <v>2.06107521831644</v>
      </c>
      <c r="AT10" s="2586" t="n"/>
      <c r="AU10" s="2585" t="n">
        <v>0.038824063608</v>
      </c>
      <c r="AV10" s="2674" t="n">
        <v>0.0085366079395068</v>
      </c>
      <c r="AW10" s="2674" t="n">
        <v>0.0365445611639943</v>
      </c>
      <c r="AX10" s="2881" t="n">
        <v>0.0302874556684932</v>
      </c>
      <c r="AY10" s="2881" t="n">
        <v>0.002279502444005696</v>
      </c>
      <c r="AZ10" s="2674" t="n">
        <v>0.03036223156200004</v>
      </c>
      <c r="BA10" s="1192" t="n">
        <v>0.2786959854620961</v>
      </c>
      <c r="BB10" s="397" t="n"/>
      <c r="BC10" s="2585" t="n">
        <v>0.04298348025900008</v>
      </c>
      <c r="BD10" s="2674" t="n">
        <v>0.008579898000218401</v>
      </c>
      <c r="BE10" s="2674" t="n">
        <v>0.0373927115044341</v>
      </c>
      <c r="BF10" s="2881" t="n">
        <v>0.03440358225878168</v>
      </c>
      <c r="BG10" s="2881" t="n">
        <v>0.005590768754565982</v>
      </c>
      <c r="BH10" s="2674" t="n">
        <v>0</v>
      </c>
      <c r="BI10" s="1192" t="n"/>
      <c r="BJ10" s="397" t="n"/>
      <c r="BK10" s="2585" t="n"/>
      <c r="BL10" s="2674" t="n"/>
      <c r="BM10" s="2674" t="n"/>
      <c r="BN10" s="2674" t="n"/>
      <c r="BO10" s="2881" t="n"/>
      <c r="BP10" s="2881" t="n"/>
      <c r="BQ10" s="2674" t="n"/>
      <c r="BR10" s="1192" t="n"/>
      <c r="BS10" s="397" t="n"/>
      <c r="BT10" s="2585" t="n"/>
      <c r="BU10" s="2674" t="n"/>
      <c r="BV10" s="2674" t="n"/>
      <c r="BW10" s="2881" t="n"/>
      <c r="BX10" s="2881" t="n"/>
      <c r="BY10" s="2674" t="n"/>
      <c r="BZ10" s="1192" t="n"/>
      <c r="CA10" s="397" t="n"/>
      <c r="CB10" s="2585" t="n"/>
      <c r="CC10" s="2674" t="n"/>
      <c r="CD10" s="2674" t="n"/>
      <c r="CE10" s="2881" t="n"/>
      <c r="CF10" s="2881" t="n"/>
      <c r="CG10" s="2674" t="n"/>
      <c r="CH10" s="1192" t="n"/>
      <c r="CI10" s="397" t="n"/>
      <c r="CJ10" s="2585" t="n"/>
      <c r="CK10" s="2674" t="n"/>
      <c r="CL10" s="2674" t="n"/>
      <c r="CM10" s="2881" t="n"/>
      <c r="CN10" s="2881" t="n"/>
      <c r="CO10" s="2674" t="n"/>
      <c r="CP10" s="1192" t="n"/>
      <c r="CQ10" s="232" t="n"/>
      <c r="CR10" s="2774" t="n">
        <v>0.2228864564313334</v>
      </c>
      <c r="CS10" s="2674" t="n">
        <v>0.06933722172284965</v>
      </c>
      <c r="CT10" s="2674" t="n">
        <v>0.1918100354127598</v>
      </c>
      <c r="CU10" s="2674" t="n">
        <v>0.1535492347084838</v>
      </c>
      <c r="CV10" s="2674" t="n">
        <v>0.03107642101857358</v>
      </c>
      <c r="CW10" s="2674" t="n">
        <v>0.1767809609409695</v>
      </c>
      <c r="CX10" s="2674">
        <f>IFERROR(CR10/CW10-1, "-")</f>
        <v/>
      </c>
      <c r="CY10" s="3022" t="n"/>
      <c r="CZ10" s="2674" t="n">
        <v>0.105104671341809</v>
      </c>
      <c r="DA10" s="2674" t="n"/>
      <c r="DB10" s="2674" t="n">
        <v>0.387161555135897</v>
      </c>
      <c r="DC10" s="2674" t="n"/>
      <c r="DD10" s="2674" t="n"/>
      <c r="DE10" s="531">
        <f>+CZ10/DD10-1</f>
        <v/>
      </c>
      <c r="DF10" s="531">
        <f>+DA10/DD10-1</f>
        <v/>
      </c>
      <c r="DG10" s="531">
        <f>+DB10/DD10-1</f>
        <v/>
      </c>
      <c r="DH10" s="531">
        <f>+DC10/DD10-1</f>
        <v/>
      </c>
      <c r="DI10" s="1180" t="n"/>
      <c r="DJ10" s="3007">
        <f>SUM(D10,J10,P10,V10,AD10,AL10,AU10,BC10,BK10,BT10,CB10,CJ10)-CR10</f>
        <v/>
      </c>
      <c r="DK10" s="3007">
        <f>SUM(E10,K10,Q10,W10,AE10,AM10,AV10,BD10,BL10,BU10,CC10,CK10)-CS10</f>
        <v/>
      </c>
      <c r="DL10" s="3007">
        <f>SUM(G10,M10,S10,AA10,AI10,AR10,AZ10,BH10,BQ10,BY10,CG10,CO10)-CW10</f>
        <v/>
      </c>
      <c r="DM10" s="300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2.75" r="11" s="2323">
      <c r="B11" s="1194" t="inlineStr">
        <is>
          <t xml:space="preserve">     vers l'international</t>
        </is>
      </c>
      <c r="C11" s="651" t="inlineStr">
        <is>
          <t>TRAF5</t>
        </is>
      </c>
      <c r="D11" s="2585" t="n">
        <v>1.452218646719</v>
      </c>
      <c r="E11" s="2585" t="n">
        <v>1.34806521844247</v>
      </c>
      <c r="F11" s="2585" t="n">
        <v>0.10415342827653</v>
      </c>
      <c r="G11" s="2585" t="n">
        <v>1.734552323466007</v>
      </c>
      <c r="H11" s="853" t="n">
        <v>-0.1627703430605335</v>
      </c>
      <c r="I11" s="32" t="n"/>
      <c r="J11" s="2585" t="n">
        <v>1.285426321433</v>
      </c>
      <c r="K11" s="2585" t="n">
        <v>1.11850430317951</v>
      </c>
      <c r="L11" s="2585" t="n">
        <v>0.1669220182534898</v>
      </c>
      <c r="M11" s="2585" t="n">
        <v>1.603805117938003</v>
      </c>
      <c r="N11" s="853" t="n">
        <v>-0.1985146405532985</v>
      </c>
      <c r="O11" s="232" t="n"/>
      <c r="P11" s="2585" t="n">
        <v>1.3765028465985</v>
      </c>
      <c r="Q11" s="2585" t="n">
        <v>1.29972003845942</v>
      </c>
      <c r="R11" s="2585" t="n">
        <v>0.07678280813908001</v>
      </c>
      <c r="S11" s="2585" t="n">
        <v>1.714513618741236</v>
      </c>
      <c r="T11" s="853" t="n">
        <v>-0.1971467408878891</v>
      </c>
      <c r="U11" s="397" t="n"/>
      <c r="V11" s="2585" t="n">
        <v>1.30611475191101</v>
      </c>
      <c r="W11" s="2585" t="n">
        <v>1.06641920700655</v>
      </c>
      <c r="X11" s="2585" t="n">
        <v>1.36964307545812</v>
      </c>
      <c r="Y11" s="2585" t="n">
        <v>0.23969554490446</v>
      </c>
      <c r="Z11" s="2585" t="n">
        <v>-0.06352832354711002</v>
      </c>
      <c r="AA11" s="2585" t="n">
        <v>1.641086535854001</v>
      </c>
      <c r="AB11" s="853" t="n">
        <v>-0.2041158565527296</v>
      </c>
      <c r="AC11" s="397" t="n"/>
      <c r="AD11" s="2585" t="n">
        <v>1.154361486205003</v>
      </c>
      <c r="AE11" s="2585" t="n">
        <v>0.9699246481536116</v>
      </c>
      <c r="AF11" s="2585" t="n">
        <v>1.311430885899151</v>
      </c>
      <c r="AG11" s="2585" t="n">
        <v>0.1844368380513913</v>
      </c>
      <c r="AH11" s="2585" t="n">
        <v>-0.1570693996941481</v>
      </c>
      <c r="AI11" s="2585" t="n">
        <v>1.552160931892003</v>
      </c>
      <c r="AJ11" s="853" t="n">
        <v>-0.2562875005506697</v>
      </c>
      <c r="AK11" s="397" t="n"/>
      <c r="AL11" s="2585" t="n">
        <v>1.10097700221867</v>
      </c>
      <c r="AM11" s="2585" t="n">
        <v>0.92578155551216</v>
      </c>
      <c r="AN11" s="2585" t="n">
        <v>1.32085330159568</v>
      </c>
      <c r="AO11" s="2585" t="n">
        <v>1.11819724256584</v>
      </c>
      <c r="AP11" s="2585" t="n">
        <v>0.17519544670651</v>
      </c>
      <c r="AQ11" s="2585" t="n">
        <v>-0.21987629937701</v>
      </c>
      <c r="AR11" s="2585" t="n">
        <v>1.510068937166203</v>
      </c>
      <c r="AS11" s="853" t="n">
        <v>-0.2709094431908753</v>
      </c>
      <c r="AT11" s="2586" t="n"/>
      <c r="AU11" s="2585" t="n">
        <v>1.04748078044101</v>
      </c>
      <c r="AV11" s="2585" t="n">
        <v>0.7956846209958192</v>
      </c>
      <c r="AW11" s="2585" t="n">
        <v>1.11805154931915</v>
      </c>
      <c r="AX11" s="2585" t="n">
        <v>0.2517961594451908</v>
      </c>
      <c r="AY11" s="2585" t="n">
        <v>-0.07057076887813984</v>
      </c>
      <c r="AZ11" s="2585" t="n">
        <v>1.393074636098999</v>
      </c>
      <c r="BA11" s="853" t="n">
        <v>-0.2480799281693544</v>
      </c>
      <c r="BB11" s="397" t="n"/>
      <c r="BC11" s="2585" t="n">
        <v>0.9275665905390019</v>
      </c>
      <c r="BD11" s="2585" t="n">
        <v>0.775875790551065</v>
      </c>
      <c r="BE11" s="2585" t="n">
        <v>1.09227104459072</v>
      </c>
      <c r="BF11" s="2585" t="n">
        <v>0.1516907999879369</v>
      </c>
      <c r="BG11" s="2585" t="n">
        <v>-0.1647044540517181</v>
      </c>
      <c r="BH11" s="2585" t="n">
        <v>0</v>
      </c>
      <c r="BI11" s="853" t="n"/>
      <c r="BJ11" s="397" t="n"/>
      <c r="BK11" s="2585" t="n"/>
      <c r="BL11" s="2585" t="n"/>
      <c r="BM11" s="2585" t="n"/>
      <c r="BN11" s="2585" t="n"/>
      <c r="BO11" s="2585" t="n"/>
      <c r="BP11" s="2585" t="n"/>
      <c r="BQ11" s="2585" t="n"/>
      <c r="BR11" s="853" t="n"/>
      <c r="BS11" s="397" t="n"/>
      <c r="BT11" s="2585" t="n"/>
      <c r="BU11" s="2585" t="n"/>
      <c r="BV11" s="2585" t="n"/>
      <c r="BW11" s="2585" t="n"/>
      <c r="BX11" s="2585" t="n"/>
      <c r="BY11" s="2585" t="n"/>
      <c r="BZ11" s="853" t="n"/>
      <c r="CA11" s="397" t="n"/>
      <c r="CB11" s="2585" t="n"/>
      <c r="CC11" s="2585" t="n"/>
      <c r="CD11" s="2585" t="n"/>
      <c r="CE11" s="2585" t="n"/>
      <c r="CF11" s="2585" t="n"/>
      <c r="CG11" s="2585" t="n"/>
      <c r="CH11" s="853" t="n"/>
      <c r="CI11" s="397" t="n"/>
      <c r="CJ11" s="2585" t="n"/>
      <c r="CK11" s="2585" t="n"/>
      <c r="CL11" s="2585" t="n"/>
      <c r="CM11" s="2585" t="n"/>
      <c r="CN11" s="2585" t="n"/>
      <c r="CO11" s="2585" t="n"/>
      <c r="CP11" s="853" t="n"/>
      <c r="CQ11" s="232" t="n"/>
      <c r="CR11" s="2767" t="n">
        <v>9.650648426065194</v>
      </c>
      <c r="CS11" s="2434" t="n">
        <v>8.299975382300605</v>
      </c>
      <c r="CT11" s="2585" t="n">
        <v>8.810872844751502</v>
      </c>
      <c r="CU11" s="2585" t="n">
        <v>1.350673043764589</v>
      </c>
      <c r="CV11" s="2585" t="n">
        <v>0.8397755813136918</v>
      </c>
      <c r="CW11" s="2585" t="n">
        <v>11.14926210115645</v>
      </c>
      <c r="CX11" s="2585">
        <f>IFERROR(CR11/CW11-1, "-")</f>
        <v/>
      </c>
      <c r="CY11" s="3023" t="n"/>
      <c r="CZ11" s="2585" t="n">
        <v>11.4667629779546</v>
      </c>
      <c r="DA11" s="2585" t="n"/>
      <c r="DB11" s="2585" t="n">
        <v>14.3944390173113</v>
      </c>
      <c r="DC11" s="2585" t="n"/>
      <c r="DD11" s="2585" t="n"/>
      <c r="DE11" s="232">
        <f>+CZ11/DD11-1</f>
        <v/>
      </c>
      <c r="DF11" s="232">
        <f>+DA11/DD11-1</f>
        <v/>
      </c>
      <c r="DG11" s="232">
        <f>+DB11/DD11-1</f>
        <v/>
      </c>
      <c r="DH11" s="232">
        <f>+DC11/DD11-1</f>
        <v/>
      </c>
      <c r="DI11" s="1180" t="n"/>
      <c r="DJ11" s="3007">
        <f>SUM(D11,J11,P11,V11,AD11,AL11,AU11,BC11,BK11,BT11,CB11,CJ11)-CR11</f>
        <v/>
      </c>
      <c r="DK11" s="3007">
        <f>SUM(E11,K11,Q11,W11,AE11,AM11,AV11,BD11,BL11,BU11,CC11,CK11)-CS11</f>
        <v/>
      </c>
      <c r="DL11" s="3007">
        <f>SUM(G11,M11,S11,AA11,AI11,AR11,AZ11,BH11,BQ11,BY11,CG11,CO11)-CW11</f>
        <v/>
      </c>
      <c r="DM11" s="300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2.75" r="12" s="2323">
      <c r="B12" s="1194" t="inlineStr">
        <is>
          <t xml:space="preserve">     vers Mobile (on net)</t>
        </is>
      </c>
      <c r="C12" s="651" t="inlineStr">
        <is>
          <t>TRAF6</t>
        </is>
      </c>
      <c r="D12" s="2585" t="n">
        <v>51.9041416927785</v>
      </c>
      <c r="E12" s="2434" t="n">
        <v>69.3505337074406</v>
      </c>
      <c r="F12" s="2585" t="n">
        <v>-17.4463920146621</v>
      </c>
      <c r="G12" s="2434" t="n">
        <v>78.82296023485789</v>
      </c>
      <c r="H12" s="853" t="n">
        <v>-0.341509865423388</v>
      </c>
      <c r="I12" s="32" t="n"/>
      <c r="J12" s="2585" t="n">
        <v>44.1531319889492</v>
      </c>
      <c r="K12" s="2434" t="n">
        <v>65.43196253263061</v>
      </c>
      <c r="L12" s="2585" t="n">
        <v>-21.27883054368141</v>
      </c>
      <c r="M12" s="2434" t="n">
        <v>74.83471950112441</v>
      </c>
      <c r="N12" s="853" t="n">
        <v>-0.4099913478223729</v>
      </c>
      <c r="O12" s="232" t="n"/>
      <c r="P12" s="2585" t="n">
        <v>44.626214588584</v>
      </c>
      <c r="Q12" s="2434" t="n">
        <v>68.3528784689304</v>
      </c>
      <c r="R12" s="2585" t="n">
        <v>-23.7266638803464</v>
      </c>
      <c r="S12" s="2434" t="n">
        <v>78.35093463653612</v>
      </c>
      <c r="T12" s="853" t="n">
        <v>-0.4304316241331194</v>
      </c>
      <c r="U12" s="397" t="n"/>
      <c r="V12" s="2585" t="n">
        <v>43.7919734844652</v>
      </c>
      <c r="W12" s="2434" t="n">
        <v>66.8762961215034</v>
      </c>
      <c r="X12" s="2434" t="n">
        <v>41.2271636527646</v>
      </c>
      <c r="Y12" s="2585" t="n">
        <v>-23.0843226370382</v>
      </c>
      <c r="Z12" s="2585" t="n">
        <v>2.5648098317006</v>
      </c>
      <c r="AA12" s="2434" t="n">
        <v>71.90119959283427</v>
      </c>
      <c r="AB12" s="853" t="n">
        <v>-0.3909423802043277</v>
      </c>
      <c r="AC12" s="397" t="n"/>
      <c r="AD12" s="2585" t="n">
        <v>37.67974191660409</v>
      </c>
      <c r="AE12" s="2434" t="n">
        <v>68.39168210791927</v>
      </c>
      <c r="AF12" s="2434" t="n">
        <v>43.08046378941784</v>
      </c>
      <c r="AG12" s="2585" t="n">
        <v>-30.71194019131517</v>
      </c>
      <c r="AH12" s="2585" t="n">
        <v>-5.400721872813747</v>
      </c>
      <c r="AI12" s="2434" t="n">
        <v>67.93395191432714</v>
      </c>
      <c r="AJ12" s="853" t="n">
        <v>-0.4453474167950251</v>
      </c>
      <c r="AK12" s="397" t="n"/>
      <c r="AL12" s="2585" t="n">
        <v>34.8001295513197</v>
      </c>
      <c r="AM12" s="2434" t="n">
        <v>63.5859790897762</v>
      </c>
      <c r="AN12" s="2434" t="n">
        <v>41.1828676503614</v>
      </c>
      <c r="AO12" s="2434" t="n">
        <v>35.3811898892314</v>
      </c>
      <c r="AP12" s="2585" t="n">
        <v>-28.7858495384565</v>
      </c>
      <c r="AQ12" s="2585" t="n">
        <v>-6.382738099041703</v>
      </c>
      <c r="AR12" s="2434" t="n">
        <v>62.38599431583383</v>
      </c>
      <c r="AS12" s="853" t="n">
        <v>-0.4421804135213202</v>
      </c>
      <c r="AT12" s="2586" t="n"/>
      <c r="AU12" s="2585" t="n">
        <v>33.9712866265542</v>
      </c>
      <c r="AV12" s="2434" t="n">
        <v>60.0686983432842</v>
      </c>
      <c r="AW12" s="2434" t="n">
        <v>36.6088492769811</v>
      </c>
      <c r="AX12" s="2585" t="n">
        <v>-26.09741171673001</v>
      </c>
      <c r="AY12" s="2585" t="n">
        <v>-2.637562650426908</v>
      </c>
      <c r="AZ12" s="2434" t="n">
        <v>55.33584937916802</v>
      </c>
      <c r="BA12" s="853" t="n">
        <v>-0.3860890000300026</v>
      </c>
      <c r="BB12" s="397" t="n"/>
      <c r="BC12" s="2585" t="n">
        <v>29.35176112465537</v>
      </c>
      <c r="BD12" s="2434" t="n">
        <v>55.2309670750313</v>
      </c>
      <c r="BE12" s="2434" t="n">
        <v>38.5999994339297</v>
      </c>
      <c r="BF12" s="2585" t="n">
        <v>-25.87920595037593</v>
      </c>
      <c r="BG12" s="2585" t="n">
        <v>-9.248238309274331</v>
      </c>
      <c r="BH12" s="2434" t="n">
        <v>0</v>
      </c>
      <c r="BI12" s="853" t="n"/>
      <c r="BJ12" s="397" t="n"/>
      <c r="BK12" s="2585" t="n"/>
      <c r="BL12" s="2434" t="n"/>
      <c r="BM12" s="2434" t="n"/>
      <c r="BN12" s="2434" t="n"/>
      <c r="BO12" s="2585" t="n"/>
      <c r="BP12" s="2585" t="n"/>
      <c r="BQ12" s="2434" t="n"/>
      <c r="BR12" s="853" t="n"/>
      <c r="BS12" s="397" t="n"/>
      <c r="BT12" s="2585" t="n"/>
      <c r="BU12" s="2434" t="n"/>
      <c r="BV12" s="2434" t="n"/>
      <c r="BW12" s="2585" t="n"/>
      <c r="BX12" s="2585" t="n"/>
      <c r="BY12" s="2434" t="n"/>
      <c r="BZ12" s="853" t="n"/>
      <c r="CA12" s="397" t="n"/>
      <c r="CB12" s="2585" t="n"/>
      <c r="CC12" s="2434" t="n"/>
      <c r="CD12" s="2434" t="n"/>
      <c r="CE12" s="2585" t="n"/>
      <c r="CF12" s="2585" t="n"/>
      <c r="CG12" s="2434" t="n"/>
      <c r="CH12" s="853" t="n"/>
      <c r="CI12" s="397" t="n"/>
      <c r="CJ12" s="2585" t="n"/>
      <c r="CK12" s="2434" t="n"/>
      <c r="CL12" s="2434" t="n"/>
      <c r="CM12" s="2585" t="n"/>
      <c r="CN12" s="2585" t="n"/>
      <c r="CO12" s="2434" t="n"/>
      <c r="CP12" s="853" t="n"/>
      <c r="CQ12" s="232" t="n"/>
      <c r="CR12" s="2767" t="n">
        <v>320.2783809739103</v>
      </c>
      <c r="CS12" s="2434" t="n">
        <v>517.288997446516</v>
      </c>
      <c r="CT12" s="2434" t="n">
        <v>294.1452428375935</v>
      </c>
      <c r="CU12" s="2434" t="n">
        <v>-197.0106164726057</v>
      </c>
      <c r="CV12" s="2434" t="n">
        <v>26.13313813631675</v>
      </c>
      <c r="CW12" s="2434" t="n">
        <v>489.5656095746817</v>
      </c>
      <c r="CX12" s="2434">
        <f>IFERROR(CR12/CW12-1, "-")</f>
        <v/>
      </c>
      <c r="CY12" s="3017" t="n"/>
      <c r="CZ12" s="2434" t="n">
        <v>742.367635890679</v>
      </c>
      <c r="DA12" s="2434" t="n"/>
      <c r="DB12" s="2434" t="n">
        <v>503.130022299646</v>
      </c>
      <c r="DC12" s="2585" t="n"/>
      <c r="DD12" s="2434" t="n"/>
      <c r="DE12" s="232">
        <f>+CZ12/DD12-1</f>
        <v/>
      </c>
      <c r="DF12" s="232">
        <f>+DA12/DD12-1</f>
        <v/>
      </c>
      <c r="DG12" s="232">
        <f>+DB12/DD12-1</f>
        <v/>
      </c>
      <c r="DH12" s="232">
        <f>+DC12/DD12-1</f>
        <v/>
      </c>
      <c r="DI12" s="1180" t="n"/>
      <c r="DJ12" s="3007">
        <f>SUM(D12,J12,P12,V12,AD12,AL12,AU12,BC12,BK12,BT12,CB12,CJ12)-CR12</f>
        <v/>
      </c>
      <c r="DK12" s="3007">
        <f>SUM(E12,K12,Q12,W12,AE12,AM12,AV12,BD12,BL12,BU12,CC12,CK12)-CS12</f>
        <v/>
      </c>
      <c r="DL12" s="3007">
        <f>SUM(G12,M12,S12,AA12,AI12,AR12,AZ12,BH12,BQ12,BY12,CG12,CO12)-CW12</f>
        <v/>
      </c>
      <c r="DM12" s="300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2.75" r="13" s="2323">
      <c r="B13" s="1194" t="inlineStr">
        <is>
          <t xml:space="preserve">      vers MTN</t>
        </is>
      </c>
      <c r="C13" s="651" t="inlineStr">
        <is>
          <t>TRAF7</t>
        </is>
      </c>
      <c r="D13" s="2585" t="n">
        <v>42.9512121097941</v>
      </c>
      <c r="E13" s="2434" t="n">
        <v>76.1405291416022</v>
      </c>
      <c r="F13" s="2585" t="n">
        <v>-33.1893170318081</v>
      </c>
      <c r="G13" s="2434" t="n">
        <v>75.06438604464806</v>
      </c>
      <c r="H13" s="853" t="n">
        <v>-0.4278083872657421</v>
      </c>
      <c r="I13" s="32" t="n"/>
      <c r="J13" s="2585" t="n">
        <v>35.646578107182</v>
      </c>
      <c r="K13" s="2434" t="n">
        <v>66.7903749947491</v>
      </c>
      <c r="L13" s="2585" t="n">
        <v>-31.1437968875671</v>
      </c>
      <c r="M13" s="2434" t="n">
        <v>68.99294885508007</v>
      </c>
      <c r="N13" s="853" t="n">
        <v>-0.4833301272270916</v>
      </c>
      <c r="O13" s="232" t="n"/>
      <c r="P13" s="2585" t="n">
        <v>38.295197665722</v>
      </c>
      <c r="Q13" s="2434" t="n">
        <v>69.29004846226439</v>
      </c>
      <c r="R13" s="2585" t="n">
        <v>-30.99485079654239</v>
      </c>
      <c r="S13" s="2434" t="n">
        <v>72.89648901988041</v>
      </c>
      <c r="T13" s="853" t="n">
        <v>-0.474663345510672</v>
      </c>
      <c r="U13" s="397" t="n"/>
      <c r="V13" s="2585" t="n">
        <v>38.082372259504</v>
      </c>
      <c r="W13" s="2434" t="n">
        <v>68.1709546866592</v>
      </c>
      <c r="X13" s="2434" t="n">
        <v>38.0895789036259</v>
      </c>
      <c r="Y13" s="2585" t="n">
        <v>-30.0885824271552</v>
      </c>
      <c r="Z13" s="2585" t="n">
        <v>-0.007206644121900752</v>
      </c>
      <c r="AA13" s="2434" t="n">
        <v>67.21583688968909</v>
      </c>
      <c r="AB13" s="853" t="n">
        <v>-0.4334315539059242</v>
      </c>
      <c r="AC13" s="397" t="n"/>
      <c r="AD13" s="2585" t="n">
        <v>36.05294365107106</v>
      </c>
      <c r="AE13" s="2434" t="n">
        <v>70.77515221875136</v>
      </c>
      <c r="AF13" s="2434" t="n">
        <v>39.63425189422013</v>
      </c>
      <c r="AG13" s="2585" t="n">
        <v>-34.7222085676803</v>
      </c>
      <c r="AH13" s="2585" t="n">
        <v>-3.581308243149067</v>
      </c>
      <c r="AI13" s="2434" t="n">
        <v>65.98708702107804</v>
      </c>
      <c r="AJ13" s="853" t="n">
        <v>-0.4536363813187452</v>
      </c>
      <c r="AK13" s="397" t="n"/>
      <c r="AL13" s="2585" t="n">
        <v>30.2315317887017</v>
      </c>
      <c r="AM13" s="2434" t="n">
        <v>66.28646529545721</v>
      </c>
      <c r="AN13" s="2434" t="n">
        <v>39.1491904273087</v>
      </c>
      <c r="AO13" s="2434" t="n">
        <v>33.9080572982785</v>
      </c>
      <c r="AP13" s="2585" t="n">
        <v>-36.0549335067555</v>
      </c>
      <c r="AQ13" s="2585" t="n">
        <v>-8.917658638607001</v>
      </c>
      <c r="AR13" s="2434" t="n">
        <v>62.06406445698852</v>
      </c>
      <c r="AS13" s="853" t="n">
        <v>-0.5128979699733864</v>
      </c>
      <c r="AT13" s="2586" t="n"/>
      <c r="AU13" s="2585" t="n">
        <v>32.027518953353</v>
      </c>
      <c r="AV13" s="2434" t="n">
        <v>65.3233550868366</v>
      </c>
      <c r="AW13" s="2434" t="n">
        <v>34.5840469603845</v>
      </c>
      <c r="AX13" s="2585" t="n">
        <v>-33.2958361334836</v>
      </c>
      <c r="AY13" s="2585" t="n">
        <v>-2.556528007031496</v>
      </c>
      <c r="AZ13" s="2434" t="n">
        <v>59.96625062088821</v>
      </c>
      <c r="BA13" s="853" t="n">
        <v>-0.4659075959937243</v>
      </c>
      <c r="BB13" s="397" t="n"/>
      <c r="BC13" s="2585" t="n">
        <v>31.83487273114304</v>
      </c>
      <c r="BD13" s="2434" t="n">
        <v>64.3415245371216</v>
      </c>
      <c r="BE13" s="2434" t="n">
        <v>34.6789624629887</v>
      </c>
      <c r="BF13" s="2585" t="n">
        <v>-32.50665180597856</v>
      </c>
      <c r="BG13" s="2585" t="n">
        <v>-2.844089731845663</v>
      </c>
      <c r="BH13" s="2434" t="n">
        <v>0</v>
      </c>
      <c r="BI13" s="853" t="n"/>
      <c r="BJ13" s="397" t="n"/>
      <c r="BK13" s="2585" t="n"/>
      <c r="BL13" s="2434" t="n"/>
      <c r="BM13" s="2434" t="n"/>
      <c r="BN13" s="2434" t="n"/>
      <c r="BO13" s="2585" t="n"/>
      <c r="BP13" s="2585" t="n"/>
      <c r="BQ13" s="2434" t="n"/>
      <c r="BR13" s="853" t="n"/>
      <c r="BS13" s="397" t="n"/>
      <c r="BT13" s="2585" t="n"/>
      <c r="BU13" s="2434" t="n"/>
      <c r="BV13" s="2434" t="n"/>
      <c r="BW13" s="2585" t="n"/>
      <c r="BX13" s="2585" t="n"/>
      <c r="BY13" s="2434" t="n"/>
      <c r="BZ13" s="853" t="n"/>
      <c r="CA13" s="397" t="n"/>
      <c r="CB13" s="2585" t="n"/>
      <c r="CC13" s="2434" t="n"/>
      <c r="CD13" s="2434" t="n"/>
      <c r="CE13" s="2585" t="n"/>
      <c r="CF13" s="2585" t="n"/>
      <c r="CG13" s="2434" t="n"/>
      <c r="CH13" s="853" t="n"/>
      <c r="CI13" s="397" t="n"/>
      <c r="CJ13" s="2585" t="n"/>
      <c r="CK13" s="2434" t="n"/>
      <c r="CL13" s="2434" t="n"/>
      <c r="CM13" s="2585" t="n"/>
      <c r="CN13" s="2585" t="n"/>
      <c r="CO13" s="2434" t="n"/>
      <c r="CP13" s="853" t="n"/>
      <c r="CQ13" s="232" t="n"/>
      <c r="CR13" s="2767" t="n">
        <v>285.1222272664709</v>
      </c>
      <c r="CS13" s="2434" t="n">
        <v>547.1184044234417</v>
      </c>
      <c r="CT13" s="2434" t="n">
        <v>259.5204080519362</v>
      </c>
      <c r="CU13" s="2434" t="n">
        <v>-261.9961771569708</v>
      </c>
      <c r="CV13" s="2434" t="n">
        <v>25.60181921453471</v>
      </c>
      <c r="CW13" s="2434" t="n">
        <v>472.1870629082524</v>
      </c>
      <c r="CX13" s="2434">
        <f>IFERROR(CR13/CW13-1, "-")</f>
        <v/>
      </c>
      <c r="CY13" s="3017" t="n"/>
      <c r="CZ13" s="2434" t="n">
        <v>797.893607037176</v>
      </c>
      <c r="DA13" s="2434" t="n"/>
      <c r="DB13" s="2434" t="n">
        <v>431.150313584063</v>
      </c>
      <c r="DC13" s="2434" t="n"/>
      <c r="DD13" s="2434" t="n"/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180" t="n"/>
      <c r="DJ13" s="3007">
        <f>SUM(D13,J13,P13,V13,AD13,AL13,AU13,BC13,BK13,BT13,CB13,CJ13)-CR13</f>
        <v/>
      </c>
      <c r="DK13" s="3007">
        <f>SUM(E13,K13,Q13,W13,AE13,AM13,AV13,BD13,BL13,BU13,CC13,CK13)-CS13</f>
        <v/>
      </c>
      <c r="DL13" s="3007">
        <f>SUM(G13,M13,S13,AA13,AI13,AR13,AZ13,BH13,BQ13,BY13,CG13,CO13)-CW13</f>
        <v/>
      </c>
      <c r="DM13" s="300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2.75" r="14" s="2323">
      <c r="B14" s="1196" t="inlineStr">
        <is>
          <t xml:space="preserve">      vers SBIN</t>
        </is>
      </c>
      <c r="C14" s="651" t="inlineStr">
        <is>
          <t>TRAF8</t>
        </is>
      </c>
      <c r="D14" s="2585" t="n">
        <v>21.700960450003</v>
      </c>
      <c r="E14" s="2434" t="n">
        <v>7.67775171462357</v>
      </c>
      <c r="F14" s="2585" t="n">
        <v>14.02320873537943</v>
      </c>
      <c r="G14" s="2434" t="n">
        <v>3.367298264729994</v>
      </c>
      <c r="H14" s="853" t="n">
        <v>5.444620803955744</v>
      </c>
      <c r="I14" s="32" t="n"/>
      <c r="J14" s="2585" t="n">
        <v>20.345379917604</v>
      </c>
      <c r="K14" s="2434" t="n">
        <v>7.21597929209021</v>
      </c>
      <c r="L14" s="2585" t="n">
        <v>13.12940062551379</v>
      </c>
      <c r="M14" s="2434" t="n">
        <v>3.521619788256989</v>
      </c>
      <c r="N14" s="853" t="n">
        <v>4.777278962779188</v>
      </c>
      <c r="O14" s="232" t="n"/>
      <c r="P14" s="2585" t="n">
        <v>22.028060844473</v>
      </c>
      <c r="Q14" s="2434" t="n">
        <v>8.020759324939119</v>
      </c>
      <c r="R14" s="2585" t="n">
        <v>14.00730151953388</v>
      </c>
      <c r="S14" s="2434" t="n">
        <v>4.102205407773249</v>
      </c>
      <c r="T14" s="853" t="n">
        <v>4.369809323231872</v>
      </c>
      <c r="U14" s="397" t="n"/>
      <c r="V14" s="2585" t="n">
        <v>21.414534637623</v>
      </c>
      <c r="W14" s="2434" t="n">
        <v>8.45487554481327</v>
      </c>
      <c r="X14" s="2434" t="n">
        <v>23.4747700412927</v>
      </c>
      <c r="Y14" s="2585" t="n">
        <v>12.95965909280973</v>
      </c>
      <c r="Z14" s="2585" t="n">
        <v>-2.060235403669701</v>
      </c>
      <c r="AA14" s="2434" t="n">
        <v>4.217309624757982</v>
      </c>
      <c r="AB14" s="853" t="n">
        <v>4.077771504351405</v>
      </c>
      <c r="AC14" s="397" t="n"/>
      <c r="AD14" s="2585" t="n">
        <v>20.78440395181207</v>
      </c>
      <c r="AE14" s="2434" t="n">
        <v>9.404850115815757</v>
      </c>
      <c r="AF14" s="2434" t="n">
        <v>26.17152706920534</v>
      </c>
      <c r="AG14" s="2585" t="n">
        <v>11.37955383599631</v>
      </c>
      <c r="AH14" s="2585" t="n">
        <v>-5.387123117393266</v>
      </c>
      <c r="AI14" s="2434" t="n">
        <v>4.508399054593971</v>
      </c>
      <c r="AJ14" s="853" t="n">
        <v>3.610151785617373</v>
      </c>
      <c r="AK14" s="397" t="n"/>
      <c r="AL14" s="2585" t="n">
        <v>23.4292998539092</v>
      </c>
      <c r="AM14" s="2434" t="n">
        <v>9.437547509876572</v>
      </c>
      <c r="AN14" s="2434" t="n">
        <v>27.6977446825266</v>
      </c>
      <c r="AO14" s="2434" t="n">
        <v>20.9441614214074</v>
      </c>
      <c r="AP14" s="2585" t="n">
        <v>13.99175234403262</v>
      </c>
      <c r="AQ14" s="2585" t="n">
        <v>-4.268444828617408</v>
      </c>
      <c r="AR14" s="2434" t="n">
        <v>4.692226591419868</v>
      </c>
      <c r="AS14" s="853" t="n">
        <v>3.99321577878435</v>
      </c>
      <c r="AT14" s="2586" t="n"/>
      <c r="AU14" s="2585" t="n">
        <v>18.9775629503151</v>
      </c>
      <c r="AV14" s="2434" t="n">
        <v>9.964740556473009</v>
      </c>
      <c r="AW14" s="2434" t="n">
        <v>22.8875393340067</v>
      </c>
      <c r="AX14" s="2585" t="n">
        <v>9.012822393842091</v>
      </c>
      <c r="AY14" s="2585" t="n">
        <v>-3.9099763836916</v>
      </c>
      <c r="AZ14" s="2434" t="n">
        <v>4.831175886962975</v>
      </c>
      <c r="BA14" s="853" t="n">
        <v>2.928145733945732</v>
      </c>
      <c r="BB14" s="397" t="n"/>
      <c r="BC14" s="2585" t="n">
        <v>17.97111632413604</v>
      </c>
      <c r="BD14" s="2434" t="n">
        <v>10.5160364735016</v>
      </c>
      <c r="BE14" s="2434" t="n">
        <v>24.589664905223</v>
      </c>
      <c r="BF14" s="2585" t="n">
        <v>7.455079850634441</v>
      </c>
      <c r="BG14" s="2585" t="n">
        <v>-6.618548581086959</v>
      </c>
      <c r="BH14" s="2434" t="n">
        <v>0</v>
      </c>
      <c r="BI14" s="853" t="n"/>
      <c r="BJ14" s="397" t="n"/>
      <c r="BK14" s="2585" t="n"/>
      <c r="BL14" s="2434" t="n"/>
      <c r="BM14" s="2434" t="n"/>
      <c r="BN14" s="2434" t="n"/>
      <c r="BO14" s="2585" t="n"/>
      <c r="BP14" s="2585" t="n"/>
      <c r="BQ14" s="2434" t="n"/>
      <c r="BR14" s="853" t="n"/>
      <c r="BS14" s="397" t="n"/>
      <c r="BT14" s="2585" t="n"/>
      <c r="BU14" s="2434" t="n"/>
      <c r="BV14" s="2434" t="n"/>
      <c r="BW14" s="2585" t="n"/>
      <c r="BX14" s="2585" t="n"/>
      <c r="BY14" s="2434" t="n"/>
      <c r="BZ14" s="853" t="n"/>
      <c r="CA14" s="397" t="n"/>
      <c r="CB14" s="2585" t="n"/>
      <c r="CC14" s="2434" t="n"/>
      <c r="CD14" s="2434" t="n"/>
      <c r="CE14" s="2585" t="n"/>
      <c r="CF14" s="2585" t="n"/>
      <c r="CG14" s="2434" t="n"/>
      <c r="CH14" s="853" t="n"/>
      <c r="CI14" s="397" t="n"/>
      <c r="CJ14" s="2585" t="n"/>
      <c r="CK14" s="2434" t="n"/>
      <c r="CL14" s="2434" t="n"/>
      <c r="CM14" s="2585" t="n"/>
      <c r="CN14" s="2585" t="n"/>
      <c r="CO14" s="2434" t="n"/>
      <c r="CP14" s="853" t="n"/>
      <c r="CQ14" s="232" t="n"/>
      <c r="CR14" s="2767" t="n">
        <v>166.6513189298754</v>
      </c>
      <c r="CS14" s="2434" t="n">
        <v>70.69254053213311</v>
      </c>
      <c r="CT14" s="2434" t="n">
        <v>150.1050405569292</v>
      </c>
      <c r="CU14" s="2434" t="n">
        <v>95.95877839774229</v>
      </c>
      <c r="CV14" s="2434" t="n">
        <v>16.54627837294623</v>
      </c>
      <c r="CW14" s="2434" t="n">
        <v>29.24023461849503</v>
      </c>
      <c r="CX14" s="2434">
        <f>IFERROR(CR14/CW14-1, "-")</f>
        <v/>
      </c>
      <c r="CY14" s="3017" t="n"/>
      <c r="CZ14" s="2434" t="n">
        <v>119.653373058077</v>
      </c>
      <c r="DA14" s="2434" t="n"/>
      <c r="DB14" s="2434" t="n">
        <v>290.735156300336</v>
      </c>
      <c r="DC14" s="2434" t="n"/>
      <c r="DD14" s="2434" t="n"/>
      <c r="DE14" s="232" t="n"/>
      <c r="DF14" s="232" t="n"/>
      <c r="DG14" s="232" t="n"/>
      <c r="DH14" s="232" t="n"/>
      <c r="DI14" s="1180" t="n"/>
      <c r="DJ14" s="3007">
        <f>SUM(D14,J14,P14,V14,AD14,AL14,AU14,BC14,BK14,BT14,CB14,CJ14)-CR14</f>
        <v/>
      </c>
      <c r="DK14" s="3007">
        <f>SUM(E14,K14,Q14,W14,AE14,AM14,AV14,BD14,BL14,BU14,CC14,CK14)-CS14</f>
        <v/>
      </c>
      <c r="DL14" s="3007">
        <f>SUM(G14,M14,S14,AA14,AI14,AR14,AZ14,BH14,BQ14,BY14,CG14,CO14)-CW14</f>
        <v/>
      </c>
      <c r="DM14" s="300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2.75" r="15" s="2323">
      <c r="B15" s="1194" t="inlineStr">
        <is>
          <t xml:space="preserve">      vers BBCOM, LIBERCOM</t>
        </is>
      </c>
      <c r="C15" s="651" t="inlineStr">
        <is>
          <t>TRAF9</t>
        </is>
      </c>
      <c r="D15" s="2585" t="n">
        <v>0</v>
      </c>
      <c r="E15" s="2434" t="n">
        <v>0</v>
      </c>
      <c r="F15" s="2585" t="n">
        <v>0</v>
      </c>
      <c r="G15" s="2434" t="n">
        <v>0</v>
      </c>
      <c r="H15" s="853" t="n"/>
      <c r="I15" s="32" t="n"/>
      <c r="J15" s="2585" t="n">
        <v>0</v>
      </c>
      <c r="K15" s="2434" t="n">
        <v>0</v>
      </c>
      <c r="L15" s="2585" t="n">
        <v>0</v>
      </c>
      <c r="M15" s="2434" t="n">
        <v>0</v>
      </c>
      <c r="N15" s="853" t="n"/>
      <c r="O15" s="232" t="n"/>
      <c r="P15" s="2585" t="n">
        <v>0</v>
      </c>
      <c r="Q15" s="2434" t="n">
        <v>0</v>
      </c>
      <c r="R15" s="2585" t="n">
        <v>0</v>
      </c>
      <c r="S15" s="2434" t="n">
        <v>0</v>
      </c>
      <c r="T15" s="853" t="n"/>
      <c r="U15" s="397" t="n"/>
      <c r="V15" s="2585" t="n">
        <v>0</v>
      </c>
      <c r="W15" s="2434" t="n">
        <v>0</v>
      </c>
      <c r="X15" s="2434" t="n">
        <v>0</v>
      </c>
      <c r="Y15" s="2585" t="n">
        <v>0</v>
      </c>
      <c r="Z15" s="2585" t="n">
        <v>0</v>
      </c>
      <c r="AA15" s="2434" t="n">
        <v>0</v>
      </c>
      <c r="AB15" s="853" t="n"/>
      <c r="AC15" s="397" t="n"/>
      <c r="AD15" s="2585" t="n">
        <v>0</v>
      </c>
      <c r="AE15" s="2434" t="n">
        <v>0</v>
      </c>
      <c r="AF15" s="2434" t="n">
        <v>0</v>
      </c>
      <c r="AG15" s="2585" t="n">
        <v>0</v>
      </c>
      <c r="AH15" s="2585" t="n">
        <v>0</v>
      </c>
      <c r="AI15" s="2434" t="n">
        <v>0</v>
      </c>
      <c r="AJ15" s="853" t="n"/>
      <c r="AK15" s="397" t="n"/>
      <c r="AL15" s="2585" t="n">
        <v>0</v>
      </c>
      <c r="AM15" s="2434" t="n">
        <v>0</v>
      </c>
      <c r="AN15" s="2434" t="n">
        <v>0</v>
      </c>
      <c r="AO15" s="2434" t="n">
        <v>0</v>
      </c>
      <c r="AP15" s="2585" t="n">
        <v>0</v>
      </c>
      <c r="AQ15" s="2585" t="n">
        <v>0</v>
      </c>
      <c r="AR15" s="2434" t="n">
        <v>0</v>
      </c>
      <c r="AS15" s="853" t="n"/>
      <c r="AT15" s="2586" t="n"/>
      <c r="AU15" s="2585" t="n">
        <v>0</v>
      </c>
      <c r="AV15" s="2434" t="n">
        <v>0</v>
      </c>
      <c r="AW15" s="2434" t="n">
        <v>0</v>
      </c>
      <c r="AX15" s="2585" t="n">
        <v>0</v>
      </c>
      <c r="AY15" s="2585" t="n">
        <v>0</v>
      </c>
      <c r="AZ15" s="2434" t="n">
        <v>0</v>
      </c>
      <c r="BA15" s="853" t="n"/>
      <c r="BB15" s="397" t="n"/>
      <c r="BC15" s="2585" t="n">
        <v>0</v>
      </c>
      <c r="BD15" s="2434" t="n">
        <v>0</v>
      </c>
      <c r="BE15" s="2434" t="n">
        <v>0</v>
      </c>
      <c r="BF15" s="2585" t="n">
        <v>0</v>
      </c>
      <c r="BG15" s="2585" t="n">
        <v>0</v>
      </c>
      <c r="BH15" s="2434" t="n">
        <v>0</v>
      </c>
      <c r="BI15" s="853" t="n"/>
      <c r="BJ15" s="397" t="n"/>
      <c r="BK15" s="2585" t="n"/>
      <c r="BL15" s="2434" t="n"/>
      <c r="BM15" s="2434" t="n"/>
      <c r="BN15" s="2434" t="n"/>
      <c r="BO15" s="2585" t="n"/>
      <c r="BP15" s="2585" t="n"/>
      <c r="BQ15" s="2434" t="n"/>
      <c r="BR15" s="853" t="n"/>
      <c r="BS15" s="397" t="n"/>
      <c r="BT15" s="2585" t="n"/>
      <c r="BU15" s="2434" t="n"/>
      <c r="BV15" s="2434" t="n"/>
      <c r="BW15" s="2585" t="n"/>
      <c r="BX15" s="2585" t="n"/>
      <c r="BY15" s="2434" t="n"/>
      <c r="BZ15" s="853" t="n"/>
      <c r="CA15" s="397" t="n"/>
      <c r="CB15" s="2585" t="n"/>
      <c r="CC15" s="2434" t="n"/>
      <c r="CD15" s="2434" t="n"/>
      <c r="CE15" s="2585" t="n"/>
      <c r="CF15" s="2585" t="n"/>
      <c r="CG15" s="2434" t="n"/>
      <c r="CH15" s="853" t="n"/>
      <c r="CI15" s="397" t="n"/>
      <c r="CJ15" s="2585" t="n"/>
      <c r="CK15" s="2434" t="n"/>
      <c r="CL15" s="2434" t="n"/>
      <c r="CM15" s="2585" t="n"/>
      <c r="CN15" s="2585" t="n"/>
      <c r="CO15" s="2434" t="n"/>
      <c r="CP15" s="853" t="n"/>
      <c r="CQ15" s="232" t="n"/>
      <c r="CR15" s="2767" t="n">
        <v>0</v>
      </c>
      <c r="CS15" s="2434" t="n">
        <v>0</v>
      </c>
      <c r="CT15" s="2434" t="n">
        <v>0</v>
      </c>
      <c r="CU15" s="2434" t="n">
        <v>0</v>
      </c>
      <c r="CV15" s="2434" t="n">
        <v>0</v>
      </c>
      <c r="CW15" s="2434" t="n">
        <v>0</v>
      </c>
      <c r="CX15" s="2434">
        <f>IFERROR(CR15/CW15-1, "-")</f>
        <v/>
      </c>
      <c r="CY15" s="3017" t="n"/>
      <c r="CZ15" s="2434" t="n">
        <v>0</v>
      </c>
      <c r="DA15" s="2434" t="n"/>
      <c r="DB15" s="2434" t="n">
        <v>0</v>
      </c>
      <c r="DC15" s="2434" t="n"/>
      <c r="DD15" s="2434" t="n"/>
      <c r="DE15" s="232" t="n"/>
      <c r="DF15" s="232" t="n"/>
      <c r="DG15" s="232" t="n"/>
      <c r="DH15" s="232" t="n"/>
      <c r="DI15" s="1180" t="n"/>
      <c r="DJ15" s="3007">
        <f>SUM(D15,J15,P15,V15,AD15,AL15,AU15,BC15,BK15,BT15,CB15,CJ15)-CR15</f>
        <v/>
      </c>
      <c r="DK15" s="3007">
        <f>SUM(E15,K15,Q15,W15,AE15,AM15,AV15,BD15,BL15,BU15,CC15,CK15)-CS15</f>
        <v/>
      </c>
      <c r="DL15" s="3007">
        <f>SUM(G15,M15,S15,AA15,AI15,AR15,AZ15,BH15,BQ15,BY15,CG15,CO15)-CW15</f>
        <v/>
      </c>
      <c r="DM15" s="300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2.75" r="16" s="2323">
      <c r="B16" s="1197" t="inlineStr">
        <is>
          <t xml:space="preserve">      Outbound roaming</t>
        </is>
      </c>
      <c r="C16" s="651" t="inlineStr">
        <is>
          <t>TRAF10</t>
        </is>
      </c>
      <c r="D16" s="3024" t="n">
        <v>0</v>
      </c>
      <c r="E16" s="2668" t="n">
        <v>1.97116588355338</v>
      </c>
      <c r="F16" s="3025" t="n">
        <v>-1.97116588355338</v>
      </c>
      <c r="G16" s="2668" t="n">
        <v>0.04</v>
      </c>
      <c r="H16" s="1200" t="n">
        <v>-1</v>
      </c>
      <c r="I16" s="32" t="n"/>
      <c r="J16" s="3024" t="n">
        <v>0</v>
      </c>
      <c r="K16" s="2668" t="n">
        <v>1.78417815304516</v>
      </c>
      <c r="L16" s="3025" t="n">
        <v>-1.78417815304516</v>
      </c>
      <c r="M16" s="2668" t="n">
        <v>0</v>
      </c>
      <c r="N16" s="1200" t="n"/>
      <c r="O16" s="521" t="n"/>
      <c r="P16" s="3024" t="n">
        <v>0</v>
      </c>
      <c r="Q16" s="2668" t="n">
        <v>1.98279231503339</v>
      </c>
      <c r="R16" s="3025" t="n">
        <v>-1.98279231503339</v>
      </c>
      <c r="S16" s="2668" t="n">
        <v>0</v>
      </c>
      <c r="T16" s="1200" t="n"/>
      <c r="U16" s="522" t="n"/>
      <c r="V16" s="3024" t="n">
        <v>0</v>
      </c>
      <c r="W16" s="2668" t="n">
        <v>1.92425253457988</v>
      </c>
      <c r="X16" s="2668" t="n">
        <v>1.47388794380726</v>
      </c>
      <c r="Y16" s="3025" t="n">
        <v>-1.92425253457988</v>
      </c>
      <c r="Z16" s="3025" t="n">
        <v>-1.47388794380726</v>
      </c>
      <c r="AA16" s="2668" t="n">
        <v>0</v>
      </c>
      <c r="AB16" s="1200" t="n"/>
      <c r="AC16" s="522" t="n"/>
      <c r="AD16" s="3024" t="n">
        <v>0</v>
      </c>
      <c r="AE16" s="2668" t="n">
        <v>1.994137232756406</v>
      </c>
      <c r="AF16" s="2668" t="n">
        <v>1.536976898925055</v>
      </c>
      <c r="AG16" s="3025" t="n">
        <v>-1.994137232756406</v>
      </c>
      <c r="AH16" s="3025" t="n">
        <v>-1.536976898925055</v>
      </c>
      <c r="AI16" s="2668" t="n">
        <v>0</v>
      </c>
      <c r="AJ16" s="1200" t="n"/>
      <c r="AK16" s="522" t="n"/>
      <c r="AL16" s="3024" t="n">
        <v>0</v>
      </c>
      <c r="AM16" s="2668" t="n">
        <v>1.93682944671496</v>
      </c>
      <c r="AN16" s="2668" t="n">
        <v>1.49207123919632</v>
      </c>
      <c r="AO16" s="2668" t="n">
        <v>1.68916648646337</v>
      </c>
      <c r="AP16" s="3025" t="n">
        <v>-1.93682944671496</v>
      </c>
      <c r="AQ16" s="3025" t="n">
        <v>-1.49207123919632</v>
      </c>
      <c r="AR16" s="2668" t="n">
        <v>0</v>
      </c>
      <c r="AS16" s="1200" t="n"/>
      <c r="AT16" s="2586" t="n"/>
      <c r="AU16" s="3024" t="n">
        <v>0</v>
      </c>
      <c r="AV16" s="2668" t="n">
        <v>2.01031332896425</v>
      </c>
      <c r="AW16" s="2668" t="n">
        <v>1.69863466642238</v>
      </c>
      <c r="AX16" s="3025" t="n">
        <v>-2.01031332896425</v>
      </c>
      <c r="AY16" s="3025" t="n">
        <v>-1.69863466642238</v>
      </c>
      <c r="AZ16" s="2668" t="n">
        <v>0</v>
      </c>
      <c r="BA16" s="1200" t="n"/>
      <c r="BB16" s="522" t="n"/>
      <c r="BC16" s="3024" t="n">
        <v>0</v>
      </c>
      <c r="BD16" s="2668" t="n">
        <v>2.01870367860928</v>
      </c>
      <c r="BE16" s="2668" t="n">
        <v>1.63648338069514</v>
      </c>
      <c r="BF16" s="3025" t="n">
        <v>-2.01870367860928</v>
      </c>
      <c r="BG16" s="3025" t="n">
        <v>-1.63648338069514</v>
      </c>
      <c r="BH16" s="2668" t="n">
        <v>0</v>
      </c>
      <c r="BI16" s="1200" t="n"/>
      <c r="BJ16" s="522" t="n"/>
      <c r="BK16" s="3024" t="n"/>
      <c r="BL16" s="2668" t="n"/>
      <c r="BM16" s="2668" t="n"/>
      <c r="BN16" s="2668" t="n"/>
      <c r="BO16" s="3025" t="n"/>
      <c r="BP16" s="3025" t="n"/>
      <c r="BQ16" s="2668" t="n"/>
      <c r="BR16" s="1200" t="n"/>
      <c r="BS16" s="522" t="n"/>
      <c r="BT16" s="3024" t="n"/>
      <c r="BU16" s="2668" t="n"/>
      <c r="BV16" s="2668" t="n"/>
      <c r="BW16" s="3025" t="n"/>
      <c r="BX16" s="3025" t="n"/>
      <c r="BY16" s="2668" t="n"/>
      <c r="BZ16" s="1200" t="n"/>
      <c r="CA16" s="522" t="n"/>
      <c r="CB16" s="3024" t="n"/>
      <c r="CC16" s="2668" t="n"/>
      <c r="CD16" s="2668" t="n"/>
      <c r="CE16" s="3025" t="n"/>
      <c r="CF16" s="3025" t="n"/>
      <c r="CG16" s="2668" t="n"/>
      <c r="CH16" s="1200" t="n"/>
      <c r="CI16" s="522" t="n"/>
      <c r="CJ16" s="3024" t="n"/>
      <c r="CK16" s="2668" t="n"/>
      <c r="CL16" s="2668" t="n"/>
      <c r="CM16" s="3025" t="n"/>
      <c r="CN16" s="3025" t="n"/>
      <c r="CO16" s="2668" t="n"/>
      <c r="CP16" s="1200" t="n"/>
      <c r="CQ16" s="521" t="n"/>
      <c r="CR16" s="3026" t="n">
        <v>0</v>
      </c>
      <c r="CS16" s="2668" t="n">
        <v>15.6223725732567</v>
      </c>
      <c r="CT16" s="2668" t="n">
        <v>3.38780115288575</v>
      </c>
      <c r="CU16" s="2668" t="n">
        <v>-15.6223725732567</v>
      </c>
      <c r="CV16" s="2668" t="n">
        <v>-3.38780115288575</v>
      </c>
      <c r="CW16" s="2668" t="n">
        <v>0.04</v>
      </c>
      <c r="CX16" s="2668">
        <f>IFERROR(CR16/CW16-1, "-")</f>
        <v/>
      </c>
      <c r="CY16" s="3027" t="n"/>
      <c r="CZ16" s="2668" t="n">
        <v>23.6964229842349</v>
      </c>
      <c r="DA16" s="2668" t="n"/>
      <c r="DB16" s="2668" t="n">
        <v>11.5131935413463</v>
      </c>
      <c r="DC16" s="2668" t="n"/>
      <c r="DD16" s="2668" t="n"/>
      <c r="DE16" s="521">
        <f>+CZ16/DD16-1</f>
        <v/>
      </c>
      <c r="DF16" s="521">
        <f>+DA16/DD16-1</f>
        <v/>
      </c>
      <c r="DG16" s="521">
        <f>+DB16/DD16-1</f>
        <v/>
      </c>
      <c r="DH16" s="521">
        <f>+DC16/DD16-1</f>
        <v/>
      </c>
      <c r="DI16" s="1180" t="n"/>
      <c r="DJ16" s="3007">
        <f>SUM(D16,J16,P16,V16,AD16,AL16,AU16,BC16,BK16,BT16,CB16,CJ16)-CR16</f>
        <v/>
      </c>
      <c r="DK16" s="3007">
        <f>SUM(E16,K16,Q16,W16,AE16,AM16,AV16,BD16,BL16,BU16,CC16,CK16)-CS16</f>
        <v/>
      </c>
      <c r="DL16" s="3007">
        <f>SUM(G16,M16,S16,AA16,AI16,AR16,AZ16,BH16,BQ16,BY16,CG16,CO16)-CW16</f>
        <v/>
      </c>
      <c r="DM16" s="300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2.25" r="17" s="2323">
      <c r="C17" s="651" t="inlineStr">
        <is>
          <t>TRAF11</t>
        </is>
      </c>
      <c r="D17" s="2434" t="n"/>
      <c r="E17" s="2434" t="n"/>
      <c r="F17" s="2585" t="n"/>
      <c r="G17" s="2434" t="n"/>
      <c r="H17" s="232" t="n"/>
      <c r="I17" s="32" t="n"/>
      <c r="J17" s="2434" t="n"/>
      <c r="K17" s="2434" t="n"/>
      <c r="L17" s="2585" t="n"/>
      <c r="M17" s="2434" t="n"/>
      <c r="N17" s="232" t="n"/>
      <c r="O17" s="232" t="n"/>
      <c r="P17" s="2434" t="n"/>
      <c r="Q17" s="2434" t="n"/>
      <c r="R17" s="2585" t="n"/>
      <c r="S17" s="2434" t="n"/>
      <c r="T17" s="232" t="n"/>
      <c r="U17" s="397" t="n"/>
      <c r="V17" s="2434" t="n"/>
      <c r="W17" s="2434" t="n"/>
      <c r="X17" s="2434" t="n"/>
      <c r="Y17" s="2585" t="n"/>
      <c r="Z17" s="2585" t="n"/>
      <c r="AA17" s="2434" t="n"/>
      <c r="AB17" s="232" t="n"/>
      <c r="AC17" s="397" t="n"/>
      <c r="AD17" s="2434" t="n"/>
      <c r="AE17" s="2434" t="n"/>
      <c r="AF17" s="2434" t="n"/>
      <c r="AG17" s="2585" t="n"/>
      <c r="AH17" s="2585" t="n"/>
      <c r="AI17" s="2434" t="n"/>
      <c r="AJ17" s="232" t="n"/>
      <c r="AK17" s="397" t="n"/>
      <c r="AL17" s="2434" t="n"/>
      <c r="AM17" s="2434" t="n"/>
      <c r="AN17" s="2434" t="n"/>
      <c r="AO17" s="2434" t="n"/>
      <c r="AP17" s="2585" t="n"/>
      <c r="AQ17" s="2585" t="n"/>
      <c r="AR17" s="2434" t="n"/>
      <c r="AS17" s="232" t="n"/>
      <c r="AT17" s="2586" t="n"/>
      <c r="AU17" s="2434" t="n"/>
      <c r="AV17" s="2434" t="n"/>
      <c r="AW17" s="2434" t="n"/>
      <c r="AX17" s="2585" t="n"/>
      <c r="AY17" s="2585" t="n"/>
      <c r="AZ17" s="2434" t="n"/>
      <c r="BA17" s="232" t="n"/>
      <c r="BB17" s="397" t="n"/>
      <c r="BC17" s="2434" t="n"/>
      <c r="BD17" s="2434" t="n"/>
      <c r="BE17" s="2434" t="n"/>
      <c r="BF17" s="2585" t="n"/>
      <c r="BG17" s="2585" t="n"/>
      <c r="BH17" s="2434" t="n"/>
      <c r="BI17" s="232" t="n"/>
      <c r="BJ17" s="397" t="n"/>
      <c r="BK17" s="2434" t="n"/>
      <c r="BL17" s="2434" t="n"/>
      <c r="BM17" s="2434" t="n"/>
      <c r="BN17" s="2434" t="n"/>
      <c r="BO17" s="2585" t="n"/>
      <c r="BP17" s="2585" t="n"/>
      <c r="BQ17" s="2434" t="n"/>
      <c r="BR17" s="232" t="n"/>
      <c r="BS17" s="397" t="n"/>
      <c r="BT17" s="2434" t="n"/>
      <c r="BU17" s="2434" t="n"/>
      <c r="BV17" s="2434" t="n"/>
      <c r="BW17" s="2585" t="n"/>
      <c r="BX17" s="2585" t="n"/>
      <c r="BY17" s="2434" t="n"/>
      <c r="BZ17" s="232" t="n"/>
      <c r="CA17" s="397" t="n"/>
      <c r="CB17" s="2434" t="n"/>
      <c r="CC17" s="2434" t="n"/>
      <c r="CD17" s="2434" t="n"/>
      <c r="CE17" s="2585" t="n"/>
      <c r="CF17" s="2585" t="n"/>
      <c r="CG17" s="2434" t="n"/>
      <c r="CH17" s="232" t="n"/>
      <c r="CI17" s="397" t="n"/>
      <c r="CJ17" s="2434" t="n"/>
      <c r="CK17" s="2434" t="n"/>
      <c r="CL17" s="2434" t="n"/>
      <c r="CM17" s="2585" t="n"/>
      <c r="CN17" s="2585" t="n"/>
      <c r="CO17" s="2434" t="n"/>
      <c r="CP17" s="232" t="n"/>
      <c r="CQ17" s="232" t="n"/>
      <c r="CR17" s="2767" t="n"/>
      <c r="CS17" s="2434" t="n"/>
      <c r="CT17" s="2434" t="n"/>
      <c r="CU17" s="2434">
        <f>CR17-CS17</f>
        <v/>
      </c>
      <c r="CV17" s="2434">
        <f>CR17-CT17</f>
        <v/>
      </c>
      <c r="CW17" s="2434" t="n"/>
      <c r="CX17" s="2434">
        <f>IFERROR(CR17/CW17-1, "-")</f>
        <v/>
      </c>
      <c r="CY17" s="3017" t="n"/>
      <c r="CZ17" s="2434" t="n"/>
      <c r="DA17" s="2434" t="n"/>
      <c r="DB17" s="2434" t="n"/>
      <c r="DC17" s="2434" t="n"/>
      <c r="DD17" s="2434" t="n"/>
      <c r="DE17" s="232" t="n"/>
      <c r="DF17" s="32" t="n"/>
      <c r="DG17" s="32" t="n"/>
      <c r="DH17" s="32" t="n"/>
      <c r="DJ17" s="3007">
        <f>SUM(D17,J17,P17,V17,AD17,AL17,AU17,BC17,BK17,BT17,CB17,CJ17)-CR17</f>
        <v/>
      </c>
      <c r="DK17" s="3007">
        <f>SUM(E17,K17,Q17,W17,AE17,AM17,AV17,BD17,BL17,BU17,CC17,CK17)-CS17</f>
        <v/>
      </c>
      <c r="DL17" s="3007">
        <f>SUM(G17,M17,S17,AA17,AI17,AR17,AZ17,BH17,BQ17,BY17,CG17,CO17)-CW17</f>
        <v/>
      </c>
      <c r="DM17" s="300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2.75" r="18" s="144">
      <c r="B18" s="1184" t="inlineStr">
        <is>
          <t>Trafic sortant postpayé</t>
        </is>
      </c>
      <c r="C18" s="651" t="inlineStr">
        <is>
          <t>TRAF12</t>
        </is>
      </c>
      <c r="D18" s="2920" t="n">
        <v>9.725805677257419</v>
      </c>
      <c r="E18" s="2920" t="n">
        <v>12.6268795352688</v>
      </c>
      <c r="F18" s="3018" t="n">
        <v>-2.901073858011381</v>
      </c>
      <c r="G18" s="3019" t="n">
        <v>11.52355415032515</v>
      </c>
      <c r="H18" s="1187" t="n">
        <v>-0.1560064238529228</v>
      </c>
      <c r="I18" s="93" t="n"/>
      <c r="J18" s="2920" t="n">
        <v>9.032845817769299</v>
      </c>
      <c r="K18" s="2920" t="n">
        <v>11.9308732577129</v>
      </c>
      <c r="L18" s="3018" t="n">
        <v>-2.898027439943601</v>
      </c>
      <c r="M18" s="3019" t="n">
        <v>11.01630507113907</v>
      </c>
      <c r="N18" s="1187" t="n">
        <v>-0.1800475967723614</v>
      </c>
      <c r="O18" s="999" t="n"/>
      <c r="P18" s="2920" t="n">
        <v>9.588003207610001</v>
      </c>
      <c r="Q18" s="2920" t="n">
        <v>13.3834150496352</v>
      </c>
      <c r="R18" s="3018" t="n">
        <v>-3.795411842025199</v>
      </c>
      <c r="S18" s="3019" t="n">
        <v>11.61149890957941</v>
      </c>
      <c r="T18" s="1187" t="n">
        <v>-0.1742665367948349</v>
      </c>
      <c r="U18" s="377" t="n"/>
      <c r="V18" s="2920" t="n">
        <v>9.41340187564033</v>
      </c>
      <c r="W18" s="2920" t="n">
        <v>12.1501264614429</v>
      </c>
      <c r="X18" s="2920" t="n">
        <v>8.97417133424244</v>
      </c>
      <c r="Y18" s="3018" t="n">
        <v>-2.73672458580257</v>
      </c>
      <c r="Z18" s="3018" t="n">
        <v>0.4392305413978903</v>
      </c>
      <c r="AA18" s="3019" t="n">
        <v>10.91495362082776</v>
      </c>
      <c r="AB18" s="1187" t="n">
        <v>-0.137568312001087</v>
      </c>
      <c r="AC18" s="377" t="n"/>
      <c r="AD18" s="2920" t="n">
        <v>9.600203965299093</v>
      </c>
      <c r="AE18" s="2920" t="n">
        <v>9.913773232973044</v>
      </c>
      <c r="AF18" s="2920" t="n">
        <v>9.278587522670412</v>
      </c>
      <c r="AG18" s="3018" t="n">
        <v>-0.3135692676739517</v>
      </c>
      <c r="AH18" s="3018" t="n">
        <v>0.3216164426286809</v>
      </c>
      <c r="AI18" s="3019" t="n">
        <v>11.23427730759834</v>
      </c>
      <c r="AJ18" s="1187" t="n">
        <v>-0.1454542466380137</v>
      </c>
      <c r="AK18" s="377" t="n"/>
      <c r="AL18" s="2920" t="n">
        <v>9.10076250832233</v>
      </c>
      <c r="AM18" s="2920" t="n">
        <v>12.2990080701701</v>
      </c>
      <c r="AN18" s="2920" t="n">
        <v>9.12700737163089</v>
      </c>
      <c r="AO18" s="2920" t="n">
        <v>9.70228337926544</v>
      </c>
      <c r="AP18" s="3018" t="n">
        <v>-3.19824556184777</v>
      </c>
      <c r="AQ18" s="3018" t="n">
        <v>-0.0262448633085608</v>
      </c>
      <c r="AR18" s="3019" t="n">
        <v>10.69867196061559</v>
      </c>
      <c r="AS18" s="1187" t="n">
        <v>-0.1493558694177701</v>
      </c>
      <c r="AT18" s="2780" t="n"/>
      <c r="AU18" s="2920" t="n">
        <v>9.153520189070301</v>
      </c>
      <c r="AV18" s="2920" t="n">
        <v>11.421422195611</v>
      </c>
      <c r="AW18" s="2920" t="n">
        <v>9.0158381292957</v>
      </c>
      <c r="AX18" s="3018" t="n">
        <v>-2.2679020065407</v>
      </c>
      <c r="AY18" s="3018" t="n">
        <v>0.1376820597746011</v>
      </c>
      <c r="AZ18" s="3019" t="n">
        <v>11.02446748031966</v>
      </c>
      <c r="BA18" s="1187" t="n">
        <v>-0.1697086316948443</v>
      </c>
      <c r="BB18" s="377" t="n"/>
      <c r="BC18" s="2920" t="n">
        <v>7.016852029263712</v>
      </c>
      <c r="BD18" s="2920" t="n">
        <v>10.6226522873298</v>
      </c>
      <c r="BE18" s="2920" t="n">
        <v>8.386921233746859</v>
      </c>
      <c r="BF18" s="3018" t="n">
        <v>-3.605800258066088</v>
      </c>
      <c r="BG18" s="3018" t="n">
        <v>-1.370069204483148</v>
      </c>
      <c r="BH18" s="3019" t="n">
        <v>0</v>
      </c>
      <c r="BI18" s="1187" t="n"/>
      <c r="BJ18" s="377" t="n"/>
      <c r="BK18" s="2920" t="n"/>
      <c r="BL18" s="2920" t="n"/>
      <c r="BM18" s="2920" t="n"/>
      <c r="BN18" s="2920" t="n"/>
      <c r="BO18" s="3018" t="n"/>
      <c r="BP18" s="3018" t="n"/>
      <c r="BQ18" s="3019" t="n"/>
      <c r="BR18" s="1187" t="n"/>
      <c r="BS18" s="377" t="n"/>
      <c r="BT18" s="2920" t="n"/>
      <c r="BU18" s="2920" t="n"/>
      <c r="BV18" s="2920" t="n"/>
      <c r="BW18" s="3018" t="n"/>
      <c r="BX18" s="3018" t="n"/>
      <c r="BY18" s="3019" t="n"/>
      <c r="BZ18" s="1187" t="n"/>
      <c r="CA18" s="377" t="n"/>
      <c r="CB18" s="2920" t="n"/>
      <c r="CC18" s="2920" t="n"/>
      <c r="CD18" s="2920" t="n"/>
      <c r="CE18" s="3018" t="n"/>
      <c r="CF18" s="3018" t="n"/>
      <c r="CG18" s="3019" t="n"/>
      <c r="CH18" s="1187" t="n"/>
      <c r="CI18" s="377" t="n"/>
      <c r="CJ18" s="2920" t="n"/>
      <c r="CK18" s="2920" t="n"/>
      <c r="CL18" s="2920" t="n"/>
      <c r="CM18" s="3018" t="n"/>
      <c r="CN18" s="3018" t="n"/>
      <c r="CO18" s="3019" t="n"/>
      <c r="CP18" s="1187" t="n"/>
      <c r="CQ18" s="999" t="n"/>
      <c r="CR18" s="3020" t="n">
        <v>72.6313952702325</v>
      </c>
      <c r="CS18" s="2920" t="n">
        <v>94.34815009014375</v>
      </c>
      <c r="CT18" s="2920" t="n">
        <v>66.07838205213729</v>
      </c>
      <c r="CU18" s="2920" t="n">
        <v>-21.71675481991124</v>
      </c>
      <c r="CV18" s="2920" t="n">
        <v>6.553013218095217</v>
      </c>
      <c r="CW18" s="2920" t="n">
        <v>78.02372850040497</v>
      </c>
      <c r="CX18" s="2920">
        <f>IFERROR(CR18/CW18-1, "-")</f>
        <v/>
      </c>
      <c r="CY18" s="3028" t="n"/>
      <c r="CZ18" s="2920" t="n">
        <v>135.891442105013</v>
      </c>
      <c r="DA18" s="2920" t="n"/>
      <c r="DB18" s="2920" t="n">
        <v>107.321820888099</v>
      </c>
      <c r="DC18" s="2920" t="n"/>
      <c r="DD18" s="3019" t="n"/>
      <c r="DE18" s="999">
        <f>+CZ18/DD18-1</f>
        <v/>
      </c>
      <c r="DF18" s="999">
        <f>+DA18/DD18-1</f>
        <v/>
      </c>
      <c r="DG18" s="999">
        <f>+DB18/DD18-1</f>
        <v/>
      </c>
      <c r="DH18" s="999">
        <f>+DC18/DD18-1</f>
        <v/>
      </c>
      <c r="DI18" s="1190" t="n"/>
      <c r="DJ18" s="3007">
        <f>SUM(D18,J18,P18,V18,AD18,AL18,AU18,BC18,BK18,BT18,CB18,CJ18)-CR18</f>
        <v/>
      </c>
      <c r="DK18" s="3007">
        <f>SUM(E18,K18,Q18,W18,AE18,AM18,AV18,BD18,BL18,BU18,CC18,CK18)-CS18</f>
        <v/>
      </c>
      <c r="DL18" s="3007">
        <f>SUM(G18,M18,S18,AA18,AI18,AR18,AZ18,BH18,BQ18,BY18,CG18,CO18)-CW18</f>
        <v/>
      </c>
      <c r="DM18" s="300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2.75" r="19" s="2323">
      <c r="B19" s="1194" t="inlineStr">
        <is>
          <t xml:space="preserve">     vers le fixe</t>
        </is>
      </c>
      <c r="C19" s="651" t="inlineStr">
        <is>
          <t>TRAF13</t>
        </is>
      </c>
      <c r="D19" s="2636" t="n">
        <v>0.003789199331</v>
      </c>
      <c r="E19" s="2507" t="n">
        <v>0.0053578950844393</v>
      </c>
      <c r="F19" s="2585" t="n">
        <v>-0.0015686957534393</v>
      </c>
      <c r="G19" s="2507" t="n">
        <v>0.004074049358139997</v>
      </c>
      <c r="H19" s="853" t="n">
        <v>-0.06991815810254309</v>
      </c>
      <c r="I19" s="32" t="n"/>
      <c r="J19" s="2636" t="n">
        <v>0.00360998267198</v>
      </c>
      <c r="K19" s="2507" t="n">
        <v>0.0050698097850696</v>
      </c>
      <c r="L19" s="2585" t="n">
        <v>-0.0014598271130896</v>
      </c>
      <c r="M19" s="2507" t="n">
        <v>0.01361441610774996</v>
      </c>
      <c r="N19" s="853" t="n">
        <v>-0.7348411681111298</v>
      </c>
      <c r="O19" s="232" t="n"/>
      <c r="P19" s="2636" t="n">
        <v>0</v>
      </c>
      <c r="Q19" s="2507" t="n">
        <v>0.0055761246312897</v>
      </c>
      <c r="R19" s="2585" t="n">
        <v>-0.0055761246312897</v>
      </c>
      <c r="S19" s="2507" t="n">
        <v>0.003860973832535001</v>
      </c>
      <c r="T19" s="853" t="n">
        <v>-1</v>
      </c>
      <c r="U19" s="397" t="n"/>
      <c r="V19" s="2636" t="n">
        <v>0.00434436592864</v>
      </c>
      <c r="W19" s="2507" t="n">
        <v>0.0051449591713762</v>
      </c>
      <c r="X19" s="2507" t="n">
        <v>0.0003514015793988</v>
      </c>
      <c r="Y19" s="2585" t="n">
        <v>-0.0008005932427361997</v>
      </c>
      <c r="Z19" s="2585" t="n">
        <v>0.0039929643492412</v>
      </c>
      <c r="AA19" s="2507" t="n">
        <v>0.004382266019130054</v>
      </c>
      <c r="AB19" s="853" t="n">
        <v>-0.00864851433587277</v>
      </c>
      <c r="AC19" s="397" t="n"/>
      <c r="AD19" s="2636" t="n">
        <v>0.0041181659406499</v>
      </c>
      <c r="AE19" s="2507" t="n">
        <v>0.0012266234918832</v>
      </c>
      <c r="AF19" s="2507" t="n">
        <v>0.000364996150852</v>
      </c>
      <c r="AG19" s="2585" t="n">
        <v>0.0028915424487667</v>
      </c>
      <c r="AH19" s="2585" t="n">
        <v>0.0037531697897979</v>
      </c>
      <c r="AI19" s="2507" t="n">
        <v>0.004518082623959948</v>
      </c>
      <c r="AJ19" s="853" t="n">
        <v>-0.08851469010089397</v>
      </c>
      <c r="AK19" s="397" t="n"/>
      <c r="AL19" s="2636" t="n">
        <v>0.00346139943416667</v>
      </c>
      <c r="AM19" s="2507" t="n">
        <v>0.00524748585466213</v>
      </c>
      <c r="AN19" s="2507" t="n">
        <v>0.00037945461548931</v>
      </c>
      <c r="AO19" s="2507" t="n">
        <v>0.00550734797706566</v>
      </c>
      <c r="AP19" s="2585" t="n">
        <v>-0.00178608642049546</v>
      </c>
      <c r="AQ19" s="2585" t="n">
        <v>0.00308194481867736</v>
      </c>
      <c r="AR19" s="2507" t="n">
        <v>0.003895776029282618</v>
      </c>
      <c r="AS19" s="3029" t="n">
        <v>-0.1114993756958702</v>
      </c>
      <c r="AT19" s="2586" t="n"/>
      <c r="AU19" s="2636" t="n">
        <v>0.00352049931300001</v>
      </c>
      <c r="AV19" s="2507" t="n">
        <v>0.00487447070806871</v>
      </c>
      <c r="AW19" s="2507" t="n">
        <v>0.00510059080279999</v>
      </c>
      <c r="AX19" s="2585" t="n">
        <v>-0.0013539713950687</v>
      </c>
      <c r="AY19" s="2585" t="n">
        <v>-0.00158009148979998</v>
      </c>
      <c r="AZ19" s="2507" t="n">
        <v>0.004743949244950019</v>
      </c>
      <c r="BA19" s="3029" t="n">
        <v>-0.2578969269648876</v>
      </c>
      <c r="BB19" s="397" t="n"/>
      <c r="BC19" s="2636" t="n">
        <v>0.003885332561329961</v>
      </c>
      <c r="BD19" s="2507" t="n">
        <v>0.00458794561636581</v>
      </c>
      <c r="BE19" s="2507" t="n">
        <v>0.0048062001224688</v>
      </c>
      <c r="BF19" s="2585" t="n">
        <v>-0.0007026130550358491</v>
      </c>
      <c r="BG19" s="2585" t="n">
        <v>-0.0009208675611388386</v>
      </c>
      <c r="BH19" s="2507" t="n">
        <v>0</v>
      </c>
      <c r="BI19" s="3029" t="n"/>
      <c r="BJ19" s="397" t="n"/>
      <c r="BK19" s="2636" t="n"/>
      <c r="BL19" s="2507" t="n"/>
      <c r="BM19" s="2507" t="n"/>
      <c r="BN19" s="2507" t="n"/>
      <c r="BO19" s="2585" t="n"/>
      <c r="BP19" s="2585" t="n"/>
      <c r="BQ19" s="2507" t="n"/>
      <c r="BR19" s="3029" t="n"/>
      <c r="BS19" s="397" t="n"/>
      <c r="BT19" s="2636" t="n"/>
      <c r="BU19" s="2507" t="n"/>
      <c r="BV19" s="2507" t="n"/>
      <c r="BW19" s="2585" t="n"/>
      <c r="BX19" s="2585" t="n"/>
      <c r="BY19" s="2507" t="n"/>
      <c r="BZ19" s="3029" t="n"/>
      <c r="CA19" s="397" t="n"/>
      <c r="CB19" s="2636" t="n"/>
      <c r="CC19" s="2507" t="n"/>
      <c r="CD19" s="2507" t="n"/>
      <c r="CE19" s="2585" t="n"/>
      <c r="CF19" s="2585" t="n"/>
      <c r="CG19" s="2507" t="n"/>
      <c r="CH19" s="3029" t="n"/>
      <c r="CI19" s="397" t="n"/>
      <c r="CJ19" s="2636" t="n"/>
      <c r="CK19" s="2507" t="n"/>
      <c r="CL19" s="2507" t="n"/>
      <c r="CM19" s="2585" t="n"/>
      <c r="CN19" s="2585" t="n"/>
      <c r="CO19" s="2507" t="n"/>
      <c r="CP19" s="3029" t="n"/>
      <c r="CQ19" s="232" t="n"/>
      <c r="CR19" s="2767" t="n">
        <v>0.02672894518076654</v>
      </c>
      <c r="CS19" s="2434" t="n">
        <v>0.03708531434315464</v>
      </c>
      <c r="CT19" s="2507" t="n">
        <v>0.02646965265213555</v>
      </c>
      <c r="CU19" s="2507" t="n">
        <v>-0.0103563691623881</v>
      </c>
      <c r="CV19" s="2507" t="n">
        <v>0.0002592925286309944</v>
      </c>
      <c r="CW19" s="2507" t="n">
        <v>0.03908951321574759</v>
      </c>
      <c r="CX19" s="2507">
        <f>IFERROR(CR19/CW19-1, "-")</f>
        <v/>
      </c>
      <c r="CY19" s="2587" t="n"/>
      <c r="CZ19" s="2507" t="n">
        <v>0.0555246231243638</v>
      </c>
      <c r="DA19" s="2507" t="n"/>
      <c r="DB19" s="2507" t="n">
        <v>0.0507008521858906</v>
      </c>
      <c r="DC19" s="2507" t="n"/>
      <c r="DD19" s="2507" t="n"/>
      <c r="DE19" s="232">
        <f>+CZ19/DD19-1</f>
        <v/>
      </c>
      <c r="DF19" s="232" t="n"/>
      <c r="DG19" s="232" t="n"/>
      <c r="DH19" s="531" t="n"/>
      <c r="DI19" s="1180" t="n"/>
      <c r="DJ19" s="3007">
        <f>SUM(D19,J19,P19,V19,AD19,AL19,AU19,BC19,BK19,BT19,CB19,CJ19)-CR19</f>
        <v/>
      </c>
      <c r="DK19" s="3007">
        <f>SUM(E19,K19,Q19,W19,AE19,AM19,AV19,BD19,BL19,BU19,CC19,CK19)-CS19</f>
        <v/>
      </c>
      <c r="DL19" s="3007">
        <f>SUM(G19,M19,S19,AA19,AI19,AR19,AZ19,BH19,BQ19,BY19,CG19,CO19)-CW19</f>
        <v/>
      </c>
      <c r="DM19" s="300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2.75" r="20" s="2323">
      <c r="B20" s="1194" t="inlineStr">
        <is>
          <t xml:space="preserve">     vers l'international</t>
        </is>
      </c>
      <c r="C20" s="651" t="inlineStr">
        <is>
          <t>TRAF14</t>
        </is>
      </c>
      <c r="D20" s="2636" t="n">
        <v>0.0336713635052226</v>
      </c>
      <c r="E20" s="2507" t="n">
        <v>0.0387625267446499</v>
      </c>
      <c r="F20" s="2585" t="n">
        <v>-0.0050911632394273</v>
      </c>
      <c r="G20" s="2507" t="n">
        <v>0.04107446333644205</v>
      </c>
      <c r="H20" s="853" t="n">
        <v>-0.1802360695642072</v>
      </c>
      <c r="I20" s="32" t="n"/>
      <c r="J20" s="2636" t="n">
        <v>0.0306672304472847</v>
      </c>
      <c r="K20" s="2507" t="n">
        <v>0.0356292836168761</v>
      </c>
      <c r="L20" s="2585" t="n">
        <v>-0.004962053169591404</v>
      </c>
      <c r="M20" s="2507" t="n">
        <v>0.03745961331369283</v>
      </c>
      <c r="N20" s="853" t="n">
        <v>-0.1813254933927808</v>
      </c>
      <c r="O20" s="232" t="n"/>
      <c r="P20" s="2636" t="n">
        <v>0.022228030515</v>
      </c>
      <c r="Q20" s="2507" t="n">
        <v>0.041525394355572</v>
      </c>
      <c r="R20" s="2585" t="n">
        <v>-0.019297363840572</v>
      </c>
      <c r="S20" s="2507" t="n">
        <v>0.04166211717042997</v>
      </c>
      <c r="T20" s="853" t="n">
        <v>-0.4664690125067258</v>
      </c>
      <c r="U20" s="397" t="n"/>
      <c r="V20" s="2636" t="n">
        <v>0.0285972807305396</v>
      </c>
      <c r="W20" s="2507" t="n">
        <v>0.0357472701372924</v>
      </c>
      <c r="X20" s="2507" t="n">
        <v>0.0222975230778198</v>
      </c>
      <c r="Y20" s="2585" t="n">
        <v>-0.007149989406752797</v>
      </c>
      <c r="Z20" s="2585" t="n">
        <v>0.006299757652719801</v>
      </c>
      <c r="AA20" s="2507" t="n">
        <v>0.03906281295241622</v>
      </c>
      <c r="AB20" s="853" t="n">
        <v>-0.2679154784532555</v>
      </c>
      <c r="AC20" s="397" t="n"/>
      <c r="AD20" s="2636" t="n">
        <v>0.026113730852813</v>
      </c>
      <c r="AE20" s="2507" t="n">
        <v>0.0344678389813609</v>
      </c>
      <c r="AF20" s="2507" t="n">
        <v>0.0216765557571758</v>
      </c>
      <c r="AG20" s="2585" t="n">
        <v>-0.008354108128547904</v>
      </c>
      <c r="AH20" s="2585" t="n">
        <v>0.004437175095637198</v>
      </c>
      <c r="AI20" s="2507" t="n">
        <v>0.03704821316461308</v>
      </c>
      <c r="AJ20" s="853" t="n">
        <v>-0.2951419617247357</v>
      </c>
      <c r="AK20" s="397" t="n"/>
      <c r="AL20" s="2636" t="n">
        <v>0.021147844827</v>
      </c>
      <c r="AM20" s="2507" t="n">
        <v>0.0337687708044138</v>
      </c>
      <c r="AN20" s="2507" t="n">
        <v>0.0211836017939684</v>
      </c>
      <c r="AO20" s="2507" t="n">
        <v>0.0278716897237114</v>
      </c>
      <c r="AP20" s="2585" t="n">
        <v>-0.0126209259774138</v>
      </c>
      <c r="AQ20" s="2585" t="n">
        <v>-3.575696696839908e-05</v>
      </c>
      <c r="AR20" s="2507" t="n">
        <v>0.03663539175642302</v>
      </c>
      <c r="AS20" s="3029" t="n">
        <v>-0.4227482275171167</v>
      </c>
      <c r="AT20" s="2586" t="n"/>
      <c r="AU20" s="2636" t="n">
        <v>0.0251709143414215</v>
      </c>
      <c r="AV20" s="2507" t="n">
        <v>0.0308133587150971</v>
      </c>
      <c r="AW20" s="2507" t="n">
        <v>0.0257766747863478</v>
      </c>
      <c r="AX20" s="2585" t="n">
        <v>-0.005642444373675597</v>
      </c>
      <c r="AY20" s="2585" t="n">
        <v>-0.0006057604449262975</v>
      </c>
      <c r="AZ20" s="2507" t="n">
        <v>0.03847557945716322</v>
      </c>
      <c r="BA20" s="3029" t="n">
        <v>-0.3457950550310611</v>
      </c>
      <c r="BB20" s="397" t="n"/>
      <c r="BC20" s="2636" t="n">
        <v>0.0251609642352902</v>
      </c>
      <c r="BD20" s="2507" t="n">
        <v>0.031586992267755</v>
      </c>
      <c r="BE20" s="2507" t="n">
        <v>0.0266887696846149</v>
      </c>
      <c r="BF20" s="2585" t="n">
        <v>-0.006426028032464802</v>
      </c>
      <c r="BG20" s="2585" t="n">
        <v>-0.001527805449324703</v>
      </c>
      <c r="BH20" s="2507" t="n">
        <v>0</v>
      </c>
      <c r="BI20" s="3029" t="n"/>
      <c r="BJ20" s="397" t="n"/>
      <c r="BK20" s="2636" t="n"/>
      <c r="BL20" s="2507" t="n"/>
      <c r="BM20" s="2507" t="n"/>
      <c r="BN20" s="2507" t="n"/>
      <c r="BO20" s="2585" t="n"/>
      <c r="BP20" s="2585" t="n"/>
      <c r="BQ20" s="2507" t="n"/>
      <c r="BR20" s="3029" t="n"/>
      <c r="BS20" s="397" t="n"/>
      <c r="BT20" s="2636" t="n"/>
      <c r="BU20" s="2507" t="n"/>
      <c r="BV20" s="2507" t="n"/>
      <c r="BW20" s="2585" t="n"/>
      <c r="BX20" s="2585" t="n"/>
      <c r="BY20" s="2507" t="n"/>
      <c r="BZ20" s="3029" t="n"/>
      <c r="CA20" s="397" t="n"/>
      <c r="CB20" s="2636" t="n"/>
      <c r="CC20" s="2507" t="n"/>
      <c r="CD20" s="2507" t="n"/>
      <c r="CE20" s="2585" t="n"/>
      <c r="CF20" s="2585" t="n"/>
      <c r="CG20" s="2507" t="n"/>
      <c r="CH20" s="3029" t="n"/>
      <c r="CI20" s="397" t="n"/>
      <c r="CJ20" s="2636" t="n"/>
      <c r="CK20" s="2507" t="n"/>
      <c r="CL20" s="2507" t="n"/>
      <c r="CM20" s="2585" t="n"/>
      <c r="CN20" s="2585" t="n"/>
      <c r="CO20" s="2507" t="n"/>
      <c r="CP20" s="3029" t="n"/>
      <c r="CQ20" s="232" t="n"/>
      <c r="CR20" s="2767" t="n">
        <v>0.2127573594545716</v>
      </c>
      <c r="CS20" s="2434" t="n">
        <v>0.2823014356230172</v>
      </c>
      <c r="CT20" s="2507" t="n">
        <v>0.1949260005609191</v>
      </c>
      <c r="CU20" s="2507" t="n">
        <v>-0.06954407616844566</v>
      </c>
      <c r="CV20" s="2507" t="n">
        <v>0.0178313588936525</v>
      </c>
      <c r="CW20" s="2507" t="n">
        <v>0.2714181911511804</v>
      </c>
      <c r="CX20" s="2507">
        <f>IFERROR(CR20/CW20-1, "-")</f>
        <v/>
      </c>
      <c r="CY20" s="2587" t="n"/>
      <c r="CZ20" s="2507" t="n">
        <v>0.408097111402071</v>
      </c>
      <c r="DA20" s="2507" t="n"/>
      <c r="DB20" s="2507" t="n">
        <v>0.32681771313398</v>
      </c>
      <c r="DC20" s="2507" t="n"/>
      <c r="DD20" s="2507" t="n"/>
      <c r="DE20" s="232">
        <f>+CZ20/DD20-1</f>
        <v/>
      </c>
      <c r="DF20" s="232" t="n"/>
      <c r="DG20" s="232" t="n"/>
      <c r="DH20" s="232" t="n"/>
      <c r="DI20" s="1180" t="n"/>
      <c r="DJ20" s="3007">
        <f>SUM(D20,J20,P20,V20,AD20,AL20,AU20,BC20,BK20,BT20,CB20,CJ20)-CR20</f>
        <v/>
      </c>
      <c r="DK20" s="3007">
        <f>SUM(E20,K20,Q20,W20,AE20,AM20,AV20,BD20,BL20,BU20,CC20,CK20)-CS20</f>
        <v/>
      </c>
      <c r="DL20" s="3007">
        <f>SUM(G20,M20,S20,AA20,AI20,AR20,AZ20,BH20,BQ20,BY20,CG20,CO20)-CW20</f>
        <v/>
      </c>
      <c r="DM20" s="300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2.75" r="21" s="2323">
      <c r="B21" s="1194" t="inlineStr">
        <is>
          <t xml:space="preserve">     vers Mobile (on net)</t>
        </is>
      </c>
      <c r="C21" s="651" t="inlineStr">
        <is>
          <t>TRAF15</t>
        </is>
      </c>
      <c r="D21" s="2636" t="n">
        <v>6.85283183261402</v>
      </c>
      <c r="E21" s="2507" t="n">
        <v>9.542793580488819</v>
      </c>
      <c r="F21" s="2585" t="n">
        <v>-2.6899617478748</v>
      </c>
      <c r="G21" s="2507" t="n">
        <v>8.680387778633291</v>
      </c>
      <c r="H21" s="853" t="n">
        <v>-0.2105385142490738</v>
      </c>
      <c r="I21" s="32" t="n"/>
      <c r="J21" s="2636" t="n">
        <v>6.36181571486891</v>
      </c>
      <c r="K21" s="2507" t="n">
        <v>9.017497920138551</v>
      </c>
      <c r="L21" s="2585" t="n">
        <v>-2.655682205269641</v>
      </c>
      <c r="M21" s="2507" t="n">
        <v>8.283639367778674</v>
      </c>
      <c r="N21" s="853" t="n">
        <v>-0.232002332258112</v>
      </c>
      <c r="O21" s="232" t="n"/>
      <c r="P21" s="2636" t="n">
        <v>6.7831214495565</v>
      </c>
      <c r="Q21" s="2507" t="n">
        <v>10.0999628744863</v>
      </c>
      <c r="R21" s="2585" t="n">
        <v>-3.3168414249298</v>
      </c>
      <c r="S21" s="2507" t="n">
        <v>8.588698413702931</v>
      </c>
      <c r="T21" s="853" t="n">
        <v>-0.2102270771629032</v>
      </c>
      <c r="U21" s="397" t="n"/>
      <c r="V21" s="2636" t="n">
        <v>6.619233400504</v>
      </c>
      <c r="W21" s="2507" t="n">
        <v>9.18465607568632</v>
      </c>
      <c r="X21" s="2507" t="n">
        <v>6.21781068730216</v>
      </c>
      <c r="Y21" s="2585" t="n">
        <v>-2.56542267518232</v>
      </c>
      <c r="Z21" s="2585" t="n">
        <v>0.40142271320184</v>
      </c>
      <c r="AA21" s="2507" t="n">
        <v>8.084589990909445</v>
      </c>
      <c r="AB21" s="853" t="n">
        <v>-0.1812530495737119</v>
      </c>
      <c r="AC21" s="397" t="n"/>
      <c r="AD21" s="2636" t="n">
        <v>6.722419228980159</v>
      </c>
      <c r="AE21" s="2507" t="n">
        <v>9.599449473844764</v>
      </c>
      <c r="AF21" s="2507" t="n">
        <v>6.487083907003954</v>
      </c>
      <c r="AG21" s="2585" t="n">
        <v>-2.877030244864605</v>
      </c>
      <c r="AH21" s="2585" t="n">
        <v>0.2353353219762049</v>
      </c>
      <c r="AI21" s="2507" t="n">
        <v>8.313136257389942</v>
      </c>
      <c r="AJ21" s="853" t="n">
        <v>-0.1913498082021354</v>
      </c>
      <c r="AK21" s="397" t="n"/>
      <c r="AL21" s="2636" t="n">
        <v>6.22909956196717</v>
      </c>
      <c r="AM21" s="2507" t="n">
        <v>9.32241101466035</v>
      </c>
      <c r="AN21" s="2507" t="n">
        <v>6.28487615948781</v>
      </c>
      <c r="AO21" s="2507" t="n">
        <v>6.63087462928436</v>
      </c>
      <c r="AP21" s="2585" t="n">
        <v>-3.09331145269318</v>
      </c>
      <c r="AQ21" s="2585" t="n">
        <v>-0.0557765975206399</v>
      </c>
      <c r="AR21" s="2507" t="n">
        <v>7.854896412779715</v>
      </c>
      <c r="AS21" s="3029" t="n">
        <v>-0.2069787767242117</v>
      </c>
      <c r="AT21" s="2586" t="n"/>
      <c r="AU21" s="2636" t="n">
        <v>6.43368952282537</v>
      </c>
      <c r="AV21" s="2507" t="n">
        <v>8.643659339260831</v>
      </c>
      <c r="AW21" s="2507" t="n">
        <v>6.1483276124654</v>
      </c>
      <c r="AX21" s="2585" t="n">
        <v>-2.209969816435461</v>
      </c>
      <c r="AY21" s="2585" t="n">
        <v>0.2853619103599696</v>
      </c>
      <c r="AZ21" s="2507" t="n">
        <v>8.087199713052508</v>
      </c>
      <c r="BA21" s="3029" t="n">
        <v>-0.2044601653101777</v>
      </c>
      <c r="BB21" s="397" t="n"/>
      <c r="BC21" s="2636" t="n">
        <v>6.065078599698825</v>
      </c>
      <c r="BD21" s="2507" t="n">
        <v>8.0317042118598</v>
      </c>
      <c r="BE21" s="2507" t="n">
        <v>5.71239734141196</v>
      </c>
      <c r="BF21" s="2585" t="n">
        <v>-1.966625612160976</v>
      </c>
      <c r="BG21" s="2585" t="n">
        <v>0.3526812582868644</v>
      </c>
      <c r="BH21" s="2507" t="n">
        <v>0</v>
      </c>
      <c r="BI21" s="3029" t="n"/>
      <c r="BJ21" s="397" t="n"/>
      <c r="BK21" s="2636" t="n"/>
      <c r="BL21" s="2507" t="n"/>
      <c r="BM21" s="2507" t="n"/>
      <c r="BN21" s="2507" t="n"/>
      <c r="BO21" s="2585" t="n"/>
      <c r="BP21" s="2585" t="n"/>
      <c r="BQ21" s="2507" t="n"/>
      <c r="BR21" s="3029" t="n"/>
      <c r="BS21" s="397" t="n"/>
      <c r="BT21" s="2636" t="n"/>
      <c r="BU21" s="2507" t="n"/>
      <c r="BV21" s="2507" t="n"/>
      <c r="BW21" s="2585" t="n"/>
      <c r="BX21" s="2585" t="n"/>
      <c r="BY21" s="2507" t="n"/>
      <c r="BZ21" s="3029" t="n"/>
      <c r="CA21" s="397" t="n"/>
      <c r="CB21" s="2636" t="n"/>
      <c r="CC21" s="2507" t="n"/>
      <c r="CD21" s="2507" t="n"/>
      <c r="CE21" s="2585" t="n"/>
      <c r="CF21" s="2585" t="n"/>
      <c r="CG21" s="2507" t="n"/>
      <c r="CH21" s="3029" t="n"/>
      <c r="CI21" s="397" t="n"/>
      <c r="CJ21" s="2636" t="n"/>
      <c r="CK21" s="2507" t="n"/>
      <c r="CL21" s="2507" t="n"/>
      <c r="CM21" s="2585" t="n"/>
      <c r="CN21" s="2585" t="n"/>
      <c r="CO21" s="2507" t="n"/>
      <c r="CP21" s="3029" t="n"/>
      <c r="CQ21" s="232" t="n"/>
      <c r="CR21" s="2767" t="n">
        <v>52.06728931101495</v>
      </c>
      <c r="CS21" s="2434" t="n">
        <v>73.44213449042574</v>
      </c>
      <c r="CT21" s="2507" t="n">
        <v>46.11862386827335</v>
      </c>
      <c r="CU21" s="2507" t="n">
        <v>-21.3748451794108</v>
      </c>
      <c r="CV21" s="2507" t="n">
        <v>5.9486654427416</v>
      </c>
      <c r="CW21" s="2507" t="n">
        <v>57.8925479342465</v>
      </c>
      <c r="CX21" s="2507">
        <f>IFERROR(CR21/CW21-1, "-")</f>
        <v/>
      </c>
      <c r="CY21" s="2587" t="n"/>
      <c r="CZ21" s="2507" t="n">
        <v>104.754513496653</v>
      </c>
      <c r="DA21" s="2507" t="n"/>
      <c r="DB21" s="2507" t="n">
        <v>74.10753380707359</v>
      </c>
      <c r="DC21" s="2507" t="n"/>
      <c r="DD21" s="2507" t="n"/>
      <c r="DE21" s="232">
        <f>+CZ21/DD21-1</f>
        <v/>
      </c>
      <c r="DF21" s="232" t="n"/>
      <c r="DG21" s="232" t="n"/>
      <c r="DH21" s="232" t="n"/>
      <c r="DI21" s="1180" t="n"/>
      <c r="DJ21" s="3007">
        <f>SUM(D21,J21,P21,V21,AD21,AL21,AU21,BC21,BK21,BT21,CB21,CJ21)-CR21</f>
        <v/>
      </c>
      <c r="DK21" s="3007">
        <f>SUM(E21,K21,Q21,W21,AE21,AM21,AV21,BD21,BL21,BU21,CC21,CK21)-CS21</f>
        <v/>
      </c>
      <c r="DL21" s="3007">
        <f>SUM(G21,M21,S21,AA21,AI21,AR21,AZ21,BH21,BQ21,BY21,CG21,CO21)-CW21</f>
        <v/>
      </c>
      <c r="DM21" s="300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2.75" r="22" s="2323">
      <c r="B22" s="1194" t="inlineStr">
        <is>
          <t xml:space="preserve">      vers MTN</t>
        </is>
      </c>
      <c r="C22" s="651" t="inlineStr">
        <is>
          <t>TRAF16</t>
        </is>
      </c>
      <c r="D22" s="2636" t="n">
        <v>2.23528942158995</v>
      </c>
      <c r="E22" s="2507" t="n">
        <v>2.81314312362695</v>
      </c>
      <c r="F22" s="2585" t="n">
        <v>-0.5778537020370003</v>
      </c>
      <c r="G22" s="2507" t="n">
        <v>2.711628059949172</v>
      </c>
      <c r="H22" s="853" t="n">
        <v>-0.1756651826239587</v>
      </c>
      <c r="I22" s="32" t="n"/>
      <c r="J22" s="2636" t="n">
        <v>2.03468129471203</v>
      </c>
      <c r="K22" s="2507" t="n">
        <v>2.65942654628781</v>
      </c>
      <c r="L22" s="2585" t="n">
        <v>-0.6247452515757801</v>
      </c>
      <c r="M22" s="2507" t="n">
        <v>2.584852360261688</v>
      </c>
      <c r="N22" s="853" t="n">
        <v>-0.212844290067677</v>
      </c>
      <c r="O22" s="232" t="n"/>
      <c r="P22" s="2636" t="n">
        <v>2.1182767994615</v>
      </c>
      <c r="Q22" s="2507" t="n">
        <v>2.99732012510014</v>
      </c>
      <c r="R22" s="2585" t="n">
        <v>-0.8790433256386398</v>
      </c>
      <c r="S22" s="2507" t="n">
        <v>2.862642946258014</v>
      </c>
      <c r="T22" s="853" t="n">
        <v>-0.2600275901573872</v>
      </c>
      <c r="U22" s="397" t="n"/>
      <c r="V22" s="2636" t="n">
        <v>2.12657903805564</v>
      </c>
      <c r="W22" s="2507" t="n">
        <v>2.70563251927748</v>
      </c>
      <c r="X22" s="2507" t="n">
        <v>2.02307185443888</v>
      </c>
      <c r="Y22" s="2585" t="n">
        <v>-0.5790534812218402</v>
      </c>
      <c r="Z22" s="2585" t="n">
        <v>0.10350718361676</v>
      </c>
      <c r="AA22" s="2507" t="n">
        <v>2.665857326169367</v>
      </c>
      <c r="AB22" s="853" t="n">
        <v>-0.2022907538298865</v>
      </c>
      <c r="AC22" s="397" t="n"/>
      <c r="AD22" s="2636" t="n">
        <v>2.159991942612788</v>
      </c>
      <c r="AE22" s="2507" t="n">
        <v>0.2196720431813969</v>
      </c>
      <c r="AF22" s="2507" t="n">
        <v>2.049190670013129</v>
      </c>
      <c r="AG22" s="2585" t="n">
        <v>1.940319899431391</v>
      </c>
      <c r="AH22" s="2585" t="n">
        <v>0.1108012725996588</v>
      </c>
      <c r="AI22" s="2507" t="n">
        <v>2.734812533525762</v>
      </c>
      <c r="AJ22" s="853" t="n">
        <v>-0.2101864694074318</v>
      </c>
      <c r="AK22" s="397" t="n"/>
      <c r="AL22" s="2636" t="n">
        <v>2.04822648778867</v>
      </c>
      <c r="AM22" s="2507" t="n">
        <v>2.71757314469978</v>
      </c>
      <c r="AN22" s="2507" t="n">
        <v>2.08992892645172</v>
      </c>
      <c r="AO22" s="2507" t="n">
        <v>2.26664773425295</v>
      </c>
      <c r="AP22" s="2585" t="n">
        <v>-0.6693466569111099</v>
      </c>
      <c r="AQ22" s="2585" t="n">
        <v>-0.04170243866304979</v>
      </c>
      <c r="AR22" s="2507" t="n">
        <v>2.649920927288997</v>
      </c>
      <c r="AS22" s="3029" t="n">
        <v>-0.2270612806986246</v>
      </c>
      <c r="AT22" s="2586" t="n"/>
      <c r="AU22" s="2636" t="n">
        <v>2.00877898269431</v>
      </c>
      <c r="AV22" s="2507" t="n">
        <v>2.53259851592922</v>
      </c>
      <c r="AW22" s="2507" t="n">
        <v>2.11247934304504</v>
      </c>
      <c r="AX22" s="2585" t="n">
        <v>-0.5238195332349105</v>
      </c>
      <c r="AY22" s="2585" t="n">
        <v>-0.10370036035073</v>
      </c>
      <c r="AZ22" s="2507" t="n">
        <v>2.718267390276079</v>
      </c>
      <c r="BA22" s="3029" t="n">
        <v>-0.2610075852433746</v>
      </c>
      <c r="BB22" s="397" t="n"/>
      <c r="BC22" s="2636" t="n">
        <v>0.2273055172733005</v>
      </c>
      <c r="BD22" s="2507" t="n">
        <v>2.35648615065989</v>
      </c>
      <c r="BE22" s="2507" t="n">
        <v>1.96616124819765</v>
      </c>
      <c r="BF22" s="2585" t="n">
        <v>-2.12918063338659</v>
      </c>
      <c r="BG22" s="2585" t="n">
        <v>-1.73885573092435</v>
      </c>
      <c r="BH22" s="2507" t="n">
        <v>0</v>
      </c>
      <c r="BI22" s="3029" t="n"/>
      <c r="BJ22" s="397" t="n"/>
      <c r="BK22" s="2636" t="n"/>
      <c r="BL22" s="2507" t="n"/>
      <c r="BM22" s="2507" t="n"/>
      <c r="BN22" s="2507" t="n"/>
      <c r="BO22" s="2585" t="n"/>
      <c r="BP22" s="2585" t="n"/>
      <c r="BQ22" s="2507" t="n"/>
      <c r="BR22" s="3029" t="n"/>
      <c r="BS22" s="397" t="n"/>
      <c r="BT22" s="2636" t="n"/>
      <c r="BU22" s="2507" t="n"/>
      <c r="BV22" s="2507" t="n"/>
      <c r="BW22" s="2585" t="n"/>
      <c r="BX22" s="2585" t="n"/>
      <c r="BY22" s="2507" t="n"/>
      <c r="BZ22" s="3029" t="n"/>
      <c r="CA22" s="397" t="n"/>
      <c r="CB22" s="2636" t="n"/>
      <c r="CC22" s="2507" t="n"/>
      <c r="CD22" s="2507" t="n"/>
      <c r="CE22" s="2585" t="n"/>
      <c r="CF22" s="2585" t="n"/>
      <c r="CG22" s="2507" t="n"/>
      <c r="CH22" s="3029" t="n"/>
      <c r="CI22" s="397" t="n"/>
      <c r="CJ22" s="2636" t="n"/>
      <c r="CK22" s="2507" t="n"/>
      <c r="CL22" s="2507" t="n"/>
      <c r="CM22" s="2585" t="n"/>
      <c r="CN22" s="2585" t="n"/>
      <c r="CO22" s="2507" t="n"/>
      <c r="CP22" s="3029" t="n"/>
      <c r="CQ22" s="232" t="n"/>
      <c r="CR22" s="2767" t="n">
        <v>14.95912948418819</v>
      </c>
      <c r="CS22" s="2434" t="n">
        <v>19.00185216876267</v>
      </c>
      <c r="CT22" s="2507" t="n">
        <v>15.0539455737299</v>
      </c>
      <c r="CU22" s="2507" t="n">
        <v>-4.04272268457448</v>
      </c>
      <c r="CV22" s="2507" t="n">
        <v>-0.09481608954171072</v>
      </c>
      <c r="CW22" s="2507" t="n">
        <v>18.92798154372908</v>
      </c>
      <c r="CX22" s="2507">
        <f>IFERROR(CR22/CW22-1, "-")</f>
        <v/>
      </c>
      <c r="CY22" s="2587" t="n"/>
      <c r="CZ22" s="2507" t="n">
        <v>28.3323413161076</v>
      </c>
      <c r="DA22" s="2507" t="n"/>
      <c r="DB22" s="2507" t="n">
        <v>24.7996940354332</v>
      </c>
      <c r="DC22" s="2507" t="n"/>
      <c r="DD22" s="2507" t="n"/>
      <c r="DE22" s="232">
        <f>+CZ22/DD22-1</f>
        <v/>
      </c>
      <c r="DF22" s="232" t="n"/>
      <c r="DG22" s="232" t="n"/>
      <c r="DH22" s="232" t="n"/>
      <c r="DI22" s="1180" t="n"/>
      <c r="DJ22" s="3007">
        <f>SUM(D22,J22,P22,V22,AD22,AL22,AU22,BC22,BK22,BT22,CB22,CJ22)-CR22</f>
        <v/>
      </c>
      <c r="DK22" s="3007">
        <f>SUM(E22,K22,Q22,W22,AE22,AM22,AV22,BD22,BL22,BU22,CC22,CK22)-CS22</f>
        <v/>
      </c>
      <c r="DL22" s="3007">
        <f>SUM(G22,M22,S22,AA22,AI22,AR22,AZ22,BH22,BQ22,BY22,CG22,CO22)-CW22</f>
        <v/>
      </c>
      <c r="DM22" s="300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2.75" r="23" s="2323">
      <c r="B23" s="1196" t="inlineStr">
        <is>
          <t xml:space="preserve">      vers SBIN</t>
        </is>
      </c>
      <c r="C23" s="651" t="inlineStr">
        <is>
          <t>TRAF17</t>
        </is>
      </c>
      <c r="D23" s="2585" t="n">
        <v>0.600223860217232</v>
      </c>
      <c r="E23" s="2507" t="n">
        <v>0.182326793025616</v>
      </c>
      <c r="F23" s="2585" t="n">
        <v>0.417897067191616</v>
      </c>
      <c r="G23" s="2507" t="n">
        <v>0.08638979904810951</v>
      </c>
      <c r="H23" s="853" t="n">
        <v>5.947855728695168</v>
      </c>
      <c r="I23" s="32" t="n"/>
      <c r="J23" s="2585" t="n">
        <v>0.602071595069093</v>
      </c>
      <c r="K23" s="2507" t="n">
        <v>0.172944651075178</v>
      </c>
      <c r="L23" s="2585" t="n">
        <v>0.429126943993915</v>
      </c>
      <c r="M23" s="2507" t="n">
        <v>0.09673931367725984</v>
      </c>
      <c r="N23" s="853" t="n">
        <v>5.223649643388154</v>
      </c>
      <c r="O23" s="232" t="n"/>
      <c r="P23" s="2585" t="n">
        <v>0.664376928077</v>
      </c>
      <c r="Q23" s="2507" t="n">
        <v>0.194279257996605</v>
      </c>
      <c r="R23" s="2585" t="n">
        <v>0.470097670080395</v>
      </c>
      <c r="S23" s="2507" t="n">
        <v>0.114634458615495</v>
      </c>
      <c r="T23" s="853" t="n">
        <v>4.795612733736913</v>
      </c>
      <c r="U23" s="397" t="n"/>
      <c r="V23" s="2585" t="n">
        <v>0.634647790421514</v>
      </c>
      <c r="W23" s="2507" t="n">
        <v>0.175503939931074</v>
      </c>
      <c r="X23" s="2507" t="n">
        <v>0.6225498540254349</v>
      </c>
      <c r="Y23" s="2585" t="n">
        <v>0.45914385049044</v>
      </c>
      <c r="Z23" s="2585" t="n">
        <v>0.01209793639607903</v>
      </c>
      <c r="AA23" s="2507" t="n">
        <v>0.1210612247773982</v>
      </c>
      <c r="AB23" s="853" t="n">
        <v>4.242370474844238</v>
      </c>
      <c r="AC23" s="397" t="n"/>
      <c r="AD23" s="2585" t="n">
        <v>0.687560896912681</v>
      </c>
      <c r="AE23" s="2507" t="n">
        <v>0.0138970618149664</v>
      </c>
      <c r="AF23" s="2507" t="n">
        <v>0.6288571229276094</v>
      </c>
      <c r="AG23" s="2585" t="n">
        <v>0.6736638350977145</v>
      </c>
      <c r="AH23" s="2585" t="n">
        <v>0.05870377398507154</v>
      </c>
      <c r="AI23" s="2507" t="n">
        <v>0.1447622208940643</v>
      </c>
      <c r="AJ23" s="853" t="n">
        <v>3.749587928854945</v>
      </c>
      <c r="AK23" s="397" t="n"/>
      <c r="AL23" s="2585" t="n">
        <v>0.7988272143053331</v>
      </c>
      <c r="AM23" s="2507" t="n">
        <v>0.176215459731021</v>
      </c>
      <c r="AN23" s="2507" t="n">
        <v>0.641751470162591</v>
      </c>
      <c r="AO23" s="2507" t="n">
        <v>0.7150506705301191</v>
      </c>
      <c r="AP23" s="2585" t="n">
        <v>0.6226117545743121</v>
      </c>
      <c r="AQ23" s="2585" t="n">
        <v>0.1570757441427421</v>
      </c>
      <c r="AR23" s="2507" t="n">
        <v>0.153323452761173</v>
      </c>
      <c r="AS23" s="853" t="n">
        <v>4.210078431703729</v>
      </c>
      <c r="AT23" s="2586" t="n"/>
      <c r="AU23" s="2585" t="n">
        <v>0.682360269896207</v>
      </c>
      <c r="AV23" s="2507" t="n">
        <v>0.164022181823389</v>
      </c>
      <c r="AW23" s="2507" t="n">
        <v>0.66573072094337</v>
      </c>
      <c r="AX23" s="2585" t="n">
        <v>0.518338088072818</v>
      </c>
      <c r="AY23" s="2585" t="n">
        <v>0.01662954895283697</v>
      </c>
      <c r="AZ23" s="2507" t="n">
        <v>0.1757808482889568</v>
      </c>
      <c r="BA23" s="853" t="n">
        <v>2.881880628852759</v>
      </c>
      <c r="BB23" s="397" t="n"/>
      <c r="BC23" s="2585" t="n">
        <v>0.6954216154949661</v>
      </c>
      <c r="BD23" s="2507" t="n">
        <v>0.152598305715236</v>
      </c>
      <c r="BE23" s="2507" t="n">
        <v>0.6181965013341</v>
      </c>
      <c r="BF23" s="2585" t="n">
        <v>0.54282330977973</v>
      </c>
      <c r="BG23" s="2585" t="n">
        <v>0.07722511416086608</v>
      </c>
      <c r="BH23" s="2507" t="n">
        <v>0</v>
      </c>
      <c r="BI23" s="853" t="n"/>
      <c r="BJ23" s="397" t="n"/>
      <c r="BK23" s="2585" t="n"/>
      <c r="BL23" s="2507" t="n"/>
      <c r="BM23" s="2507" t="n"/>
      <c r="BN23" s="2507" t="n"/>
      <c r="BO23" s="2585" t="n"/>
      <c r="BP23" s="2585" t="n"/>
      <c r="BQ23" s="2507" t="n"/>
      <c r="BR23" s="853" t="n"/>
      <c r="BS23" s="397" t="n"/>
      <c r="BT23" s="2585" t="n"/>
      <c r="BU23" s="2507" t="n"/>
      <c r="BV23" s="2507" t="n"/>
      <c r="BW23" s="2585" t="n"/>
      <c r="BX23" s="2585" t="n"/>
      <c r="BY23" s="2507" t="n"/>
      <c r="BZ23" s="853" t="n"/>
      <c r="CA23" s="397" t="n"/>
      <c r="CB23" s="2585" t="n"/>
      <c r="CC23" s="2507" t="n"/>
      <c r="CD23" s="2507" t="n"/>
      <c r="CE23" s="2585" t="n"/>
      <c r="CF23" s="2585" t="n"/>
      <c r="CG23" s="2507" t="n"/>
      <c r="CH23" s="853" t="n"/>
      <c r="CI23" s="397" t="n"/>
      <c r="CJ23" s="2585" t="n"/>
      <c r="CK23" s="2507" t="n"/>
      <c r="CL23" s="2507" t="n"/>
      <c r="CM23" s="2585" t="n"/>
      <c r="CN23" s="2585" t="n"/>
      <c r="CO23" s="2507" t="n"/>
      <c r="CP23" s="853" t="n"/>
      <c r="CQ23" s="232" t="n"/>
      <c r="CR23" s="2767" t="n">
        <v>5.365490170394025</v>
      </c>
      <c r="CS23" s="2434" t="n">
        <v>1.231787651113086</v>
      </c>
      <c r="CT23" s="2507" t="n">
        <v>4.569662462171009</v>
      </c>
      <c r="CU23" s="2507" t="n">
        <v>4.13370251928094</v>
      </c>
      <c r="CV23" s="2507" t="n">
        <v>0.7958277082230163</v>
      </c>
      <c r="CW23" s="2507" t="n">
        <v>0.8926913180624566</v>
      </c>
      <c r="CX23" s="2507">
        <f>IFERROR(CR23/CW23-1, "-")</f>
        <v/>
      </c>
      <c r="CY23" s="2587" t="n"/>
      <c r="CZ23" s="2507" t="n">
        <v>1.83645724732221</v>
      </c>
      <c r="DA23" s="2507" t="n"/>
      <c r="DB23" s="2507" t="n">
        <v>7.62997860770889</v>
      </c>
      <c r="DC23" s="2507" t="n"/>
      <c r="DD23" s="2507" t="n"/>
      <c r="DE23" s="232" t="n"/>
      <c r="DF23" s="232" t="n"/>
      <c r="DG23" s="232" t="n"/>
      <c r="DH23" s="232" t="n"/>
      <c r="DI23" s="1180" t="n"/>
      <c r="DJ23" s="3007">
        <f>SUM(D23,J23,P23,V23,AD23,AL23,AU23,BC23,BK23,BT23,CB23,CJ23)-CR23</f>
        <v/>
      </c>
      <c r="DK23" s="3007">
        <f>SUM(E23,K23,Q23,W23,AE23,AM23,AV23,BD23,BL23,BU23,CC23,CK23)-CS23</f>
        <v/>
      </c>
      <c r="DL23" s="3007">
        <f>SUM(G23,M23,S23,AA23,AI23,AR23,AZ23,BH23,BQ23,BY23,CG23,CO23)-CW23</f>
        <v/>
      </c>
      <c r="DM23" s="3007">
        <f>SUM(D23,J23,P23,V23,AD23,AL23,AU23,BC23,,BN23,BV23,CD23,CL23)-CT23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2.75" r="24" s="2323">
      <c r="B24" s="1194" t="inlineStr">
        <is>
          <t xml:space="preserve">      vers BBCOM, LIBERCOM</t>
        </is>
      </c>
      <c r="C24" s="651" t="inlineStr">
        <is>
          <t>TRAF18</t>
        </is>
      </c>
      <c r="D24" s="2434" t="n">
        <v>0</v>
      </c>
      <c r="E24" s="2507" t="n">
        <v>0</v>
      </c>
      <c r="F24" s="2585" t="n">
        <v>0</v>
      </c>
      <c r="G24" s="2507" t="n">
        <v>0</v>
      </c>
      <c r="H24" s="853" t="n"/>
      <c r="I24" s="32" t="n"/>
      <c r="J24" s="2434" t="n">
        <v>0</v>
      </c>
      <c r="K24" s="2507" t="n">
        <v>0</v>
      </c>
      <c r="L24" s="2585" t="n">
        <v>0</v>
      </c>
      <c r="M24" s="2507" t="n">
        <v>0</v>
      </c>
      <c r="N24" s="853" t="n"/>
      <c r="O24" s="232" t="n"/>
      <c r="P24" s="2434" t="n">
        <v>0</v>
      </c>
      <c r="Q24" s="2507" t="n">
        <v>0</v>
      </c>
      <c r="R24" s="2585" t="n">
        <v>0</v>
      </c>
      <c r="S24" s="2507" t="n">
        <v>0</v>
      </c>
      <c r="T24" s="853" t="n"/>
      <c r="U24" s="397" t="n"/>
      <c r="V24" s="2434" t="n">
        <v>0</v>
      </c>
      <c r="W24" s="2507" t="n">
        <v>0</v>
      </c>
      <c r="X24" s="2507" t="n">
        <v>0</v>
      </c>
      <c r="Y24" s="2585" t="n">
        <v>0</v>
      </c>
      <c r="Z24" s="2585" t="n">
        <v>0</v>
      </c>
      <c r="AA24" s="2507" t="n">
        <v>0</v>
      </c>
      <c r="AB24" s="853" t="n"/>
      <c r="AC24" s="397" t="n"/>
      <c r="AD24" s="2434" t="n">
        <v>0</v>
      </c>
      <c r="AE24" s="2507" t="n">
        <v>0</v>
      </c>
      <c r="AF24" s="2507" t="n">
        <v>0</v>
      </c>
      <c r="AG24" s="2585" t="n">
        <v>0</v>
      </c>
      <c r="AH24" s="2585" t="n">
        <v>0</v>
      </c>
      <c r="AI24" s="2507" t="n">
        <v>0</v>
      </c>
      <c r="AJ24" s="853" t="n"/>
      <c r="AK24" s="397" t="n"/>
      <c r="AL24" s="2434" t="n">
        <v>0</v>
      </c>
      <c r="AM24" s="2507" t="n">
        <v>0</v>
      </c>
      <c r="AN24" s="2507" t="n">
        <v>0</v>
      </c>
      <c r="AO24" s="2507" t="n">
        <v>0</v>
      </c>
      <c r="AP24" s="2585" t="n">
        <v>0</v>
      </c>
      <c r="AQ24" s="2585" t="n">
        <v>0</v>
      </c>
      <c r="AR24" s="2507" t="n">
        <v>0</v>
      </c>
      <c r="AS24" s="853" t="n"/>
      <c r="AT24" s="2586" t="n"/>
      <c r="AU24" s="2434" t="n">
        <v>0</v>
      </c>
      <c r="AV24" s="2507" t="n">
        <v>0</v>
      </c>
      <c r="AW24" s="2507" t="n">
        <v>0</v>
      </c>
      <c r="AX24" s="2585" t="n">
        <v>0</v>
      </c>
      <c r="AY24" s="2585" t="n">
        <v>0</v>
      </c>
      <c r="AZ24" s="2507" t="n">
        <v>0</v>
      </c>
      <c r="BA24" s="853" t="n"/>
      <c r="BB24" s="397" t="n"/>
      <c r="BC24" s="2434" t="n">
        <v>0</v>
      </c>
      <c r="BD24" s="2507" t="n">
        <v>0</v>
      </c>
      <c r="BE24" s="2507" t="n">
        <v>0</v>
      </c>
      <c r="BF24" s="2585" t="n">
        <v>0</v>
      </c>
      <c r="BG24" s="2585" t="n">
        <v>0</v>
      </c>
      <c r="BH24" s="2507" t="n">
        <v>0</v>
      </c>
      <c r="BI24" s="853" t="n"/>
      <c r="BJ24" s="397" t="n"/>
      <c r="BK24" s="2434" t="n"/>
      <c r="BL24" s="2507" t="n"/>
      <c r="BM24" s="2507" t="n"/>
      <c r="BN24" s="2507" t="n"/>
      <c r="BO24" s="2585" t="n"/>
      <c r="BP24" s="2585" t="n"/>
      <c r="BQ24" s="2507" t="n"/>
      <c r="BR24" s="853" t="n"/>
      <c r="BS24" s="397" t="n"/>
      <c r="BT24" s="2434" t="n"/>
      <c r="BU24" s="2507" t="n"/>
      <c r="BV24" s="2507" t="n"/>
      <c r="BW24" s="2585" t="n"/>
      <c r="BX24" s="2585" t="n"/>
      <c r="BY24" s="2507" t="n"/>
      <c r="BZ24" s="853" t="n"/>
      <c r="CA24" s="397" t="n"/>
      <c r="CB24" s="2434" t="n"/>
      <c r="CC24" s="2507" t="n"/>
      <c r="CD24" s="2507" t="n"/>
      <c r="CE24" s="2585" t="n"/>
      <c r="CF24" s="2585" t="n"/>
      <c r="CG24" s="2507" t="n"/>
      <c r="CH24" s="853" t="n"/>
      <c r="CI24" s="397" t="n"/>
      <c r="CJ24" s="2434" t="n"/>
      <c r="CK24" s="2507" t="n"/>
      <c r="CL24" s="2507" t="n"/>
      <c r="CM24" s="2585" t="n"/>
      <c r="CN24" s="2585" t="n"/>
      <c r="CO24" s="2507" t="n"/>
      <c r="CP24" s="853" t="n"/>
      <c r="CQ24" s="232" t="n"/>
      <c r="CR24" s="2767" t="n">
        <v>0</v>
      </c>
      <c r="CS24" s="2434" t="n">
        <v>0</v>
      </c>
      <c r="CT24" s="2507" t="n">
        <v>0</v>
      </c>
      <c r="CU24" s="2507" t="n">
        <v>0</v>
      </c>
      <c r="CV24" s="2507" t="n">
        <v>0</v>
      </c>
      <c r="CW24" s="2507" t="n">
        <v>0</v>
      </c>
      <c r="CX24" s="2507">
        <f>IFERROR(CR24/CW24-1, "-")</f>
        <v/>
      </c>
      <c r="CY24" s="2587" t="n"/>
      <c r="CZ24" s="2507" t="n">
        <v>0</v>
      </c>
      <c r="DA24" s="2507" t="n"/>
      <c r="DB24" s="2507" t="n">
        <v>0</v>
      </c>
      <c r="DC24" s="2507" t="n"/>
      <c r="DD24" s="2507" t="n"/>
      <c r="DE24" s="232" t="n"/>
      <c r="DF24" s="232" t="n"/>
      <c r="DG24" s="232" t="n"/>
      <c r="DH24" s="232" t="n"/>
      <c r="DI24" s="1180" t="n"/>
      <c r="DJ24" s="3007">
        <f>SUM(D24,J24,P24,V24,AD24,AL24,AU24,BC24,BK24,BT24,CB24,CJ24)-CR24</f>
        <v/>
      </c>
      <c r="DK24" s="3007">
        <f>SUM(E24,K24,Q24,W24,AE24,AM24,AV24,BD24,BL24,BU24,CC24,CK24)-CS24</f>
        <v/>
      </c>
      <c r="DL24" s="3007">
        <f>SUM(G24,M24,S24,AA24,AI24,AR24,AZ24,BH24,BQ24,BY24,CG24,CO24)-CW24</f>
        <v/>
      </c>
      <c r="DM24" s="3007">
        <f>SUM(D24,J24,P24,V24,AD24,AL24,AU24,BC24,,BN24,BV24,CD24,CL24)-CT24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Height="1" ht="12.75" r="25" s="2323">
      <c r="B25" s="1194" t="inlineStr">
        <is>
          <t xml:space="preserve">      Outbound roaming</t>
        </is>
      </c>
      <c r="C25" s="651" t="inlineStr">
        <is>
          <t>TRAF19</t>
        </is>
      </c>
      <c r="D25" s="2434" t="n">
        <v>0</v>
      </c>
      <c r="E25" s="2507" t="n">
        <v>0.044495616298342</v>
      </c>
      <c r="F25" s="2585" t="n">
        <v>-0.044495616298342</v>
      </c>
      <c r="G25" s="2507" t="n">
        <v>0</v>
      </c>
      <c r="H25" s="853" t="n"/>
      <c r="I25" s="32" t="n"/>
      <c r="J25" s="2434" t="n">
        <v>0</v>
      </c>
      <c r="K25" s="2507" t="n">
        <v>0.0403050468093799</v>
      </c>
      <c r="L25" s="2585" t="n">
        <v>-0.0403050468093799</v>
      </c>
      <c r="M25" s="2507" t="n">
        <v>0</v>
      </c>
      <c r="N25" s="853" t="n"/>
      <c r="O25" s="232" t="n"/>
      <c r="P25" s="2434" t="n">
        <v>0</v>
      </c>
      <c r="Q25" s="2507" t="n">
        <v>0.044751273065285</v>
      </c>
      <c r="R25" s="2585" t="n">
        <v>-0.044751273065285</v>
      </c>
      <c r="S25" s="2507" t="n">
        <v>0</v>
      </c>
      <c r="T25" s="853" t="n"/>
      <c r="U25" s="397" t="n"/>
      <c r="V25" s="2434" t="n">
        <v>0</v>
      </c>
      <c r="W25" s="2507" t="n">
        <v>0.0434416972393991</v>
      </c>
      <c r="X25" s="2507" t="n">
        <v>0.0880900138187569</v>
      </c>
      <c r="Y25" s="2585" t="n">
        <v>-0.0434416972393991</v>
      </c>
      <c r="Z25" s="2585" t="n">
        <v>-0.0880900138187569</v>
      </c>
      <c r="AA25" s="2507" t="n">
        <v>0</v>
      </c>
      <c r="AB25" s="853" t="n"/>
      <c r="AC25" s="397" t="n"/>
      <c r="AD25" s="2434" t="n">
        <v>0</v>
      </c>
      <c r="AE25" s="2507" t="n">
        <v>0.0450601916586744</v>
      </c>
      <c r="AF25" s="2507" t="n">
        <v>0.09141427081768851</v>
      </c>
      <c r="AG25" s="2585" t="n">
        <v>-0.0450601916586744</v>
      </c>
      <c r="AH25" s="2585" t="n">
        <v>-0.09141427081768851</v>
      </c>
      <c r="AI25" s="2507" t="n">
        <v>0</v>
      </c>
      <c r="AJ25" s="853" t="n"/>
      <c r="AK25" s="397" t="n"/>
      <c r="AL25" s="2434" t="n">
        <v>0</v>
      </c>
      <c r="AM25" s="2507" t="n">
        <v>0.0437921944198854</v>
      </c>
      <c r="AN25" s="2507" t="n">
        <v>0.08888775911930639</v>
      </c>
      <c r="AO25" s="2507" t="n">
        <v>0.0563313074972358</v>
      </c>
      <c r="AP25" s="2585" t="n">
        <v>-0.0437921944198854</v>
      </c>
      <c r="AQ25" s="2585" t="n">
        <v>-0.08888775911930639</v>
      </c>
      <c r="AR25" s="2507" t="n">
        <v>0</v>
      </c>
      <c r="AS25" s="853" t="n"/>
      <c r="AT25" s="2586" t="n"/>
      <c r="AU25" s="2434" t="n">
        <v>0</v>
      </c>
      <c r="AV25" s="2507" t="n">
        <v>0.0454543291743781</v>
      </c>
      <c r="AW25" s="2507" t="n">
        <v>0.0584231872527425</v>
      </c>
      <c r="AX25" s="2585" t="n">
        <v>-0.0454543291743781</v>
      </c>
      <c r="AY25" s="2585" t="n">
        <v>-0.0584231872527425</v>
      </c>
      <c r="AZ25" s="2507" t="n">
        <v>0</v>
      </c>
      <c r="BA25" s="853" t="n"/>
      <c r="BB25" s="397" t="n"/>
      <c r="BC25" s="2434" t="n">
        <v>0</v>
      </c>
      <c r="BD25" s="2507" t="n">
        <v>0.0456886812107425</v>
      </c>
      <c r="BE25" s="2507" t="n">
        <v>0.0586711729960675</v>
      </c>
      <c r="BF25" s="2585" t="n">
        <v>-0.0456886812107425</v>
      </c>
      <c r="BG25" s="2585" t="n">
        <v>-0.0586711729960675</v>
      </c>
      <c r="BH25" s="2507" t="n">
        <v>0</v>
      </c>
      <c r="BI25" s="853" t="n"/>
      <c r="BJ25" s="397" t="n"/>
      <c r="BK25" s="2434" t="n"/>
      <c r="BL25" s="2507" t="n"/>
      <c r="BM25" s="2507" t="n"/>
      <c r="BN25" s="2507" t="n"/>
      <c r="BO25" s="2585" t="n"/>
      <c r="BP25" s="2585" t="n"/>
      <c r="BQ25" s="2507" t="n"/>
      <c r="BR25" s="853" t="n"/>
      <c r="BS25" s="397" t="n"/>
      <c r="BT25" s="2434" t="n"/>
      <c r="BU25" s="2507" t="n"/>
      <c r="BV25" s="2507" t="n"/>
      <c r="BW25" s="2585" t="n"/>
      <c r="BX25" s="2585" t="n"/>
      <c r="BY25" s="2507" t="n"/>
      <c r="BZ25" s="853" t="n"/>
      <c r="CA25" s="397" t="n"/>
      <c r="CB25" s="2434" t="n"/>
      <c r="CC25" s="2507" t="n"/>
      <c r="CD25" s="2507" t="n"/>
      <c r="CE25" s="2585" t="n"/>
      <c r="CF25" s="2585" t="n"/>
      <c r="CG25" s="2507" t="n"/>
      <c r="CH25" s="853" t="n"/>
      <c r="CI25" s="397" t="n"/>
      <c r="CJ25" s="2434" t="n"/>
      <c r="CK25" s="2507" t="n"/>
      <c r="CL25" s="2507" t="n"/>
      <c r="CM25" s="2585" t="n"/>
      <c r="CN25" s="2585" t="n"/>
      <c r="CO25" s="2507" t="n"/>
      <c r="CP25" s="853" t="n"/>
      <c r="CQ25" s="232" t="n"/>
      <c r="CR25" s="2767" t="n">
        <v>0</v>
      </c>
      <c r="CS25" s="2507" t="n">
        <v>0.3529890298760863</v>
      </c>
      <c r="CT25" s="2507" t="n">
        <v>0.1147544947499783</v>
      </c>
      <c r="CU25" s="2507" t="n">
        <v>-0.3529890298760863</v>
      </c>
      <c r="CV25" s="2507" t="n">
        <v>-0.1147544947499783</v>
      </c>
      <c r="CW25" s="2507" t="n">
        <v>0</v>
      </c>
      <c r="CX25" s="2507">
        <f>IFERROR(CR25/CW25-1, "-")</f>
        <v/>
      </c>
      <c r="CY25" s="2587" t="n"/>
      <c r="CZ25" s="2507" t="n">
        <v>0.5045083104038079</v>
      </c>
      <c r="DA25" s="2507" t="n"/>
      <c r="DB25" s="2507" t="n">
        <v>0.407095872563615</v>
      </c>
      <c r="DC25" s="2507" t="n"/>
      <c r="DD25" s="2507" t="n"/>
      <c r="DE25" s="232" t="n"/>
      <c r="DF25" s="232" t="n"/>
      <c r="DG25" s="232" t="n"/>
      <c r="DH25" s="232" t="n"/>
      <c r="DI25" s="1180" t="n"/>
      <c r="DJ25" s="3007">
        <f>SUM(D25,J25,P25,V25,AD25,AL25,AU25,BC25,BK25,BT25,CB25,CJ25)-CR25</f>
        <v/>
      </c>
      <c r="DK25" s="3007">
        <f>SUM(E25,K25,Q25,W25,AE25,AM25,AV25,BD25,BL25,BU25,CC25,CK25)-CS25</f>
        <v/>
      </c>
      <c r="DL25" s="3007">
        <f>SUM(G25,M25,S25,AA25,AI25,AR25,AZ25,BH25,BQ25,BY25,CG25,CO25)-CW25</f>
        <v/>
      </c>
      <c r="DM25" s="3007">
        <f>SUM(D25,J25,P25,V25,AD25,AL25,AU25,BC25,,BN25,BV25,CD25,CL25)-CT25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7.5" r="26" s="787">
      <c r="B26" s="1205" t="n"/>
      <c r="C26" s="651" t="inlineStr">
        <is>
          <t>TRAF20</t>
        </is>
      </c>
      <c r="D26" s="3030" t="n"/>
      <c r="E26" s="2592" t="n"/>
      <c r="F26" s="3031" t="n"/>
      <c r="G26" s="2592" t="n"/>
      <c r="H26" s="1208" t="n"/>
      <c r="I26" s="1209" t="n"/>
      <c r="J26" s="3030" t="n"/>
      <c r="K26" s="2592" t="n"/>
      <c r="L26" s="3031" t="n"/>
      <c r="M26" s="2592" t="n"/>
      <c r="N26" s="1208" t="n"/>
      <c r="O26" s="409" t="n"/>
      <c r="P26" s="3030" t="n"/>
      <c r="Q26" s="2592" t="n"/>
      <c r="R26" s="3031" t="n"/>
      <c r="S26" s="2592" t="n"/>
      <c r="T26" s="1208" t="n"/>
      <c r="U26" s="410" t="n"/>
      <c r="V26" s="3030" t="n"/>
      <c r="W26" s="2592" t="n"/>
      <c r="X26" s="2592" t="n"/>
      <c r="Y26" s="2695" t="n"/>
      <c r="Z26" s="2695" t="n"/>
      <c r="AA26" s="2592" t="n"/>
      <c r="AB26" s="1208" t="n"/>
      <c r="AC26" s="410" t="n"/>
      <c r="AD26" s="3030" t="n"/>
      <c r="AE26" s="2592" t="n"/>
      <c r="AF26" s="2592" t="n"/>
      <c r="AG26" s="2695" t="n"/>
      <c r="AH26" s="2695" t="n"/>
      <c r="AI26" s="2592" t="n"/>
      <c r="AJ26" s="1208" t="n"/>
      <c r="AK26" s="410" t="n"/>
      <c r="AL26" s="3030" t="n"/>
      <c r="AM26" s="2592" t="n"/>
      <c r="AN26" s="2592" t="n"/>
      <c r="AO26" s="2592" t="n"/>
      <c r="AP26" s="2695" t="n"/>
      <c r="AQ26" s="2695" t="n"/>
      <c r="AR26" s="2592" t="n"/>
      <c r="AS26" s="1208" t="n"/>
      <c r="AT26" s="2593" t="n"/>
      <c r="AU26" s="3030" t="n"/>
      <c r="AV26" s="2592" t="n"/>
      <c r="AW26" s="2592" t="n"/>
      <c r="AX26" s="2695" t="n"/>
      <c r="AY26" s="2695" t="n"/>
      <c r="AZ26" s="2592" t="n"/>
      <c r="BA26" s="1208" t="n"/>
      <c r="BB26" s="410" t="n"/>
      <c r="BC26" s="3030" t="n"/>
      <c r="BD26" s="2592" t="n"/>
      <c r="BE26" s="2592" t="n"/>
      <c r="BF26" s="2695" t="n"/>
      <c r="BG26" s="2695" t="n"/>
      <c r="BH26" s="2592" t="n"/>
      <c r="BI26" s="1208" t="n"/>
      <c r="BJ26" s="410" t="n"/>
      <c r="BK26" s="3030" t="n"/>
      <c r="BL26" s="2592" t="n"/>
      <c r="BM26" s="2592" t="n"/>
      <c r="BN26" s="2592" t="n"/>
      <c r="BO26" s="2695" t="n"/>
      <c r="BP26" s="2695" t="n"/>
      <c r="BQ26" s="2592" t="n"/>
      <c r="BR26" s="1208" t="n"/>
      <c r="BS26" s="410" t="n"/>
      <c r="BT26" s="3030" t="n"/>
      <c r="BU26" s="2592" t="n"/>
      <c r="BV26" s="2592" t="n"/>
      <c r="BW26" s="2695" t="n"/>
      <c r="BX26" s="2695" t="n"/>
      <c r="BY26" s="2592" t="n"/>
      <c r="BZ26" s="1208" t="n"/>
      <c r="CA26" s="410" t="n"/>
      <c r="CB26" s="3030" t="n"/>
      <c r="CC26" s="2592" t="n"/>
      <c r="CD26" s="2592" t="n"/>
      <c r="CE26" s="2695" t="n"/>
      <c r="CF26" s="2695" t="n"/>
      <c r="CG26" s="2592" t="n"/>
      <c r="CH26" s="1208" t="n"/>
      <c r="CI26" s="410" t="n"/>
      <c r="CJ26" s="3030" t="n"/>
      <c r="CK26" s="2592" t="n"/>
      <c r="CL26" s="2592" t="n"/>
      <c r="CM26" s="2695" t="n"/>
      <c r="CN26" s="2695" t="n"/>
      <c r="CO26" s="2592" t="n"/>
      <c r="CP26" s="1208" t="n"/>
      <c r="CQ26" s="409" t="n"/>
      <c r="CR26" s="2815" t="n"/>
      <c r="CS26" s="2592" t="n"/>
      <c r="CT26" s="2592" t="n"/>
      <c r="CU26" s="2592" t="n"/>
      <c r="CV26" s="2592" t="n"/>
      <c r="CW26" s="2592" t="n"/>
      <c r="CX26" s="2592">
        <f>IFERROR(CR26/CW26-1, "-")</f>
        <v/>
      </c>
      <c r="CY26" s="3032" t="n"/>
      <c r="CZ26" s="2592" t="n"/>
      <c r="DA26" s="2592" t="n"/>
      <c r="DB26" s="2592" t="n"/>
      <c r="DC26" s="2592" t="n"/>
      <c r="DD26" s="2592" t="n"/>
      <c r="DE26" s="409" t="n"/>
      <c r="DF26" s="409" t="n"/>
      <c r="DG26" s="409" t="n"/>
      <c r="DH26" s="409" t="n"/>
      <c r="DI26" s="764" t="n"/>
      <c r="DJ26" s="3007">
        <f>SUM(D26,J26,P26,V26,AD26,AL26,AU26,BC26,BK26,BT26,CB26,CJ26)-CR26</f>
        <v/>
      </c>
      <c r="DK26" s="3007">
        <f>SUM(E26,K26,Q26,W26,AE26,AM26,AV26,BD26,BL26,BU26,CC26,CK26)-CS26</f>
        <v/>
      </c>
      <c r="DL26" s="3007">
        <f>SUM(G26,M26,S26,AA26,AI26,AR26,AZ26,BH26,BQ26,BY26,CG26,CO26)-CW26</f>
        <v/>
      </c>
      <c r="DM26" s="3007">
        <f>SUM(D26,J26,P26,V26,AD26,AL26,AU26,BC26,,BN26,BV26,CD26,CL26)-CT26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12.75" r="27" s="763">
      <c r="B27" s="1211" t="inlineStr">
        <is>
          <t>Consumer Postpaid</t>
        </is>
      </c>
      <c r="C27" s="651" t="inlineStr">
        <is>
          <t>TRAF21</t>
        </is>
      </c>
      <c r="D27" s="3033" t="n"/>
      <c r="E27" s="3034" t="n"/>
      <c r="F27" s="3035" t="n"/>
      <c r="G27" s="3034" t="n"/>
      <c r="H27" s="1215" t="n"/>
      <c r="I27" s="1216" t="n"/>
      <c r="J27" s="3033" t="n"/>
      <c r="K27" s="3034" t="n"/>
      <c r="L27" s="3035" t="n"/>
      <c r="M27" s="3034" t="n"/>
      <c r="N27" s="1215" t="n"/>
      <c r="O27" s="1217" t="n"/>
      <c r="P27" s="3033" t="n"/>
      <c r="Q27" s="3034" t="n"/>
      <c r="R27" s="3035" t="n"/>
      <c r="S27" s="3034" t="n"/>
      <c r="T27" s="1215" t="n"/>
      <c r="U27" s="1218" t="n"/>
      <c r="V27" s="3033" t="n"/>
      <c r="W27" s="3033" t="n"/>
      <c r="X27" s="3033" t="n"/>
      <c r="Y27" s="3033" t="n"/>
      <c r="Z27" s="3033" t="n"/>
      <c r="AA27" s="3034" t="n"/>
      <c r="AB27" s="1215" t="n"/>
      <c r="AC27" s="1218" t="n"/>
      <c r="AD27" s="3033" t="n"/>
      <c r="AE27" s="3033" t="n"/>
      <c r="AF27" s="3033" t="n"/>
      <c r="AG27" s="3033" t="n"/>
      <c r="AH27" s="3033" t="n"/>
      <c r="AI27" s="3034" t="n"/>
      <c r="AJ27" s="1215" t="n"/>
      <c r="AK27" s="1218" t="n"/>
      <c r="AL27" s="3033" t="n"/>
      <c r="AM27" s="3033" t="n"/>
      <c r="AN27" s="3033" t="n"/>
      <c r="AO27" s="3033" t="n"/>
      <c r="AP27" s="3033" t="n"/>
      <c r="AQ27" s="3033" t="n"/>
      <c r="AR27" s="3034" t="n"/>
      <c r="AS27" s="1215" t="n"/>
      <c r="AT27" s="3036" t="n"/>
      <c r="AU27" s="3033" t="n"/>
      <c r="AV27" s="3033" t="n"/>
      <c r="AW27" s="3033" t="n"/>
      <c r="AX27" s="3033" t="n"/>
      <c r="AY27" s="3033" t="n"/>
      <c r="AZ27" s="3034" t="n"/>
      <c r="BA27" s="1215" t="n"/>
      <c r="BB27" s="1218" t="n"/>
      <c r="BC27" s="3033" t="n"/>
      <c r="BD27" s="3033" t="n"/>
      <c r="BE27" s="3033" t="n"/>
      <c r="BF27" s="3033" t="n"/>
      <c r="BG27" s="3033" t="n"/>
      <c r="BH27" s="3034" t="n"/>
      <c r="BI27" s="1215" t="n"/>
      <c r="BJ27" s="1218" t="n"/>
      <c r="BK27" s="3033" t="n"/>
      <c r="BL27" s="3033" t="n"/>
      <c r="BM27" s="3033" t="n"/>
      <c r="BN27" s="3033" t="n"/>
      <c r="BO27" s="3033" t="n"/>
      <c r="BP27" s="3033" t="n"/>
      <c r="BQ27" s="3034" t="n"/>
      <c r="BR27" s="1215" t="n"/>
      <c r="BS27" s="1218" t="n"/>
      <c r="BT27" s="3033" t="n"/>
      <c r="BU27" s="3033" t="n"/>
      <c r="BV27" s="3033" t="n"/>
      <c r="BW27" s="3033" t="n"/>
      <c r="BX27" s="3033" t="n"/>
      <c r="BY27" s="3034" t="n"/>
      <c r="BZ27" s="1215" t="n"/>
      <c r="CA27" s="1218" t="n"/>
      <c r="CB27" s="3033" t="n"/>
      <c r="CC27" s="3033" t="n"/>
      <c r="CD27" s="3033" t="n"/>
      <c r="CE27" s="3033" t="n"/>
      <c r="CF27" s="3033" t="n"/>
      <c r="CG27" s="3034" t="n"/>
      <c r="CH27" s="1215" t="n"/>
      <c r="CI27" s="1218" t="n"/>
      <c r="CJ27" s="3033" t="n"/>
      <c r="CK27" s="3033" t="n"/>
      <c r="CL27" s="3033" t="n"/>
      <c r="CM27" s="3033" t="n"/>
      <c r="CN27" s="3033" t="n"/>
      <c r="CO27" s="3034" t="n"/>
      <c r="CP27" s="1215" t="n"/>
      <c r="CQ27" s="1217" t="n"/>
      <c r="CR27" s="3037" t="n"/>
      <c r="CS27" s="3033" t="n"/>
      <c r="CT27" s="3033" t="n"/>
      <c r="CU27" s="3033">
        <f>CR27-CS27</f>
        <v/>
      </c>
      <c r="CV27" s="3033">
        <f>CR27-CT27</f>
        <v/>
      </c>
      <c r="CW27" s="3033" t="n"/>
      <c r="CX27" s="3033">
        <f>IFERROR(CR27/CW27-1, "-")</f>
        <v/>
      </c>
      <c r="CY27" s="3038" t="n"/>
      <c r="CZ27" s="3033" t="n"/>
      <c r="DA27" s="3033" t="n"/>
      <c r="DB27" s="3033" t="n"/>
      <c r="DC27" s="3033" t="n"/>
      <c r="DD27" s="3034" t="n"/>
      <c r="DE27" s="1217">
        <f>+CZ27/DD27-1</f>
        <v/>
      </c>
      <c r="DF27" s="1217">
        <f>+DA27/DD27-1</f>
        <v/>
      </c>
      <c r="DG27" s="1217">
        <f>+DB27/DD27-1</f>
        <v/>
      </c>
      <c r="DH27" s="1217">
        <f>+DC27/DD27-1</f>
        <v/>
      </c>
      <c r="DI27" s="1222" t="n"/>
      <c r="DJ27" s="3007">
        <f>SUM(D27,J27,P27,V27,AD27,AL27,AU27,BC27,BK27,BT27,CB27,CJ27)-CR27</f>
        <v/>
      </c>
      <c r="DK27" s="3007">
        <f>SUM(E27,K27,Q27,W27,AE27,AM27,AV27,BD27,BL27,BU27,CC27,CK27)-CS27</f>
        <v/>
      </c>
      <c r="DL27" s="3007">
        <f>SUM(G27,M27,S27,AA27,AI27,AR27,AZ27,BH27,BQ27,BY27,CG27,CO27)-CW27</f>
        <v/>
      </c>
      <c r="DM27" s="3007">
        <f>SUM(D27,J27,P27,V27,AD27,AL27,AU27,BC27,,BN27,BV27,CD27,CL27)-CT27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12.75" r="28" s="787">
      <c r="B28" s="1205" t="inlineStr">
        <is>
          <t xml:space="preserve">     vers le fixe</t>
        </is>
      </c>
      <c r="C28" s="651" t="inlineStr">
        <is>
          <t>TRAF22</t>
        </is>
      </c>
      <c r="D28" s="2699" t="n"/>
      <c r="E28" s="2592" t="n"/>
      <c r="F28" s="3031" t="n"/>
      <c r="G28" s="2592" t="n"/>
      <c r="H28" s="1208" t="n"/>
      <c r="I28" s="1209" t="n"/>
      <c r="J28" s="2699" t="n"/>
      <c r="K28" s="2592" t="n"/>
      <c r="L28" s="3031" t="n"/>
      <c r="M28" s="2592" t="n"/>
      <c r="N28" s="1208" t="n"/>
      <c r="O28" s="409" t="n"/>
      <c r="P28" s="2699" t="n"/>
      <c r="Q28" s="2592" t="n"/>
      <c r="R28" s="3031" t="n"/>
      <c r="S28" s="2592" t="n"/>
      <c r="T28" s="1208" t="n"/>
      <c r="U28" s="410" t="n"/>
      <c r="V28" s="2699" t="n"/>
      <c r="W28" s="2592" t="n"/>
      <c r="X28" s="2592" t="n"/>
      <c r="Y28" s="2695" t="n"/>
      <c r="Z28" s="2695" t="n"/>
      <c r="AA28" s="2592" t="n"/>
      <c r="AB28" s="1208" t="n"/>
      <c r="AC28" s="410" t="n"/>
      <c r="AD28" s="2699" t="n"/>
      <c r="AE28" s="2592" t="n"/>
      <c r="AF28" s="2592" t="n"/>
      <c r="AG28" s="2695" t="n"/>
      <c r="AH28" s="2695" t="n"/>
      <c r="AI28" s="2592" t="n"/>
      <c r="AJ28" s="1208" t="n"/>
      <c r="AK28" s="410" t="n"/>
      <c r="AL28" s="2699" t="n"/>
      <c r="AM28" s="2592" t="n"/>
      <c r="AN28" s="2592" t="n"/>
      <c r="AO28" s="2592" t="n"/>
      <c r="AP28" s="2695" t="n"/>
      <c r="AQ28" s="2695" t="n"/>
      <c r="AR28" s="2592" t="n"/>
      <c r="AS28" s="1208" t="n"/>
      <c r="AT28" s="2593" t="n"/>
      <c r="AU28" s="2699" t="n"/>
      <c r="AV28" s="2592" t="n"/>
      <c r="AW28" s="2592" t="n"/>
      <c r="AX28" s="2695" t="n"/>
      <c r="AY28" s="2695" t="n"/>
      <c r="AZ28" s="2592" t="n"/>
      <c r="BA28" s="1208" t="n"/>
      <c r="BB28" s="410" t="n"/>
      <c r="BC28" s="2699" t="n"/>
      <c r="BD28" s="2592" t="n"/>
      <c r="BE28" s="2592" t="n"/>
      <c r="BF28" s="2695" t="n"/>
      <c r="BG28" s="2695" t="n"/>
      <c r="BH28" s="2592" t="n"/>
      <c r="BI28" s="1208" t="n"/>
      <c r="BJ28" s="410" t="n"/>
      <c r="BK28" s="2699" t="n"/>
      <c r="BL28" s="2592" t="n"/>
      <c r="BM28" s="2592" t="n"/>
      <c r="BN28" s="2592" t="n"/>
      <c r="BO28" s="2695" t="n"/>
      <c r="BP28" s="2695" t="n"/>
      <c r="BQ28" s="2592" t="n"/>
      <c r="BR28" s="1208" t="n"/>
      <c r="BS28" s="410" t="n"/>
      <c r="BT28" s="2699" t="n"/>
      <c r="BU28" s="2592" t="n"/>
      <c r="BV28" s="2592" t="n"/>
      <c r="BW28" s="2695" t="n"/>
      <c r="BX28" s="2695" t="n"/>
      <c r="BY28" s="2592" t="n"/>
      <c r="BZ28" s="1208" t="n"/>
      <c r="CA28" s="410" t="n"/>
      <c r="CB28" s="2699" t="n"/>
      <c r="CC28" s="2592" t="n"/>
      <c r="CD28" s="2592" t="n"/>
      <c r="CE28" s="2695" t="n"/>
      <c r="CF28" s="2695" t="n"/>
      <c r="CG28" s="2592" t="n"/>
      <c r="CH28" s="1208" t="n"/>
      <c r="CI28" s="410" t="n"/>
      <c r="CJ28" s="2699" t="n"/>
      <c r="CK28" s="2592" t="n"/>
      <c r="CL28" s="2592" t="n"/>
      <c r="CM28" s="2695" t="n"/>
      <c r="CN28" s="2695" t="n"/>
      <c r="CO28" s="2592" t="n"/>
      <c r="CP28" s="1208" t="n"/>
      <c r="CQ28" s="409" t="n"/>
      <c r="CR28" s="2815" t="n"/>
      <c r="CS28" s="2592" t="n"/>
      <c r="CT28" s="2592" t="n"/>
      <c r="CU28" s="2592">
        <f>CR28-CS28</f>
        <v/>
      </c>
      <c r="CV28" s="2592">
        <f>CR28-CT28</f>
        <v/>
      </c>
      <c r="CW28" s="2592" t="n"/>
      <c r="CX28" s="2592">
        <f>IFERROR(CR28/CW28-1, "-")</f>
        <v/>
      </c>
      <c r="CY28" s="3032" t="n"/>
      <c r="CZ28" s="2592" t="n"/>
      <c r="DA28" s="2592" t="n"/>
      <c r="DB28" s="2592" t="n"/>
      <c r="DC28" s="2592" t="n"/>
      <c r="DD28" s="2592" t="n"/>
      <c r="DE28" s="409">
        <f>+CZ28/DD28-1</f>
        <v/>
      </c>
      <c r="DF28" s="409">
        <f>+DA28/DD28-1</f>
        <v/>
      </c>
      <c r="DG28" s="409">
        <f>+DB28/DD28-1</f>
        <v/>
      </c>
      <c r="DH28" s="409">
        <f>+DC28/DD28-1</f>
        <v/>
      </c>
      <c r="DI28" s="764" t="n"/>
      <c r="DJ28" s="3007">
        <f>SUM(D28,J28,P28,V28,AD28,AL28,AU28,BC28,BK28,BT28,CB28,CJ28)-CR28</f>
        <v/>
      </c>
      <c r="DK28" s="3007">
        <f>SUM(E28,K28,Q28,W28,AE28,AM28,AV28,BD28,BL28,BU28,CC28,CK28)-CS28</f>
        <v/>
      </c>
      <c r="DL28" s="3007">
        <f>SUM(G28,M28,S28,AA28,AI28,AR28,AZ28,BH28,BQ28,BY28,CG28,CO28)-CW28</f>
        <v/>
      </c>
      <c r="DM28" s="3007">
        <f>SUM(D28,J28,P28,V28,AD28,AL28,AU28,BC28,,BN28,BV28,CD28,CL28)-CT28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Format="1" customHeight="1" hidden="1" ht="12.75" r="29" s="787">
      <c r="B29" s="1205" t="inlineStr">
        <is>
          <t xml:space="preserve">     vers l'international</t>
        </is>
      </c>
      <c r="C29" s="651" t="inlineStr">
        <is>
          <t>TRAF23</t>
        </is>
      </c>
      <c r="D29" s="2699" t="n"/>
      <c r="E29" s="2592" t="n"/>
      <c r="F29" s="3031" t="n"/>
      <c r="G29" s="2592" t="n"/>
      <c r="H29" s="1208" t="n"/>
      <c r="I29" s="1209" t="n"/>
      <c r="J29" s="2699" t="n"/>
      <c r="K29" s="2592" t="n"/>
      <c r="L29" s="3031" t="n"/>
      <c r="M29" s="2592" t="n"/>
      <c r="N29" s="1208" t="n"/>
      <c r="O29" s="409" t="n"/>
      <c r="P29" s="2699" t="n"/>
      <c r="Q29" s="2592" t="n"/>
      <c r="R29" s="3031" t="n"/>
      <c r="S29" s="2592" t="n"/>
      <c r="T29" s="1208" t="n"/>
      <c r="U29" s="410" t="n"/>
      <c r="V29" s="2699" t="n"/>
      <c r="W29" s="2592" t="n"/>
      <c r="X29" s="2592" t="n"/>
      <c r="Y29" s="2695" t="n"/>
      <c r="Z29" s="2695" t="n"/>
      <c r="AA29" s="2592" t="n"/>
      <c r="AB29" s="1208" t="n"/>
      <c r="AC29" s="410" t="n"/>
      <c r="AD29" s="2699" t="n"/>
      <c r="AE29" s="2592" t="n"/>
      <c r="AF29" s="2592" t="n"/>
      <c r="AG29" s="2695" t="n"/>
      <c r="AH29" s="2695" t="n"/>
      <c r="AI29" s="2592" t="n"/>
      <c r="AJ29" s="1208" t="n"/>
      <c r="AK29" s="410" t="n"/>
      <c r="AL29" s="2699" t="n"/>
      <c r="AM29" s="2592" t="n"/>
      <c r="AN29" s="2592" t="n"/>
      <c r="AO29" s="2592" t="n"/>
      <c r="AP29" s="2695" t="n"/>
      <c r="AQ29" s="2695" t="n"/>
      <c r="AR29" s="2592" t="n"/>
      <c r="AS29" s="1208" t="n"/>
      <c r="AT29" s="2593" t="n"/>
      <c r="AU29" s="2699" t="n"/>
      <c r="AV29" s="2592" t="n"/>
      <c r="AW29" s="2592" t="n"/>
      <c r="AX29" s="2695" t="n"/>
      <c r="AY29" s="2695" t="n"/>
      <c r="AZ29" s="2592" t="n"/>
      <c r="BA29" s="1208" t="n"/>
      <c r="BB29" s="410" t="n"/>
      <c r="BC29" s="2699" t="n"/>
      <c r="BD29" s="2592" t="n"/>
      <c r="BE29" s="2592" t="n"/>
      <c r="BF29" s="2695" t="n"/>
      <c r="BG29" s="2695" t="n"/>
      <c r="BH29" s="2592" t="n"/>
      <c r="BI29" s="1208" t="n"/>
      <c r="BJ29" s="410" t="n"/>
      <c r="BK29" s="2699" t="n"/>
      <c r="BL29" s="2592" t="n"/>
      <c r="BM29" s="2592" t="n"/>
      <c r="BN29" s="2592" t="n"/>
      <c r="BO29" s="2695" t="n"/>
      <c r="BP29" s="2695" t="n"/>
      <c r="BQ29" s="2592" t="n"/>
      <c r="BR29" s="1208" t="n"/>
      <c r="BS29" s="410" t="n"/>
      <c r="BT29" s="2699" t="n"/>
      <c r="BU29" s="2592" t="n"/>
      <c r="BV29" s="2592" t="n"/>
      <c r="BW29" s="2695" t="n"/>
      <c r="BX29" s="2695" t="n"/>
      <c r="BY29" s="2592" t="n"/>
      <c r="BZ29" s="1208" t="n"/>
      <c r="CA29" s="410" t="n"/>
      <c r="CB29" s="2699" t="n"/>
      <c r="CC29" s="2592" t="n"/>
      <c r="CD29" s="2592" t="n"/>
      <c r="CE29" s="2695" t="n"/>
      <c r="CF29" s="2695" t="n"/>
      <c r="CG29" s="2592" t="n"/>
      <c r="CH29" s="1208" t="n"/>
      <c r="CI29" s="410" t="n"/>
      <c r="CJ29" s="2699" t="n"/>
      <c r="CK29" s="2592" t="n"/>
      <c r="CL29" s="2592" t="n"/>
      <c r="CM29" s="2695" t="n"/>
      <c r="CN29" s="2695" t="n"/>
      <c r="CO29" s="2592" t="n"/>
      <c r="CP29" s="1208" t="n"/>
      <c r="CQ29" s="409" t="n"/>
      <c r="CR29" s="2815" t="n"/>
      <c r="CS29" s="2592" t="n"/>
      <c r="CT29" s="2592" t="n"/>
      <c r="CU29" s="2592">
        <f>CR29-CS29</f>
        <v/>
      </c>
      <c r="CV29" s="2592">
        <f>CR29-CT29</f>
        <v/>
      </c>
      <c r="CW29" s="2592" t="n"/>
      <c r="CX29" s="2592">
        <f>IFERROR(CR29/CW29-1, "-")</f>
        <v/>
      </c>
      <c r="CY29" s="3032" t="n"/>
      <c r="CZ29" s="2592" t="n"/>
      <c r="DA29" s="2592" t="n"/>
      <c r="DB29" s="2592" t="n"/>
      <c r="DC29" s="2592" t="n"/>
      <c r="DD29" s="2592" t="n"/>
      <c r="DE29" s="409">
        <f>+CZ29/DD29-1</f>
        <v/>
      </c>
      <c r="DF29" s="409">
        <f>+DA29/DD29-1</f>
        <v/>
      </c>
      <c r="DG29" s="409">
        <f>+DB29/DD29-1</f>
        <v/>
      </c>
      <c r="DH29" s="409">
        <f>+DC29/DD29-1</f>
        <v/>
      </c>
      <c r="DI29" s="764" t="n"/>
      <c r="DJ29" s="3007">
        <f>SUM(D29,J29,P29,V29,AD29,AL29,AU29,BC29,BK29,BT29,CB29,CJ29)-CR29</f>
        <v/>
      </c>
      <c r="DK29" s="3007">
        <f>SUM(E29,K29,Q29,W29,AE29,AM29,AV29,BD29,BL29,BU29,CC29,CK29)-CS29</f>
        <v/>
      </c>
      <c r="DL29" s="3007">
        <f>SUM(G29,M29,S29,AA29,AI29,AR29,AZ29,BH29,BQ29,BY29,CG29,CO29)-CW29</f>
        <v/>
      </c>
      <c r="DM29" s="300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idden="1" ht="12.75" r="30" s="787">
      <c r="B30" s="1205" t="inlineStr">
        <is>
          <t xml:space="preserve">     vers Mobile (on net)</t>
        </is>
      </c>
      <c r="C30" s="651" t="inlineStr">
        <is>
          <t>TRAF24</t>
        </is>
      </c>
      <c r="D30" s="2699" t="n"/>
      <c r="E30" s="2592" t="n"/>
      <c r="F30" s="3031" t="n"/>
      <c r="G30" s="2592" t="n"/>
      <c r="H30" s="1208" t="n"/>
      <c r="I30" s="1209" t="n"/>
      <c r="J30" s="2699" t="n"/>
      <c r="K30" s="2592" t="n"/>
      <c r="L30" s="3031" t="n"/>
      <c r="M30" s="2592" t="n"/>
      <c r="N30" s="1208" t="n"/>
      <c r="O30" s="409" t="n"/>
      <c r="P30" s="2699" t="n"/>
      <c r="Q30" s="2592" t="n"/>
      <c r="R30" s="3031" t="n"/>
      <c r="S30" s="2592" t="n"/>
      <c r="T30" s="1208" t="n"/>
      <c r="U30" s="410" t="n"/>
      <c r="V30" s="2699" t="n"/>
      <c r="W30" s="2592" t="n"/>
      <c r="X30" s="2592" t="n"/>
      <c r="Y30" s="2695" t="n"/>
      <c r="Z30" s="2695" t="n"/>
      <c r="AA30" s="2592" t="n"/>
      <c r="AB30" s="1208" t="n"/>
      <c r="AC30" s="410" t="n"/>
      <c r="AD30" s="2699" t="n"/>
      <c r="AE30" s="2592" t="n"/>
      <c r="AF30" s="2592" t="n"/>
      <c r="AG30" s="2695" t="n"/>
      <c r="AH30" s="2695" t="n"/>
      <c r="AI30" s="2592" t="n"/>
      <c r="AJ30" s="1208" t="n"/>
      <c r="AK30" s="410" t="n"/>
      <c r="AL30" s="2699" t="n"/>
      <c r="AM30" s="2592" t="n"/>
      <c r="AN30" s="2592" t="n"/>
      <c r="AO30" s="2592" t="n"/>
      <c r="AP30" s="2695" t="n"/>
      <c r="AQ30" s="2695" t="n"/>
      <c r="AR30" s="2592" t="n"/>
      <c r="AS30" s="1208" t="n"/>
      <c r="AT30" s="2593" t="n"/>
      <c r="AU30" s="2699" t="n"/>
      <c r="AV30" s="2592" t="n"/>
      <c r="AW30" s="2592" t="n"/>
      <c r="AX30" s="2695" t="n"/>
      <c r="AY30" s="2695" t="n"/>
      <c r="AZ30" s="2592" t="n"/>
      <c r="BA30" s="1208" t="n"/>
      <c r="BB30" s="410" t="n"/>
      <c r="BC30" s="2699" t="n"/>
      <c r="BD30" s="2592" t="n"/>
      <c r="BE30" s="2592" t="n"/>
      <c r="BF30" s="2695" t="n"/>
      <c r="BG30" s="2695" t="n"/>
      <c r="BH30" s="2592" t="n"/>
      <c r="BI30" s="1208" t="n"/>
      <c r="BJ30" s="410" t="n"/>
      <c r="BK30" s="2699" t="n"/>
      <c r="BL30" s="2592" t="n"/>
      <c r="BM30" s="2592" t="n"/>
      <c r="BN30" s="2592" t="n"/>
      <c r="BO30" s="2695" t="n"/>
      <c r="BP30" s="2695" t="n"/>
      <c r="BQ30" s="2592" t="n"/>
      <c r="BR30" s="1208" t="n"/>
      <c r="BS30" s="410" t="n"/>
      <c r="BT30" s="2699" t="n"/>
      <c r="BU30" s="2592" t="n"/>
      <c r="BV30" s="2592" t="n"/>
      <c r="BW30" s="2695" t="n"/>
      <c r="BX30" s="2695" t="n"/>
      <c r="BY30" s="2592" t="n"/>
      <c r="BZ30" s="1208" t="n"/>
      <c r="CA30" s="410" t="n"/>
      <c r="CB30" s="2699" t="n"/>
      <c r="CC30" s="2592" t="n"/>
      <c r="CD30" s="2592" t="n"/>
      <c r="CE30" s="2695" t="n"/>
      <c r="CF30" s="2695" t="n"/>
      <c r="CG30" s="2592" t="n"/>
      <c r="CH30" s="1208" t="n"/>
      <c r="CI30" s="410" t="n"/>
      <c r="CJ30" s="2699" t="n"/>
      <c r="CK30" s="2592" t="n"/>
      <c r="CL30" s="2592" t="n"/>
      <c r="CM30" s="2695" t="n"/>
      <c r="CN30" s="2695" t="n"/>
      <c r="CO30" s="2592" t="n"/>
      <c r="CP30" s="1208" t="n"/>
      <c r="CQ30" s="409" t="n"/>
      <c r="CR30" s="2815" t="n"/>
      <c r="CS30" s="2592" t="n"/>
      <c r="CT30" s="2592" t="n"/>
      <c r="CU30" s="2592">
        <f>CR30-CS30</f>
        <v/>
      </c>
      <c r="CV30" s="2592">
        <f>CR30-CT30</f>
        <v/>
      </c>
      <c r="CW30" s="2592" t="n"/>
      <c r="CX30" s="2592">
        <f>IFERROR(CR30/CW30-1, "-")</f>
        <v/>
      </c>
      <c r="CY30" s="3032" t="n"/>
      <c r="CZ30" s="2592" t="n"/>
      <c r="DA30" s="2592" t="n"/>
      <c r="DB30" s="2592" t="n"/>
      <c r="DC30" s="2592" t="n"/>
      <c r="DD30" s="2592" t="n"/>
      <c r="DE30" s="409">
        <f>+CZ30/DD30-1</f>
        <v/>
      </c>
      <c r="DF30" s="409">
        <f>+DA30/DD30-1</f>
        <v/>
      </c>
      <c r="DG30" s="409">
        <f>+DB30/DD30-1</f>
        <v/>
      </c>
      <c r="DH30" s="409">
        <f>+DC30/DD30-1</f>
        <v/>
      </c>
      <c r="DI30" s="764" t="n"/>
      <c r="DJ30" s="3007">
        <f>SUM(D30,J30,P30,V30,AD30,AL30,AU30,BC30,BK30,BT30,CB30,CJ30)-CR30</f>
        <v/>
      </c>
      <c r="DK30" s="3007">
        <f>SUM(E30,K30,Q30,W30,AE30,AM30,AV30,BD30,BL30,BU30,CC30,CK30)-CS30</f>
        <v/>
      </c>
      <c r="DL30" s="3007">
        <f>SUM(G30,M30,S30,AA30,AI30,AR30,AZ30,BH30,BQ30,BY30,CG30,CO30)-CW30</f>
        <v/>
      </c>
      <c r="DM30" s="300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Format="1" customHeight="1" hidden="1" ht="12.75" r="31" s="787">
      <c r="B31" s="1205" t="inlineStr">
        <is>
          <t xml:space="preserve">      vers MTN</t>
        </is>
      </c>
      <c r="C31" s="651" t="inlineStr">
        <is>
          <t>TRAF25</t>
        </is>
      </c>
      <c r="D31" s="2699" t="n"/>
      <c r="E31" s="2592" t="n"/>
      <c r="F31" s="3031" t="n"/>
      <c r="G31" s="2592" t="n"/>
      <c r="H31" s="1208" t="n"/>
      <c r="I31" s="1209" t="n"/>
      <c r="J31" s="2699" t="n"/>
      <c r="K31" s="2592" t="n"/>
      <c r="L31" s="3031" t="n"/>
      <c r="M31" s="2592" t="n"/>
      <c r="N31" s="1208" t="n"/>
      <c r="O31" s="409" t="n"/>
      <c r="P31" s="2699" t="n"/>
      <c r="Q31" s="2592" t="n"/>
      <c r="R31" s="3031" t="n"/>
      <c r="S31" s="2592" t="n"/>
      <c r="T31" s="1208" t="n"/>
      <c r="U31" s="410" t="n"/>
      <c r="V31" s="2699" t="n"/>
      <c r="W31" s="2592" t="n"/>
      <c r="X31" s="2592" t="n"/>
      <c r="Y31" s="2695" t="n"/>
      <c r="Z31" s="2695" t="n"/>
      <c r="AA31" s="2592" t="n"/>
      <c r="AB31" s="1208" t="n"/>
      <c r="AC31" s="410" t="n"/>
      <c r="AD31" s="2699" t="n"/>
      <c r="AE31" s="2592" t="n"/>
      <c r="AF31" s="2592" t="n"/>
      <c r="AG31" s="2695" t="n"/>
      <c r="AH31" s="2695" t="n"/>
      <c r="AI31" s="2592" t="n"/>
      <c r="AJ31" s="1208" t="n"/>
      <c r="AK31" s="410" t="n"/>
      <c r="AL31" s="2699" t="n"/>
      <c r="AM31" s="2592" t="n"/>
      <c r="AN31" s="2592" t="n"/>
      <c r="AO31" s="2592" t="n"/>
      <c r="AP31" s="2695" t="n"/>
      <c r="AQ31" s="2695" t="n"/>
      <c r="AR31" s="2592" t="n"/>
      <c r="AS31" s="1208" t="n"/>
      <c r="AT31" s="2593" t="n"/>
      <c r="AU31" s="2699" t="n"/>
      <c r="AV31" s="2592" t="n"/>
      <c r="AW31" s="2592" t="n"/>
      <c r="AX31" s="2695" t="n"/>
      <c r="AY31" s="2695" t="n"/>
      <c r="AZ31" s="2592" t="n"/>
      <c r="BA31" s="1208" t="n"/>
      <c r="BB31" s="410" t="n"/>
      <c r="BC31" s="2699" t="n"/>
      <c r="BD31" s="2592" t="n"/>
      <c r="BE31" s="2592" t="n"/>
      <c r="BF31" s="2695" t="n"/>
      <c r="BG31" s="2695" t="n"/>
      <c r="BH31" s="2592" t="n"/>
      <c r="BI31" s="1208" t="n"/>
      <c r="BJ31" s="410" t="n"/>
      <c r="BK31" s="2699" t="n"/>
      <c r="BL31" s="2592" t="n"/>
      <c r="BM31" s="2592" t="n"/>
      <c r="BN31" s="2592" t="n"/>
      <c r="BO31" s="2695" t="n"/>
      <c r="BP31" s="2695" t="n"/>
      <c r="BQ31" s="2592" t="n"/>
      <c r="BR31" s="1208" t="n"/>
      <c r="BS31" s="410" t="n"/>
      <c r="BT31" s="2699" t="n"/>
      <c r="BU31" s="2592" t="n"/>
      <c r="BV31" s="2592" t="n"/>
      <c r="BW31" s="2695" t="n"/>
      <c r="BX31" s="2695" t="n"/>
      <c r="BY31" s="2592" t="n"/>
      <c r="BZ31" s="1208" t="n"/>
      <c r="CA31" s="410" t="n"/>
      <c r="CB31" s="2699" t="n"/>
      <c r="CC31" s="2592" t="n"/>
      <c r="CD31" s="2592" t="n"/>
      <c r="CE31" s="2695" t="n"/>
      <c r="CF31" s="2695" t="n"/>
      <c r="CG31" s="2592" t="n"/>
      <c r="CH31" s="1208" t="n"/>
      <c r="CI31" s="410" t="n"/>
      <c r="CJ31" s="2699" t="n"/>
      <c r="CK31" s="2592" t="n"/>
      <c r="CL31" s="2592" t="n"/>
      <c r="CM31" s="2695" t="n"/>
      <c r="CN31" s="2695" t="n"/>
      <c r="CO31" s="2592" t="n"/>
      <c r="CP31" s="1208" t="n"/>
      <c r="CQ31" s="409" t="n"/>
      <c r="CR31" s="2815" t="n"/>
      <c r="CS31" s="2592" t="n"/>
      <c r="CT31" s="2592" t="n"/>
      <c r="CU31" s="2592">
        <f>CR31-CS31</f>
        <v/>
      </c>
      <c r="CV31" s="2592">
        <f>CR31-CT31</f>
        <v/>
      </c>
      <c r="CW31" s="2592" t="n"/>
      <c r="CX31" s="2592">
        <f>IFERROR(CR31/CW31-1, "-")</f>
        <v/>
      </c>
      <c r="CY31" s="3032" t="n"/>
      <c r="CZ31" s="2592" t="n"/>
      <c r="DA31" s="2592" t="n"/>
      <c r="DB31" s="2592" t="n"/>
      <c r="DC31" s="2592" t="n"/>
      <c r="DD31" s="2592" t="n"/>
      <c r="DE31" s="409">
        <f>+CZ31/DD31-1</f>
        <v/>
      </c>
      <c r="DF31" s="409">
        <f>+DA31/DD31-1</f>
        <v/>
      </c>
      <c r="DG31" s="409">
        <f>+DB31/DD31-1</f>
        <v/>
      </c>
      <c r="DH31" s="409">
        <f>+DC31/DD31-1</f>
        <v/>
      </c>
      <c r="DI31" s="764" t="n"/>
      <c r="DJ31" s="3007">
        <f>SUM(D31,J31,P31,V31,AD31,AL31,AU31,BC31,BK31,BT31,CB31,CJ31)-CR31</f>
        <v/>
      </c>
      <c r="DK31" s="3007">
        <f>SUM(E31,K31,Q31,W31,AE31,AM31,AV31,BD31,BL31,BU31,CC31,CK31)-CS31</f>
        <v/>
      </c>
      <c r="DL31" s="3007">
        <f>SUM(G31,M31,S31,AA31,AI31,AR31,AZ31,BH31,BQ31,BY31,CG31,CO31)-CW31</f>
        <v/>
      </c>
      <c r="DM31" s="300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Format="1" customHeight="1" hidden="1" ht="12.75" r="32" s="787">
      <c r="B32" s="1205" t="inlineStr">
        <is>
          <t xml:space="preserve">      vers SBIN</t>
        </is>
      </c>
      <c r="C32" s="651" t="inlineStr">
        <is>
          <t>TRAF26</t>
        </is>
      </c>
      <c r="D32" s="2699" t="n"/>
      <c r="E32" s="2592" t="n"/>
      <c r="F32" s="3031" t="n"/>
      <c r="G32" s="2592" t="n"/>
      <c r="H32" s="1208" t="n"/>
      <c r="I32" s="1209" t="n"/>
      <c r="J32" s="2699" t="n"/>
      <c r="K32" s="2592" t="n"/>
      <c r="L32" s="3031" t="n"/>
      <c r="M32" s="2592" t="n"/>
      <c r="N32" s="1208" t="n"/>
      <c r="O32" s="409" t="n"/>
      <c r="P32" s="2699" t="n"/>
      <c r="Q32" s="2592" t="n"/>
      <c r="R32" s="3031" t="n"/>
      <c r="S32" s="2592" t="n"/>
      <c r="T32" s="1208" t="n"/>
      <c r="U32" s="410" t="n"/>
      <c r="V32" s="2699" t="n"/>
      <c r="W32" s="2592" t="n"/>
      <c r="X32" s="2592" t="n"/>
      <c r="Y32" s="2695" t="n"/>
      <c r="Z32" s="2695" t="n"/>
      <c r="AA32" s="2592" t="n"/>
      <c r="AB32" s="1208" t="n"/>
      <c r="AC32" s="410" t="n"/>
      <c r="AD32" s="2699" t="n"/>
      <c r="AE32" s="2592" t="n"/>
      <c r="AF32" s="2592" t="n"/>
      <c r="AG32" s="2695" t="n"/>
      <c r="AH32" s="2695" t="n"/>
      <c r="AI32" s="2592" t="n"/>
      <c r="AJ32" s="1208" t="n"/>
      <c r="AK32" s="410" t="n"/>
      <c r="AL32" s="2699" t="n"/>
      <c r="AM32" s="2592" t="n"/>
      <c r="AN32" s="2592" t="n"/>
      <c r="AO32" s="2592" t="n"/>
      <c r="AP32" s="2695" t="n"/>
      <c r="AQ32" s="2695" t="n"/>
      <c r="AR32" s="2592" t="n"/>
      <c r="AS32" s="1208" t="n"/>
      <c r="AT32" s="2593" t="n"/>
      <c r="AU32" s="2699" t="n"/>
      <c r="AV32" s="2592" t="n"/>
      <c r="AW32" s="2592" t="n"/>
      <c r="AX32" s="2695" t="n"/>
      <c r="AY32" s="2695" t="n"/>
      <c r="AZ32" s="2592" t="n"/>
      <c r="BA32" s="1208" t="n"/>
      <c r="BB32" s="410" t="n"/>
      <c r="BC32" s="2699" t="n"/>
      <c r="BD32" s="2592" t="n"/>
      <c r="BE32" s="2592" t="n"/>
      <c r="BF32" s="2695" t="n"/>
      <c r="BG32" s="2695" t="n"/>
      <c r="BH32" s="2592" t="n"/>
      <c r="BI32" s="1208" t="n"/>
      <c r="BJ32" s="410" t="n"/>
      <c r="BK32" s="2699" t="n"/>
      <c r="BL32" s="2592" t="n"/>
      <c r="BM32" s="2592" t="n"/>
      <c r="BN32" s="2592" t="n"/>
      <c r="BO32" s="2695" t="n"/>
      <c r="BP32" s="2695" t="n"/>
      <c r="BQ32" s="2592" t="n"/>
      <c r="BR32" s="1208" t="n"/>
      <c r="BS32" s="410" t="n"/>
      <c r="BT32" s="2699" t="n"/>
      <c r="BU32" s="2592" t="n"/>
      <c r="BV32" s="2592" t="n"/>
      <c r="BW32" s="2695" t="n"/>
      <c r="BX32" s="2695" t="n"/>
      <c r="BY32" s="2592" t="n"/>
      <c r="BZ32" s="1208" t="n"/>
      <c r="CA32" s="410" t="n"/>
      <c r="CB32" s="2699" t="n"/>
      <c r="CC32" s="2592" t="n"/>
      <c r="CD32" s="2592" t="n"/>
      <c r="CE32" s="2695" t="n"/>
      <c r="CF32" s="2695" t="n"/>
      <c r="CG32" s="2592" t="n"/>
      <c r="CH32" s="1208" t="n"/>
      <c r="CI32" s="410" t="n"/>
      <c r="CJ32" s="2699" t="n"/>
      <c r="CK32" s="2592" t="n"/>
      <c r="CL32" s="2592" t="n"/>
      <c r="CM32" s="2695" t="n"/>
      <c r="CN32" s="2695" t="n"/>
      <c r="CO32" s="2592" t="n"/>
      <c r="CP32" s="1208" t="n"/>
      <c r="CQ32" s="409" t="n"/>
      <c r="CR32" s="2815" t="n"/>
      <c r="CS32" s="2592" t="n"/>
      <c r="CT32" s="2592" t="n"/>
      <c r="CU32" s="2592">
        <f>CR32-CS32</f>
        <v/>
      </c>
      <c r="CV32" s="2592">
        <f>CR32-CT32</f>
        <v/>
      </c>
      <c r="CW32" s="2592" t="n"/>
      <c r="CX32" s="2592">
        <f>IFERROR(CR32/CW32-1, "-")</f>
        <v/>
      </c>
      <c r="CY32" s="3032" t="n"/>
      <c r="CZ32" s="2592" t="n"/>
      <c r="DA32" s="2592" t="n"/>
      <c r="DB32" s="2592" t="n"/>
      <c r="DC32" s="2592" t="n"/>
      <c r="DD32" s="2592" t="n"/>
      <c r="DE32" s="409" t="n"/>
      <c r="DF32" s="409" t="n"/>
      <c r="DG32" s="409" t="n"/>
      <c r="DH32" s="409" t="n"/>
      <c r="DI32" s="764" t="n"/>
      <c r="DJ32" s="3007">
        <f>SUM(D32,J32,P32,V32,AD32,AL32,AU32,BC32,BK32,BT32,CB32,CJ32)-CR32</f>
        <v/>
      </c>
      <c r="DK32" s="3007">
        <f>SUM(E32,K32,Q32,W32,AE32,AM32,AV32,BD32,BL32,BU32,CC32,CK32)-CS32</f>
        <v/>
      </c>
      <c r="DL32" s="3007">
        <f>SUM(G32,M32,S32,AA32,AI32,AR32,AZ32,BH32,BQ32,BY32,CG32,CO32)-CW32</f>
        <v/>
      </c>
      <c r="DM32" s="300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Format="1" customHeight="1" hidden="1" ht="12.75" r="33" s="787">
      <c r="B33" s="1205" t="inlineStr">
        <is>
          <t xml:space="preserve">      vers BBCOM, LIBERCOM</t>
        </is>
      </c>
      <c r="C33" s="651" t="inlineStr">
        <is>
          <t>TRAF27</t>
        </is>
      </c>
      <c r="D33" s="3039" t="n"/>
      <c r="E33" s="2592" t="n"/>
      <c r="F33" s="3031" t="n"/>
      <c r="G33" s="2592" t="n"/>
      <c r="H33" s="1208" t="n"/>
      <c r="I33" s="1209" t="n"/>
      <c r="J33" s="3039" t="n"/>
      <c r="K33" s="2592" t="n"/>
      <c r="L33" s="3031" t="n"/>
      <c r="M33" s="2592" t="n"/>
      <c r="N33" s="1208" t="n"/>
      <c r="O33" s="409" t="n"/>
      <c r="P33" s="3039" t="n"/>
      <c r="Q33" s="2592" t="n"/>
      <c r="R33" s="3031" t="n"/>
      <c r="S33" s="2592" t="n"/>
      <c r="T33" s="1208" t="n"/>
      <c r="U33" s="410" t="n"/>
      <c r="V33" s="3039" t="n"/>
      <c r="W33" s="2592" t="n"/>
      <c r="X33" s="2592" t="n"/>
      <c r="Y33" s="2695" t="n"/>
      <c r="Z33" s="2695" t="n"/>
      <c r="AA33" s="2592" t="n"/>
      <c r="AB33" s="1208" t="n"/>
      <c r="AC33" s="410" t="n"/>
      <c r="AD33" s="3039" t="n"/>
      <c r="AE33" s="2592" t="n"/>
      <c r="AF33" s="2592" t="n"/>
      <c r="AG33" s="2695" t="n"/>
      <c r="AH33" s="2695" t="n"/>
      <c r="AI33" s="2592" t="n"/>
      <c r="AJ33" s="1208" t="n"/>
      <c r="AK33" s="410" t="n"/>
      <c r="AL33" s="3039" t="n"/>
      <c r="AM33" s="2592" t="n"/>
      <c r="AN33" s="2592" t="n"/>
      <c r="AO33" s="2592" t="n"/>
      <c r="AP33" s="2695" t="n"/>
      <c r="AQ33" s="2695" t="n"/>
      <c r="AR33" s="2592" t="n"/>
      <c r="AS33" s="1208" t="n"/>
      <c r="AT33" s="2593" t="n"/>
      <c r="AU33" s="3039" t="n"/>
      <c r="AV33" s="2592" t="n"/>
      <c r="AW33" s="2592" t="n"/>
      <c r="AX33" s="2695" t="n"/>
      <c r="AY33" s="2695" t="n"/>
      <c r="AZ33" s="2592" t="n"/>
      <c r="BA33" s="1208" t="n"/>
      <c r="BB33" s="410" t="n"/>
      <c r="BC33" s="3039" t="n"/>
      <c r="BD33" s="2592" t="n"/>
      <c r="BE33" s="2592" t="n"/>
      <c r="BF33" s="2695" t="n"/>
      <c r="BG33" s="2695" t="n"/>
      <c r="BH33" s="2592" t="n"/>
      <c r="BI33" s="1208" t="n"/>
      <c r="BJ33" s="410" t="n"/>
      <c r="BK33" s="3039" t="n"/>
      <c r="BL33" s="2592" t="n"/>
      <c r="BM33" s="2592" t="n"/>
      <c r="BN33" s="2592" t="n"/>
      <c r="BO33" s="2695" t="n"/>
      <c r="BP33" s="2695" t="n"/>
      <c r="BQ33" s="2592" t="n"/>
      <c r="BR33" s="1208" t="n"/>
      <c r="BS33" s="410" t="n"/>
      <c r="BT33" s="3039" t="n"/>
      <c r="BU33" s="2592" t="n"/>
      <c r="BV33" s="2592" t="n"/>
      <c r="BW33" s="2695" t="n"/>
      <c r="BX33" s="2695" t="n"/>
      <c r="BY33" s="2592" t="n"/>
      <c r="BZ33" s="1208" t="n"/>
      <c r="CA33" s="410" t="n"/>
      <c r="CB33" s="3039" t="n"/>
      <c r="CC33" s="2592" t="n"/>
      <c r="CD33" s="2592" t="n"/>
      <c r="CE33" s="2695" t="n"/>
      <c r="CF33" s="2695" t="n"/>
      <c r="CG33" s="2592" t="n"/>
      <c r="CH33" s="1208" t="n"/>
      <c r="CI33" s="410" t="n"/>
      <c r="CJ33" s="3039" t="n"/>
      <c r="CK33" s="2592" t="n"/>
      <c r="CL33" s="2592" t="n"/>
      <c r="CM33" s="2695" t="n"/>
      <c r="CN33" s="2695" t="n"/>
      <c r="CO33" s="2592" t="n"/>
      <c r="CP33" s="1208" t="n"/>
      <c r="CQ33" s="409" t="n"/>
      <c r="CR33" s="2815" t="n"/>
      <c r="CS33" s="2592" t="n"/>
      <c r="CT33" s="2592" t="n"/>
      <c r="CU33" s="2592">
        <f>CR33-CS33</f>
        <v/>
      </c>
      <c r="CV33" s="2592">
        <f>CR33-CT33</f>
        <v/>
      </c>
      <c r="CW33" s="2592" t="n"/>
      <c r="CX33" s="2592">
        <f>IFERROR(CR33/CW33-1, "-")</f>
        <v/>
      </c>
      <c r="CY33" s="3032" t="n"/>
      <c r="CZ33" s="2592" t="n"/>
      <c r="DA33" s="2592" t="n"/>
      <c r="DB33" s="2592" t="n"/>
      <c r="DC33" s="2592" t="n"/>
      <c r="DD33" s="2592" t="n"/>
      <c r="DE33" s="409" t="n"/>
      <c r="DF33" s="409" t="n"/>
      <c r="DG33" s="409" t="n"/>
      <c r="DH33" s="409" t="n"/>
      <c r="DI33" s="764" t="n"/>
      <c r="DJ33" s="3007">
        <f>SUM(D33,J33,P33,V33,AD33,AL33,AU33,BC33,BK33,BT33,CB33,CJ33)-CR33</f>
        <v/>
      </c>
      <c r="DK33" s="3007">
        <f>SUM(E33,K33,Q33,W33,AE33,AM33,AV33,BD33,BL33,BU33,CC33,CK33)-CS33</f>
        <v/>
      </c>
      <c r="DL33" s="3007">
        <f>SUM(G33,M33,S33,AA33,AI33,AR33,AZ33,BH33,BQ33,BY33,CG33,CO33)-CW33</f>
        <v/>
      </c>
      <c r="DM33" s="300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Format="1" customHeight="1" hidden="1" ht="12.75" r="34" s="787">
      <c r="B34" s="1205" t="inlineStr">
        <is>
          <t xml:space="preserve">      Outbound roaming</t>
        </is>
      </c>
      <c r="C34" s="651" t="inlineStr">
        <is>
          <t>TRAF28</t>
        </is>
      </c>
      <c r="D34" s="3039" t="n"/>
      <c r="E34" s="2592" t="n"/>
      <c r="F34" s="3031" t="n"/>
      <c r="G34" s="2592" t="n"/>
      <c r="H34" s="1208" t="n"/>
      <c r="I34" s="1209" t="n"/>
      <c r="J34" s="3039" t="n"/>
      <c r="K34" s="2592" t="n"/>
      <c r="L34" s="3031" t="n"/>
      <c r="M34" s="2592" t="n"/>
      <c r="N34" s="1208" t="n"/>
      <c r="O34" s="409" t="n"/>
      <c r="P34" s="3039" t="n"/>
      <c r="Q34" s="2592" t="n"/>
      <c r="R34" s="3031" t="n"/>
      <c r="S34" s="2592" t="n"/>
      <c r="T34" s="1208" t="n"/>
      <c r="U34" s="410" t="n"/>
      <c r="V34" s="3039" t="n"/>
      <c r="W34" s="2592" t="n"/>
      <c r="X34" s="2592" t="n"/>
      <c r="Y34" s="2695" t="n"/>
      <c r="Z34" s="2695" t="n"/>
      <c r="AA34" s="2592" t="n"/>
      <c r="AB34" s="1208" t="n"/>
      <c r="AC34" s="410" t="n"/>
      <c r="AD34" s="3039" t="n"/>
      <c r="AE34" s="2592" t="n"/>
      <c r="AF34" s="2592" t="n"/>
      <c r="AG34" s="2695" t="n"/>
      <c r="AH34" s="2695" t="n"/>
      <c r="AI34" s="2592" t="n"/>
      <c r="AJ34" s="1208" t="n"/>
      <c r="AK34" s="410" t="n"/>
      <c r="AL34" s="3039" t="n"/>
      <c r="AM34" s="2592" t="n"/>
      <c r="AN34" s="2592" t="n"/>
      <c r="AO34" s="2592" t="n"/>
      <c r="AP34" s="2695" t="n"/>
      <c r="AQ34" s="2695" t="n"/>
      <c r="AR34" s="2592" t="n"/>
      <c r="AS34" s="1208" t="n"/>
      <c r="AT34" s="2593" t="n"/>
      <c r="AU34" s="3039" t="n"/>
      <c r="AV34" s="2592" t="n"/>
      <c r="AW34" s="2592" t="n"/>
      <c r="AX34" s="2695" t="n"/>
      <c r="AY34" s="2695" t="n"/>
      <c r="AZ34" s="2592" t="n"/>
      <c r="BA34" s="1208" t="n"/>
      <c r="BB34" s="410" t="n"/>
      <c r="BC34" s="3039" t="n"/>
      <c r="BD34" s="2592" t="n"/>
      <c r="BE34" s="2592" t="n"/>
      <c r="BF34" s="2695" t="n"/>
      <c r="BG34" s="2695" t="n"/>
      <c r="BH34" s="2592" t="n"/>
      <c r="BI34" s="1208" t="n"/>
      <c r="BJ34" s="410" t="n"/>
      <c r="BK34" s="3039" t="n"/>
      <c r="BL34" s="2592" t="n"/>
      <c r="BM34" s="2592" t="n"/>
      <c r="BN34" s="2592" t="n"/>
      <c r="BO34" s="2695" t="n"/>
      <c r="BP34" s="2695" t="n"/>
      <c r="BQ34" s="2592" t="n"/>
      <c r="BR34" s="1208" t="n"/>
      <c r="BS34" s="410" t="n"/>
      <c r="BT34" s="3039" t="n"/>
      <c r="BU34" s="2592" t="n"/>
      <c r="BV34" s="2592" t="n"/>
      <c r="BW34" s="2695" t="n"/>
      <c r="BX34" s="2695" t="n"/>
      <c r="BY34" s="2592" t="n"/>
      <c r="BZ34" s="1208" t="n"/>
      <c r="CA34" s="410" t="n"/>
      <c r="CB34" s="3039" t="n"/>
      <c r="CC34" s="2592" t="n"/>
      <c r="CD34" s="2592" t="n"/>
      <c r="CE34" s="2695" t="n"/>
      <c r="CF34" s="2695" t="n"/>
      <c r="CG34" s="2592" t="n"/>
      <c r="CH34" s="1208" t="n"/>
      <c r="CI34" s="410" t="n"/>
      <c r="CJ34" s="3039" t="n"/>
      <c r="CK34" s="2592" t="n"/>
      <c r="CL34" s="2592" t="n"/>
      <c r="CM34" s="2695" t="n"/>
      <c r="CN34" s="2695" t="n"/>
      <c r="CO34" s="2592" t="n"/>
      <c r="CP34" s="1208" t="n"/>
      <c r="CQ34" s="409" t="n"/>
      <c r="CR34" s="2815" t="n"/>
      <c r="CS34" s="2592" t="n"/>
      <c r="CT34" s="2592" t="n"/>
      <c r="CU34" s="2592">
        <f>CR34-CS34</f>
        <v/>
      </c>
      <c r="CV34" s="2592">
        <f>CR34-CT34</f>
        <v/>
      </c>
      <c r="CW34" s="2592" t="n"/>
      <c r="CX34" s="2592">
        <f>IFERROR(CR34/CW34-1, "-")</f>
        <v/>
      </c>
      <c r="CY34" s="3032" t="n"/>
      <c r="CZ34" s="2592" t="n"/>
      <c r="DA34" s="2592" t="n"/>
      <c r="DB34" s="2592" t="n"/>
      <c r="DC34" s="2592" t="n"/>
      <c r="DD34" s="2592" t="n"/>
      <c r="DE34" s="409" t="n"/>
      <c r="DF34" s="409" t="n"/>
      <c r="DG34" s="409" t="n"/>
      <c r="DH34" s="409" t="n"/>
      <c r="DI34" s="764" t="n"/>
      <c r="DJ34" s="3007">
        <f>SUM(D34,J34,P34,V34,AD34,AL34,AU34,BC34,BK34,BT34,CB34,CJ34)-CR34</f>
        <v/>
      </c>
      <c r="DK34" s="3007">
        <f>SUM(E34,K34,Q34,W34,AE34,AM34,AV34,BD34,BL34,BU34,CC34,CK34)-CS34</f>
        <v/>
      </c>
      <c r="DL34" s="3007">
        <f>SUM(G34,M34,S34,AA34,AI34,AR34,AZ34,BH34,BQ34,BY34,CG34,CO34)-CW34</f>
        <v/>
      </c>
      <c r="DM34" s="300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Format="1" customHeight="1" hidden="1" ht="7.5" r="35" s="787">
      <c r="B35" s="1205" t="n"/>
      <c r="C35" s="651" t="inlineStr">
        <is>
          <t>TRAF29</t>
        </is>
      </c>
      <c r="D35" s="3030" t="n"/>
      <c r="E35" s="2592" t="n"/>
      <c r="F35" s="3031" t="n"/>
      <c r="G35" s="2592" t="n"/>
      <c r="H35" s="1208" t="n"/>
      <c r="I35" s="1209" t="n"/>
      <c r="J35" s="3030" t="n"/>
      <c r="K35" s="2592" t="n"/>
      <c r="L35" s="3031" t="n"/>
      <c r="M35" s="2592" t="n"/>
      <c r="N35" s="1208" t="n"/>
      <c r="O35" s="409" t="n"/>
      <c r="P35" s="3030" t="n"/>
      <c r="Q35" s="2592" t="n"/>
      <c r="R35" s="3031" t="n"/>
      <c r="S35" s="2592" t="n"/>
      <c r="T35" s="1208" t="n"/>
      <c r="U35" s="410" t="n"/>
      <c r="V35" s="3030" t="n"/>
      <c r="W35" s="2592" t="n"/>
      <c r="X35" s="2592" t="n"/>
      <c r="Y35" s="2695" t="n"/>
      <c r="Z35" s="2695" t="n"/>
      <c r="AA35" s="2592" t="n"/>
      <c r="AB35" s="1208" t="n"/>
      <c r="AC35" s="410" t="n"/>
      <c r="AD35" s="3030" t="n"/>
      <c r="AE35" s="2592" t="n"/>
      <c r="AF35" s="2592" t="n"/>
      <c r="AG35" s="2695" t="n"/>
      <c r="AH35" s="2695" t="n"/>
      <c r="AI35" s="2592" t="n"/>
      <c r="AJ35" s="1208" t="n"/>
      <c r="AK35" s="410" t="n"/>
      <c r="AL35" s="3030" t="n"/>
      <c r="AM35" s="2592" t="n"/>
      <c r="AN35" s="2592" t="n"/>
      <c r="AO35" s="2592" t="n"/>
      <c r="AP35" s="2695" t="n"/>
      <c r="AQ35" s="2695" t="n"/>
      <c r="AR35" s="2592" t="n"/>
      <c r="AS35" s="1208" t="n"/>
      <c r="AT35" s="2593" t="n"/>
      <c r="AU35" s="3030" t="n"/>
      <c r="AV35" s="2592" t="n"/>
      <c r="AW35" s="2592" t="n"/>
      <c r="AX35" s="2695" t="n"/>
      <c r="AY35" s="2695" t="n"/>
      <c r="AZ35" s="2592" t="n"/>
      <c r="BA35" s="1208" t="n"/>
      <c r="BB35" s="410" t="n"/>
      <c r="BC35" s="3030" t="n"/>
      <c r="BD35" s="2592" t="n"/>
      <c r="BE35" s="2592" t="n"/>
      <c r="BF35" s="2695" t="n"/>
      <c r="BG35" s="2695" t="n"/>
      <c r="BH35" s="2592" t="n"/>
      <c r="BI35" s="1208" t="n"/>
      <c r="BJ35" s="410" t="n"/>
      <c r="BK35" s="3030" t="n"/>
      <c r="BL35" s="2592" t="n"/>
      <c r="BM35" s="2592" t="n"/>
      <c r="BN35" s="2592" t="n"/>
      <c r="BO35" s="2695" t="n"/>
      <c r="BP35" s="2695" t="n"/>
      <c r="BQ35" s="2592" t="n"/>
      <c r="BR35" s="1208" t="n"/>
      <c r="BS35" s="410" t="n"/>
      <c r="BT35" s="3030" t="n"/>
      <c r="BU35" s="2592" t="n"/>
      <c r="BV35" s="2592" t="n"/>
      <c r="BW35" s="2695" t="n"/>
      <c r="BX35" s="2695" t="n"/>
      <c r="BY35" s="2592" t="n"/>
      <c r="BZ35" s="1208" t="n"/>
      <c r="CA35" s="410" t="n"/>
      <c r="CB35" s="3030" t="n"/>
      <c r="CC35" s="2592" t="n"/>
      <c r="CD35" s="2592" t="n"/>
      <c r="CE35" s="2695" t="n"/>
      <c r="CF35" s="2695" t="n"/>
      <c r="CG35" s="2592" t="n"/>
      <c r="CH35" s="1208" t="n"/>
      <c r="CI35" s="410" t="n"/>
      <c r="CJ35" s="3030" t="n"/>
      <c r="CK35" s="2592" t="n"/>
      <c r="CL35" s="2592" t="n"/>
      <c r="CM35" s="2695" t="n"/>
      <c r="CN35" s="2695" t="n"/>
      <c r="CO35" s="2592" t="n"/>
      <c r="CP35" s="1208" t="n"/>
      <c r="CQ35" s="409" t="n"/>
      <c r="CR35" s="2815" t="n"/>
      <c r="CS35" s="2592" t="n"/>
      <c r="CT35" s="2592" t="n"/>
      <c r="CU35" s="2592" t="n"/>
      <c r="CV35" s="2592" t="n"/>
      <c r="CW35" s="2592" t="n"/>
      <c r="CX35" s="2592">
        <f>IFERROR(CR35/CW35-1, "-")</f>
        <v/>
      </c>
      <c r="CY35" s="3032" t="n"/>
      <c r="CZ35" s="2592" t="n"/>
      <c r="DA35" s="2592" t="n"/>
      <c r="DB35" s="2592" t="n"/>
      <c r="DC35" s="2592" t="n"/>
      <c r="DD35" s="2592" t="n"/>
      <c r="DE35" s="409" t="n"/>
      <c r="DF35" s="409" t="n"/>
      <c r="DG35" s="409" t="n"/>
      <c r="DH35" s="409" t="n"/>
      <c r="DI35" s="764" t="n"/>
      <c r="DJ35" s="3007">
        <f>SUM(D35,J35,P35,V35,AD35,AL35,AU35,BC35,BK35,BT35,CB35,CJ35)-CR35</f>
        <v/>
      </c>
      <c r="DK35" s="3007">
        <f>SUM(E35,K35,Q35,W35,AE35,AM35,AV35,BD35,BL35,BU35,CC35,CK35)-CS35</f>
        <v/>
      </c>
      <c r="DL35" s="3007">
        <f>SUM(G35,M35,S35,AA35,AI35,AR35,AZ35,BH35,BQ35,BY35,CG35,CO35)-CW35</f>
        <v/>
      </c>
      <c r="DM35" s="300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Format="1" customHeight="1" hidden="1" ht="12.75" r="36" s="763">
      <c r="B36" s="1224" t="inlineStr">
        <is>
          <t>Business Postpaid</t>
        </is>
      </c>
      <c r="C36" s="651" t="inlineStr">
        <is>
          <t>TRAF30</t>
        </is>
      </c>
      <c r="D36" s="3040" t="n"/>
      <c r="E36" s="3040" t="n"/>
      <c r="F36" s="3041" t="n"/>
      <c r="G36" s="3040" t="n"/>
      <c r="H36" s="1227" t="n"/>
      <c r="I36" s="1216" t="n"/>
      <c r="J36" s="3040" t="n"/>
      <c r="K36" s="3040" t="n"/>
      <c r="L36" s="3041" t="n"/>
      <c r="M36" s="3040" t="n"/>
      <c r="N36" s="1227" t="n"/>
      <c r="O36" s="758" t="n"/>
      <c r="P36" s="3040" t="n"/>
      <c r="Q36" s="3040" t="n"/>
      <c r="R36" s="3041" t="n"/>
      <c r="S36" s="3040" t="n"/>
      <c r="T36" s="1227" t="n"/>
      <c r="U36" s="759" t="n"/>
      <c r="V36" s="3040" t="n"/>
      <c r="W36" s="3040" t="n"/>
      <c r="X36" s="3040" t="n"/>
      <c r="Y36" s="3042" t="n"/>
      <c r="Z36" s="3042" t="n"/>
      <c r="AA36" s="3040" t="n"/>
      <c r="AB36" s="1227" t="n"/>
      <c r="AC36" s="759" t="n"/>
      <c r="AD36" s="3040" t="n"/>
      <c r="AE36" s="3040" t="n"/>
      <c r="AF36" s="3040" t="n"/>
      <c r="AG36" s="3042" t="n"/>
      <c r="AH36" s="3042" t="n"/>
      <c r="AI36" s="3040" t="n"/>
      <c r="AJ36" s="1227" t="n"/>
      <c r="AK36" s="759" t="n"/>
      <c r="AL36" s="3040" t="n"/>
      <c r="AM36" s="3040" t="n"/>
      <c r="AN36" s="3040" t="n"/>
      <c r="AO36" s="3040" t="n"/>
      <c r="AP36" s="3042" t="n"/>
      <c r="AQ36" s="3042" t="n"/>
      <c r="AR36" s="3040" t="n"/>
      <c r="AS36" s="1227" t="n"/>
      <c r="AT36" s="3036" t="n"/>
      <c r="AU36" s="3040" t="n"/>
      <c r="AV36" s="3040" t="n"/>
      <c r="AW36" s="3040" t="n"/>
      <c r="AX36" s="3042" t="n"/>
      <c r="AY36" s="3042" t="n"/>
      <c r="AZ36" s="3040" t="n"/>
      <c r="BA36" s="1227" t="n"/>
      <c r="BB36" s="759" t="n"/>
      <c r="BC36" s="3040" t="n"/>
      <c r="BD36" s="3040" t="n"/>
      <c r="BE36" s="3040" t="n"/>
      <c r="BF36" s="3042" t="n"/>
      <c r="BG36" s="3042" t="n"/>
      <c r="BH36" s="3040" t="n"/>
      <c r="BI36" s="1227" t="n"/>
      <c r="BJ36" s="759" t="n"/>
      <c r="BK36" s="3040" t="n"/>
      <c r="BL36" s="3040" t="n"/>
      <c r="BM36" s="3040" t="n"/>
      <c r="BN36" s="3040" t="n"/>
      <c r="BO36" s="3042" t="n"/>
      <c r="BP36" s="3042" t="n"/>
      <c r="BQ36" s="3040" t="n"/>
      <c r="BR36" s="1227" t="n"/>
      <c r="BS36" s="759" t="n"/>
      <c r="BT36" s="3040" t="n"/>
      <c r="BU36" s="3040" t="n"/>
      <c r="BV36" s="3040" t="n"/>
      <c r="BW36" s="3042" t="n"/>
      <c r="BX36" s="3042" t="n"/>
      <c r="BY36" s="3040" t="n"/>
      <c r="BZ36" s="1227" t="n"/>
      <c r="CA36" s="759" t="n"/>
      <c r="CB36" s="3040" t="n"/>
      <c r="CC36" s="3040" t="n"/>
      <c r="CD36" s="3040" t="n"/>
      <c r="CE36" s="3042" t="n"/>
      <c r="CF36" s="3042" t="n"/>
      <c r="CG36" s="3040" t="n"/>
      <c r="CH36" s="1227" t="n"/>
      <c r="CI36" s="759" t="n"/>
      <c r="CJ36" s="3040" t="n"/>
      <c r="CK36" s="3040" t="n"/>
      <c r="CL36" s="3040" t="n"/>
      <c r="CM36" s="3042" t="n"/>
      <c r="CN36" s="3042" t="n"/>
      <c r="CO36" s="3040" t="n"/>
      <c r="CP36" s="1227" t="n"/>
      <c r="CQ36" s="758" t="n"/>
      <c r="CR36" s="2806" t="n"/>
      <c r="CS36" s="2793" t="n"/>
      <c r="CT36" s="3040" t="n"/>
      <c r="CU36" s="3040">
        <f>CR36-CS36</f>
        <v/>
      </c>
      <c r="CV36" s="3040">
        <f>CR36-CT36</f>
        <v/>
      </c>
      <c r="CW36" s="3040" t="n"/>
      <c r="CX36" s="3040">
        <f>IFERROR(CR36/CW36-1, "-")</f>
        <v/>
      </c>
      <c r="CY36" s="3043" t="n"/>
      <c r="CZ36" s="3040" t="n"/>
      <c r="DA36" s="3040" t="n"/>
      <c r="DB36" s="3040" t="n"/>
      <c r="DC36" s="3040" t="n"/>
      <c r="DD36" s="3040" t="n"/>
      <c r="DE36" s="758">
        <f>+CZ36/DD36-1</f>
        <v/>
      </c>
      <c r="DF36" s="758">
        <f>+DA36/DD36-1</f>
        <v/>
      </c>
      <c r="DG36" s="758">
        <f>+DB36/DD36-1</f>
        <v/>
      </c>
      <c r="DH36" s="758">
        <f>+DC36/DD36-1</f>
        <v/>
      </c>
      <c r="DI36" s="1222" t="n"/>
      <c r="DJ36" s="3007">
        <f>SUM(D36,J36,P36,V36,AD36,AL36,AU36,BC36,BK36,BT36,CB36,CJ36)-CR36</f>
        <v/>
      </c>
      <c r="DK36" s="3007">
        <f>SUM(E36,K36,Q36,W36,AE36,AM36,AV36,BD36,BL36,BU36,CC36,CK36)-CS36</f>
        <v/>
      </c>
      <c r="DL36" s="3007">
        <f>SUM(G36,M36,S36,AA36,AI36,AR36,AZ36,BH36,BQ36,BY36,CG36,CO36)-CW36</f>
        <v/>
      </c>
      <c r="DM36" s="300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idden="1" ht="12.75" r="37" s="787">
      <c r="B37" s="1205" t="inlineStr">
        <is>
          <t xml:space="preserve">     vers le fixe</t>
        </is>
      </c>
      <c r="C37" s="651" t="inlineStr">
        <is>
          <t>TRAF31</t>
        </is>
      </c>
      <c r="D37" s="2699" t="n"/>
      <c r="E37" s="2592" t="n"/>
      <c r="F37" s="3031" t="n"/>
      <c r="G37" s="2592" t="n"/>
      <c r="H37" s="1208" t="n"/>
      <c r="I37" s="1209" t="n"/>
      <c r="J37" s="2699" t="n"/>
      <c r="K37" s="2592" t="n"/>
      <c r="L37" s="3031" t="n"/>
      <c r="M37" s="2592" t="n"/>
      <c r="N37" s="1208" t="n"/>
      <c r="O37" s="409" t="n"/>
      <c r="P37" s="2699" t="n"/>
      <c r="Q37" s="2592" t="n"/>
      <c r="R37" s="3031" t="n"/>
      <c r="S37" s="2592" t="n"/>
      <c r="T37" s="1208" t="n"/>
      <c r="U37" s="410" t="n"/>
      <c r="V37" s="2699" t="n"/>
      <c r="W37" s="2592" t="n"/>
      <c r="X37" s="2592" t="n"/>
      <c r="Y37" s="2695" t="n"/>
      <c r="Z37" s="2695" t="n"/>
      <c r="AA37" s="2592" t="n"/>
      <c r="AB37" s="1208" t="n"/>
      <c r="AC37" s="410" t="n"/>
      <c r="AD37" s="2699" t="n"/>
      <c r="AE37" s="2592" t="n"/>
      <c r="AF37" s="2592" t="n"/>
      <c r="AG37" s="2695" t="n"/>
      <c r="AH37" s="2695" t="n"/>
      <c r="AI37" s="2592" t="n"/>
      <c r="AJ37" s="1208" t="n"/>
      <c r="AK37" s="410" t="n"/>
      <c r="AL37" s="2699" t="n"/>
      <c r="AM37" s="2592" t="n"/>
      <c r="AN37" s="2592" t="n"/>
      <c r="AO37" s="2592" t="n"/>
      <c r="AP37" s="2695" t="n"/>
      <c r="AQ37" s="2695" t="n"/>
      <c r="AR37" s="2592" t="n"/>
      <c r="AS37" s="1208" t="n"/>
      <c r="AT37" s="2593" t="n"/>
      <c r="AU37" s="2699" t="n"/>
      <c r="AV37" s="2592" t="n"/>
      <c r="AW37" s="2592" t="n"/>
      <c r="AX37" s="2695" t="n"/>
      <c r="AY37" s="2695" t="n"/>
      <c r="AZ37" s="2592" t="n"/>
      <c r="BA37" s="1208" t="n"/>
      <c r="BB37" s="410" t="n"/>
      <c r="BC37" s="2699" t="n"/>
      <c r="BD37" s="2592" t="n"/>
      <c r="BE37" s="2592" t="n"/>
      <c r="BF37" s="2695" t="n"/>
      <c r="BG37" s="2695" t="n"/>
      <c r="BH37" s="2592" t="n"/>
      <c r="BI37" s="1208" t="n"/>
      <c r="BJ37" s="410" t="n"/>
      <c r="BK37" s="2699" t="n"/>
      <c r="BL37" s="2592" t="n"/>
      <c r="BM37" s="2592" t="n"/>
      <c r="BN37" s="2592" t="n"/>
      <c r="BO37" s="2695" t="n"/>
      <c r="BP37" s="2695" t="n"/>
      <c r="BQ37" s="2592" t="n"/>
      <c r="BR37" s="1208" t="n"/>
      <c r="BS37" s="410" t="n"/>
      <c r="BT37" s="2699" t="n"/>
      <c r="BU37" s="2592" t="n"/>
      <c r="BV37" s="2592" t="n"/>
      <c r="BW37" s="2695" t="n"/>
      <c r="BX37" s="2695" t="n"/>
      <c r="BY37" s="2592" t="n"/>
      <c r="BZ37" s="1208" t="n"/>
      <c r="CA37" s="410" t="n"/>
      <c r="CB37" s="2699" t="n"/>
      <c r="CC37" s="2592" t="n"/>
      <c r="CD37" s="2592" t="n"/>
      <c r="CE37" s="2695" t="n"/>
      <c r="CF37" s="2695" t="n"/>
      <c r="CG37" s="2592" t="n"/>
      <c r="CH37" s="1208" t="n"/>
      <c r="CI37" s="410" t="n"/>
      <c r="CJ37" s="2699" t="n"/>
      <c r="CK37" s="2592" t="n"/>
      <c r="CL37" s="2592" t="n"/>
      <c r="CM37" s="2695" t="n"/>
      <c r="CN37" s="2695" t="n"/>
      <c r="CO37" s="2592" t="n"/>
      <c r="CP37" s="1208" t="n"/>
      <c r="CQ37" s="409" t="n"/>
      <c r="CR37" s="2815" t="n"/>
      <c r="CS37" s="2592" t="n"/>
      <c r="CT37" s="2592" t="n"/>
      <c r="CU37" s="2592">
        <f>CR37-CS37</f>
        <v/>
      </c>
      <c r="CV37" s="2592">
        <f>CR37-CT37</f>
        <v/>
      </c>
      <c r="CW37" s="2592" t="n"/>
      <c r="CX37" s="2592">
        <f>IFERROR(CR37/CW37-1, "-")</f>
        <v/>
      </c>
      <c r="CY37" s="3032" t="n"/>
      <c r="CZ37" s="2592" t="n"/>
      <c r="DA37" s="2592" t="n"/>
      <c r="DB37" s="2592" t="n"/>
      <c r="DC37" s="2592" t="n"/>
      <c r="DD37" s="2592" t="n"/>
      <c r="DE37" s="409">
        <f>+CZ37/DD37-1</f>
        <v/>
      </c>
      <c r="DF37" s="409">
        <f>+DA37/DD37-1</f>
        <v/>
      </c>
      <c r="DG37" s="409">
        <f>+DB37/DD37-1</f>
        <v/>
      </c>
      <c r="DH37" s="409">
        <f>+DC37/DD37-1</f>
        <v/>
      </c>
      <c r="DI37" s="764" t="n"/>
      <c r="DJ37" s="3007">
        <f>SUM(D37,J37,P37,V37,AD37,AL37,AU37,BC37,BK37,BT37,CB37,CJ37)-CR37</f>
        <v/>
      </c>
      <c r="DK37" s="3007">
        <f>SUM(E37,K37,Q37,W37,AE37,AM37,AV37,BD37,BL37,BU37,CC37,CK37)-CS37</f>
        <v/>
      </c>
      <c r="DL37" s="3007">
        <f>SUM(G37,M37,S37,AA37,AI37,AR37,AZ37,BH37,BQ37,BY37,CG37,CO37)-CW37</f>
        <v/>
      </c>
      <c r="DM37" s="300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Format="1" customHeight="1" hidden="1" ht="12.75" r="38" s="787">
      <c r="B38" s="1205" t="inlineStr">
        <is>
          <t xml:space="preserve">     vers l'international</t>
        </is>
      </c>
      <c r="C38" s="651" t="inlineStr">
        <is>
          <t>TRAF32</t>
        </is>
      </c>
      <c r="D38" s="2699" t="n"/>
      <c r="E38" s="2592" t="n"/>
      <c r="F38" s="3031" t="n"/>
      <c r="G38" s="2592" t="n"/>
      <c r="H38" s="1208" t="n"/>
      <c r="I38" s="1209" t="n"/>
      <c r="J38" s="2699" t="n"/>
      <c r="K38" s="2592" t="n"/>
      <c r="L38" s="3031" t="n"/>
      <c r="M38" s="2592" t="n"/>
      <c r="N38" s="1208" t="n"/>
      <c r="O38" s="409" t="n"/>
      <c r="P38" s="2699" t="n"/>
      <c r="Q38" s="2592" t="n"/>
      <c r="R38" s="3031" t="n"/>
      <c r="S38" s="2592" t="n"/>
      <c r="T38" s="1208" t="n"/>
      <c r="U38" s="410" t="n"/>
      <c r="V38" s="2699" t="n"/>
      <c r="W38" s="2592" t="n"/>
      <c r="X38" s="2592" t="n"/>
      <c r="Y38" s="2695" t="n"/>
      <c r="Z38" s="2695" t="n"/>
      <c r="AA38" s="2592" t="n"/>
      <c r="AB38" s="1208" t="n"/>
      <c r="AC38" s="410" t="n"/>
      <c r="AD38" s="2699" t="n"/>
      <c r="AE38" s="2592" t="n"/>
      <c r="AF38" s="2592" t="n"/>
      <c r="AG38" s="2695" t="n"/>
      <c r="AH38" s="2695" t="n"/>
      <c r="AI38" s="2592" t="n"/>
      <c r="AJ38" s="1208" t="n"/>
      <c r="AK38" s="410" t="n"/>
      <c r="AL38" s="2699" t="n"/>
      <c r="AM38" s="2592" t="n"/>
      <c r="AN38" s="2592" t="n"/>
      <c r="AO38" s="2592" t="n"/>
      <c r="AP38" s="2695" t="n"/>
      <c r="AQ38" s="2695" t="n"/>
      <c r="AR38" s="2592" t="n"/>
      <c r="AS38" s="1208" t="n"/>
      <c r="AT38" s="2593" t="n"/>
      <c r="AU38" s="2699" t="n"/>
      <c r="AV38" s="2592" t="n"/>
      <c r="AW38" s="2592" t="n"/>
      <c r="AX38" s="2695" t="n"/>
      <c r="AY38" s="2695" t="n"/>
      <c r="AZ38" s="2592" t="n"/>
      <c r="BA38" s="1208" t="n"/>
      <c r="BB38" s="410" t="n"/>
      <c r="BC38" s="2699" t="n"/>
      <c r="BD38" s="2592" t="n"/>
      <c r="BE38" s="2592" t="n"/>
      <c r="BF38" s="2695" t="n"/>
      <c r="BG38" s="2695" t="n"/>
      <c r="BH38" s="2592" t="n"/>
      <c r="BI38" s="1208" t="n"/>
      <c r="BJ38" s="410" t="n"/>
      <c r="BK38" s="2699" t="n"/>
      <c r="BL38" s="2592" t="n"/>
      <c r="BM38" s="2592" t="n"/>
      <c r="BN38" s="2592" t="n"/>
      <c r="BO38" s="2695" t="n"/>
      <c r="BP38" s="2695" t="n"/>
      <c r="BQ38" s="2592" t="n"/>
      <c r="BR38" s="1208" t="n"/>
      <c r="BS38" s="410" t="n"/>
      <c r="BT38" s="2699" t="n"/>
      <c r="BU38" s="2592" t="n"/>
      <c r="BV38" s="2592" t="n"/>
      <c r="BW38" s="2695" t="n"/>
      <c r="BX38" s="2695" t="n"/>
      <c r="BY38" s="2592" t="n"/>
      <c r="BZ38" s="1208" t="n"/>
      <c r="CA38" s="410" t="n"/>
      <c r="CB38" s="2699" t="n"/>
      <c r="CC38" s="2592" t="n"/>
      <c r="CD38" s="2592" t="n"/>
      <c r="CE38" s="2695" t="n"/>
      <c r="CF38" s="2695" t="n"/>
      <c r="CG38" s="2592" t="n"/>
      <c r="CH38" s="1208" t="n"/>
      <c r="CI38" s="410" t="n"/>
      <c r="CJ38" s="2699" t="n"/>
      <c r="CK38" s="2592" t="n"/>
      <c r="CL38" s="2592" t="n"/>
      <c r="CM38" s="2695" t="n"/>
      <c r="CN38" s="2695" t="n"/>
      <c r="CO38" s="2592" t="n"/>
      <c r="CP38" s="1208" t="n"/>
      <c r="CQ38" s="409" t="n"/>
      <c r="CR38" s="2815" t="n"/>
      <c r="CS38" s="2592" t="n"/>
      <c r="CT38" s="2592" t="n"/>
      <c r="CU38" s="2592">
        <f>CR38-CS38</f>
        <v/>
      </c>
      <c r="CV38" s="2592">
        <f>CR38-CT38</f>
        <v/>
      </c>
      <c r="CW38" s="2592" t="n"/>
      <c r="CX38" s="2592">
        <f>IFERROR(CR38/CW38-1, "-")</f>
        <v/>
      </c>
      <c r="CY38" s="3032" t="n"/>
      <c r="CZ38" s="2592" t="n"/>
      <c r="DA38" s="2592" t="n"/>
      <c r="DB38" s="2592" t="n"/>
      <c r="DC38" s="2592" t="n"/>
      <c r="DD38" s="2592" t="n"/>
      <c r="DE38" s="409">
        <f>+CZ38/DD38-1</f>
        <v/>
      </c>
      <c r="DF38" s="409">
        <f>+DA38/DD38-1</f>
        <v/>
      </c>
      <c r="DG38" s="409">
        <f>+DB38/DD38-1</f>
        <v/>
      </c>
      <c r="DH38" s="409">
        <f>+DC38/DD38-1</f>
        <v/>
      </c>
      <c r="DI38" s="764" t="n"/>
      <c r="DJ38" s="3007">
        <f>SUM(D38,J38,P38,V38,AD38,AL38,AU38,BC38,BK38,BT38,CB38,CJ38)-CR38</f>
        <v/>
      </c>
      <c r="DK38" s="3007">
        <f>SUM(E38,K38,Q38,W38,AE38,AM38,AV38,BD38,BL38,BU38,CC38,CK38)-CS38</f>
        <v/>
      </c>
      <c r="DL38" s="3007">
        <f>SUM(G38,M38,S38,AA38,AI38,AR38,AZ38,BH38,BQ38,BY38,CG38,CO38)-CW38</f>
        <v/>
      </c>
      <c r="DM38" s="300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Format="1" customHeight="1" hidden="1" ht="12.75" r="39" s="787">
      <c r="B39" s="1205" t="inlineStr">
        <is>
          <t xml:space="preserve">     vers Mobile (on net)</t>
        </is>
      </c>
      <c r="C39" s="651" t="inlineStr">
        <is>
          <t>TRAF33</t>
        </is>
      </c>
      <c r="D39" s="2699" t="n"/>
      <c r="E39" s="2592" t="n"/>
      <c r="F39" s="3031" t="n"/>
      <c r="G39" s="2592" t="n"/>
      <c r="H39" s="1208" t="n"/>
      <c r="I39" s="1209" t="n"/>
      <c r="J39" s="2699" t="n"/>
      <c r="K39" s="2592" t="n"/>
      <c r="L39" s="3031" t="n"/>
      <c r="M39" s="2592" t="n"/>
      <c r="N39" s="1208" t="n"/>
      <c r="O39" s="409" t="n"/>
      <c r="P39" s="2699" t="n"/>
      <c r="Q39" s="2592" t="n"/>
      <c r="R39" s="3031" t="n"/>
      <c r="S39" s="2592" t="n"/>
      <c r="T39" s="1208" t="n"/>
      <c r="U39" s="410" t="n"/>
      <c r="V39" s="2699" t="n"/>
      <c r="W39" s="2592" t="n"/>
      <c r="X39" s="2592" t="n"/>
      <c r="Y39" s="2695" t="n"/>
      <c r="Z39" s="2695" t="n"/>
      <c r="AA39" s="2592" t="n"/>
      <c r="AB39" s="1208" t="n"/>
      <c r="AC39" s="410" t="n"/>
      <c r="AD39" s="2699" t="n"/>
      <c r="AE39" s="2592" t="n"/>
      <c r="AF39" s="2592" t="n"/>
      <c r="AG39" s="2695" t="n"/>
      <c r="AH39" s="2695" t="n"/>
      <c r="AI39" s="2592" t="n"/>
      <c r="AJ39" s="1208" t="n"/>
      <c r="AK39" s="410" t="n"/>
      <c r="AL39" s="2699" t="n"/>
      <c r="AM39" s="2592" t="n"/>
      <c r="AN39" s="2592" t="n"/>
      <c r="AO39" s="2592" t="n"/>
      <c r="AP39" s="2695" t="n"/>
      <c r="AQ39" s="2695" t="n"/>
      <c r="AR39" s="2592" t="n"/>
      <c r="AS39" s="1208" t="n"/>
      <c r="AT39" s="2593" t="n"/>
      <c r="AU39" s="2699" t="n"/>
      <c r="AV39" s="2592" t="n"/>
      <c r="AW39" s="2592" t="n"/>
      <c r="AX39" s="2695" t="n"/>
      <c r="AY39" s="2695" t="n"/>
      <c r="AZ39" s="2592" t="n"/>
      <c r="BA39" s="1208" t="n"/>
      <c r="BB39" s="410" t="n"/>
      <c r="BC39" s="2699" t="n"/>
      <c r="BD39" s="2592" t="n"/>
      <c r="BE39" s="2592" t="n"/>
      <c r="BF39" s="2695" t="n"/>
      <c r="BG39" s="2695" t="n"/>
      <c r="BH39" s="2592" t="n"/>
      <c r="BI39" s="1208" t="n"/>
      <c r="BJ39" s="410" t="n"/>
      <c r="BK39" s="2699" t="n"/>
      <c r="BL39" s="2592" t="n"/>
      <c r="BM39" s="2592" t="n"/>
      <c r="BN39" s="2592" t="n"/>
      <c r="BO39" s="2695" t="n"/>
      <c r="BP39" s="2695" t="n"/>
      <c r="BQ39" s="2592" t="n"/>
      <c r="BR39" s="1208" t="n"/>
      <c r="BS39" s="410" t="n"/>
      <c r="BT39" s="2699" t="n"/>
      <c r="BU39" s="2592" t="n"/>
      <c r="BV39" s="2592" t="n"/>
      <c r="BW39" s="2695" t="n"/>
      <c r="BX39" s="2695" t="n"/>
      <c r="BY39" s="2592" t="n"/>
      <c r="BZ39" s="1208" t="n"/>
      <c r="CA39" s="410" t="n"/>
      <c r="CB39" s="2699" t="n"/>
      <c r="CC39" s="2592" t="n"/>
      <c r="CD39" s="2592" t="n"/>
      <c r="CE39" s="2695" t="n"/>
      <c r="CF39" s="2695" t="n"/>
      <c r="CG39" s="2592" t="n"/>
      <c r="CH39" s="1208" t="n"/>
      <c r="CI39" s="410" t="n"/>
      <c r="CJ39" s="2699" t="n"/>
      <c r="CK39" s="2592" t="n"/>
      <c r="CL39" s="2592" t="n"/>
      <c r="CM39" s="2695" t="n"/>
      <c r="CN39" s="2695" t="n"/>
      <c r="CO39" s="2592" t="n"/>
      <c r="CP39" s="1208" t="n"/>
      <c r="CQ39" s="409" t="n"/>
      <c r="CR39" s="2815" t="n"/>
      <c r="CS39" s="2592" t="n"/>
      <c r="CT39" s="2592" t="n"/>
      <c r="CU39" s="2592">
        <f>CR39-CS39</f>
        <v/>
      </c>
      <c r="CV39" s="2592">
        <f>CR39-CT39</f>
        <v/>
      </c>
      <c r="CW39" s="2592" t="n"/>
      <c r="CX39" s="2592">
        <f>IFERROR(CR39/CW39-1, "-")</f>
        <v/>
      </c>
      <c r="CY39" s="3032" t="n"/>
      <c r="CZ39" s="2592" t="n"/>
      <c r="DA39" s="2592" t="n"/>
      <c r="DB39" s="2592" t="n"/>
      <c r="DC39" s="2592" t="n"/>
      <c r="DD39" s="2592" t="n"/>
      <c r="DE39" s="409">
        <f>+CZ39/DD39-1</f>
        <v/>
      </c>
      <c r="DF39" s="409">
        <f>+DA39/DD39-1</f>
        <v/>
      </c>
      <c r="DG39" s="409">
        <f>+DB39/DD39-1</f>
        <v/>
      </c>
      <c r="DH39" s="409">
        <f>+DC39/DD39-1</f>
        <v/>
      </c>
      <c r="DI39" s="764" t="n"/>
      <c r="DJ39" s="3007">
        <f>SUM(D39,J39,P39,V39,AD39,AL39,AU39,BC39,BK39,BT39,CB39,CJ39)-CR39</f>
        <v/>
      </c>
      <c r="DK39" s="3007">
        <f>SUM(E39,K39,Q39,W39,AE39,AM39,AV39,BD39,BL39,BU39,CC39,CK39)-CS39</f>
        <v/>
      </c>
      <c r="DL39" s="3007">
        <f>SUM(G39,M39,S39,AA39,AI39,AR39,AZ39,BH39,BQ39,BY39,CG39,CO39)-CW39</f>
        <v/>
      </c>
      <c r="DM39" s="300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Format="1" customHeight="1" hidden="1" ht="12.75" r="40" s="787">
      <c r="B40" s="1205" t="inlineStr">
        <is>
          <t xml:space="preserve">      vers MTN</t>
        </is>
      </c>
      <c r="C40" s="651" t="inlineStr">
        <is>
          <t>TRAF34</t>
        </is>
      </c>
      <c r="D40" s="2699" t="n"/>
      <c r="E40" s="2592" t="n"/>
      <c r="F40" s="3031" t="n"/>
      <c r="G40" s="2592" t="n"/>
      <c r="H40" s="1208" t="n"/>
      <c r="I40" s="1209" t="n"/>
      <c r="J40" s="2699" t="n"/>
      <c r="K40" s="2592" t="n"/>
      <c r="L40" s="3031" t="n"/>
      <c r="M40" s="2592" t="n"/>
      <c r="N40" s="1208" t="n"/>
      <c r="O40" s="409" t="n"/>
      <c r="P40" s="2699" t="n"/>
      <c r="Q40" s="2592" t="n"/>
      <c r="R40" s="3031" t="n"/>
      <c r="S40" s="2592" t="n"/>
      <c r="T40" s="1208" t="n"/>
      <c r="U40" s="410" t="n"/>
      <c r="V40" s="2699" t="n"/>
      <c r="W40" s="2592" t="n"/>
      <c r="X40" s="2592" t="n"/>
      <c r="Y40" s="2695" t="n"/>
      <c r="Z40" s="2695" t="n"/>
      <c r="AA40" s="2592" t="n"/>
      <c r="AB40" s="1208" t="n"/>
      <c r="AC40" s="410" t="n"/>
      <c r="AD40" s="2699" t="n"/>
      <c r="AE40" s="2592" t="n"/>
      <c r="AF40" s="2592" t="n"/>
      <c r="AG40" s="2695" t="n"/>
      <c r="AH40" s="2695" t="n"/>
      <c r="AI40" s="2592" t="n"/>
      <c r="AJ40" s="1208" t="n"/>
      <c r="AK40" s="410" t="n"/>
      <c r="AL40" s="2699" t="n"/>
      <c r="AM40" s="2592" t="n"/>
      <c r="AN40" s="2592" t="n"/>
      <c r="AO40" s="2592" t="n"/>
      <c r="AP40" s="2695" t="n"/>
      <c r="AQ40" s="2695" t="n"/>
      <c r="AR40" s="2592" t="n"/>
      <c r="AS40" s="1208" t="n"/>
      <c r="AT40" s="2593" t="n"/>
      <c r="AU40" s="2699" t="n"/>
      <c r="AV40" s="2592" t="n"/>
      <c r="AW40" s="2592" t="n"/>
      <c r="AX40" s="2695" t="n"/>
      <c r="AY40" s="2695" t="n"/>
      <c r="AZ40" s="2592" t="n"/>
      <c r="BA40" s="1208" t="n"/>
      <c r="BB40" s="410" t="n"/>
      <c r="BC40" s="2699" t="n"/>
      <c r="BD40" s="2592" t="n"/>
      <c r="BE40" s="2592" t="n"/>
      <c r="BF40" s="2695" t="n"/>
      <c r="BG40" s="2695" t="n"/>
      <c r="BH40" s="2592" t="n"/>
      <c r="BI40" s="1208" t="n"/>
      <c r="BJ40" s="410" t="n"/>
      <c r="BK40" s="2699" t="n"/>
      <c r="BL40" s="2592" t="n"/>
      <c r="BM40" s="2592" t="n"/>
      <c r="BN40" s="2592" t="n"/>
      <c r="BO40" s="2695" t="n"/>
      <c r="BP40" s="2695" t="n"/>
      <c r="BQ40" s="2592" t="n"/>
      <c r="BR40" s="1208" t="n"/>
      <c r="BS40" s="410" t="n"/>
      <c r="BT40" s="2699" t="n"/>
      <c r="BU40" s="2592" t="n"/>
      <c r="BV40" s="2592" t="n"/>
      <c r="BW40" s="2695" t="n"/>
      <c r="BX40" s="2695" t="n"/>
      <c r="BY40" s="2592" t="n"/>
      <c r="BZ40" s="1208" t="n"/>
      <c r="CA40" s="410" t="n"/>
      <c r="CB40" s="2699" t="n"/>
      <c r="CC40" s="2592" t="n"/>
      <c r="CD40" s="2592" t="n"/>
      <c r="CE40" s="2695" t="n"/>
      <c r="CF40" s="2695" t="n"/>
      <c r="CG40" s="2592" t="n"/>
      <c r="CH40" s="1208" t="n"/>
      <c r="CI40" s="410" t="n"/>
      <c r="CJ40" s="2699" t="n"/>
      <c r="CK40" s="2592" t="n"/>
      <c r="CL40" s="2592" t="n"/>
      <c r="CM40" s="2695" t="n"/>
      <c r="CN40" s="2695" t="n"/>
      <c r="CO40" s="2592" t="n"/>
      <c r="CP40" s="1208" t="n"/>
      <c r="CQ40" s="409" t="n"/>
      <c r="CR40" s="2815" t="n"/>
      <c r="CS40" s="2592" t="n"/>
      <c r="CT40" s="2592" t="n"/>
      <c r="CU40" s="2592">
        <f>CR40-CS40</f>
        <v/>
      </c>
      <c r="CV40" s="2592">
        <f>CR40-CT40</f>
        <v/>
      </c>
      <c r="CW40" s="2592" t="n"/>
      <c r="CX40" s="2592">
        <f>IFERROR(CR40/CW40-1, "-")</f>
        <v/>
      </c>
      <c r="CY40" s="3032" t="n"/>
      <c r="CZ40" s="2592" t="n"/>
      <c r="DA40" s="2592" t="n"/>
      <c r="DB40" s="2592" t="n"/>
      <c r="DC40" s="2592" t="n"/>
      <c r="DD40" s="2592" t="n"/>
      <c r="DE40" s="409">
        <f>+CZ40/DD40-1</f>
        <v/>
      </c>
      <c r="DF40" s="409">
        <f>+DA40/DD40-1</f>
        <v/>
      </c>
      <c r="DG40" s="409">
        <f>+DB40/DD40-1</f>
        <v/>
      </c>
      <c r="DH40" s="409">
        <f>+DC40/DD40-1</f>
        <v/>
      </c>
      <c r="DI40" s="764" t="n"/>
      <c r="DJ40" s="3007">
        <f>SUM(D40,J40,P40,V40,AD40,AL40,AU40,BC40,BK40,BT40,CB40,CJ40)-CR40</f>
        <v/>
      </c>
      <c r="DK40" s="3007">
        <f>SUM(E40,K40,Q40,W40,AE40,AM40,AV40,BD40,BL40,BU40,CC40,CK40)-CS40</f>
        <v/>
      </c>
      <c r="DL40" s="3007">
        <f>SUM(G40,M40,S40,AA40,AI40,AR40,AZ40,BH40,BQ40,BY40,CG40,CO40)-CW40</f>
        <v/>
      </c>
      <c r="DM40" s="300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idden="1" ht="12.75" r="41" s="787">
      <c r="B41" s="1205" t="inlineStr">
        <is>
          <t xml:space="preserve">      vers SBIN</t>
        </is>
      </c>
      <c r="C41" s="651" t="inlineStr">
        <is>
          <t>TRAF35</t>
        </is>
      </c>
      <c r="D41" s="2699" t="n"/>
      <c r="E41" s="2592" t="n"/>
      <c r="F41" s="3031" t="n"/>
      <c r="G41" s="2592" t="n"/>
      <c r="H41" s="1208" t="n"/>
      <c r="I41" s="1209" t="n"/>
      <c r="J41" s="2699" t="n"/>
      <c r="K41" s="2592" t="n"/>
      <c r="L41" s="3031" t="n"/>
      <c r="M41" s="2592" t="n"/>
      <c r="N41" s="1208" t="n"/>
      <c r="O41" s="409" t="n"/>
      <c r="P41" s="2699" t="n"/>
      <c r="Q41" s="2592" t="n"/>
      <c r="R41" s="3031" t="n"/>
      <c r="S41" s="2592" t="n"/>
      <c r="T41" s="1208" t="n"/>
      <c r="U41" s="410" t="n"/>
      <c r="V41" s="2699" t="n"/>
      <c r="W41" s="2592" t="n"/>
      <c r="X41" s="2592" t="n"/>
      <c r="Y41" s="2695" t="n"/>
      <c r="Z41" s="2695" t="n"/>
      <c r="AA41" s="2592" t="n"/>
      <c r="AB41" s="1208" t="n"/>
      <c r="AC41" s="410" t="n"/>
      <c r="AD41" s="2699" t="n"/>
      <c r="AE41" s="2592" t="n"/>
      <c r="AF41" s="2592" t="n"/>
      <c r="AG41" s="2695" t="n"/>
      <c r="AH41" s="2695" t="n"/>
      <c r="AI41" s="2592" t="n"/>
      <c r="AJ41" s="1208" t="n"/>
      <c r="AK41" s="410" t="n"/>
      <c r="AL41" s="2699" t="n"/>
      <c r="AM41" s="2592" t="n"/>
      <c r="AN41" s="2592" t="n"/>
      <c r="AO41" s="2592" t="n"/>
      <c r="AP41" s="2695" t="n"/>
      <c r="AQ41" s="2695" t="n"/>
      <c r="AR41" s="2592" t="n"/>
      <c r="AS41" s="1208" t="n"/>
      <c r="AT41" s="2593" t="n"/>
      <c r="AU41" s="2699" t="n"/>
      <c r="AV41" s="2592" t="n"/>
      <c r="AW41" s="2592" t="n"/>
      <c r="AX41" s="2695" t="n"/>
      <c r="AY41" s="2695" t="n"/>
      <c r="AZ41" s="2592" t="n"/>
      <c r="BA41" s="1208" t="n"/>
      <c r="BB41" s="410" t="n"/>
      <c r="BC41" s="2699" t="n"/>
      <c r="BD41" s="2592" t="n"/>
      <c r="BE41" s="2592" t="n"/>
      <c r="BF41" s="2695" t="n"/>
      <c r="BG41" s="2695" t="n"/>
      <c r="BH41" s="2592" t="n"/>
      <c r="BI41" s="1208" t="n"/>
      <c r="BJ41" s="410" t="n"/>
      <c r="BK41" s="2699" t="n"/>
      <c r="BL41" s="2592" t="n"/>
      <c r="BM41" s="2592" t="n"/>
      <c r="BN41" s="2592" t="n"/>
      <c r="BO41" s="2695" t="n"/>
      <c r="BP41" s="2695" t="n"/>
      <c r="BQ41" s="2592" t="n"/>
      <c r="BR41" s="1208" t="n"/>
      <c r="BS41" s="410" t="n"/>
      <c r="BT41" s="2699" t="n"/>
      <c r="BU41" s="2592" t="n"/>
      <c r="BV41" s="2592" t="n"/>
      <c r="BW41" s="2695" t="n"/>
      <c r="BX41" s="2695" t="n"/>
      <c r="BY41" s="2592" t="n"/>
      <c r="BZ41" s="1208" t="n"/>
      <c r="CA41" s="410" t="n"/>
      <c r="CB41" s="2699" t="n"/>
      <c r="CC41" s="2592" t="n"/>
      <c r="CD41" s="2592" t="n"/>
      <c r="CE41" s="2695" t="n"/>
      <c r="CF41" s="2695" t="n"/>
      <c r="CG41" s="2592" t="n"/>
      <c r="CH41" s="1208" t="n"/>
      <c r="CI41" s="410" t="n"/>
      <c r="CJ41" s="2699" t="n"/>
      <c r="CK41" s="2592" t="n"/>
      <c r="CL41" s="2592" t="n"/>
      <c r="CM41" s="2695" t="n"/>
      <c r="CN41" s="2695" t="n"/>
      <c r="CO41" s="2592" t="n"/>
      <c r="CP41" s="1208" t="n"/>
      <c r="CQ41" s="409" t="n"/>
      <c r="CR41" s="2815" t="n"/>
      <c r="CS41" s="2592" t="n"/>
      <c r="CT41" s="2592" t="n"/>
      <c r="CU41" s="2592">
        <f>CR41-CS41</f>
        <v/>
      </c>
      <c r="CV41" s="2592">
        <f>CR41-CT41</f>
        <v/>
      </c>
      <c r="CW41" s="2592" t="n"/>
      <c r="CX41" s="2592">
        <f>IFERROR(CR41/CW41-1, "-")</f>
        <v/>
      </c>
      <c r="CY41" s="3032" t="n"/>
      <c r="CZ41" s="2592" t="n"/>
      <c r="DA41" s="2592" t="n"/>
      <c r="DB41" s="2592" t="n"/>
      <c r="DC41" s="2592" t="n"/>
      <c r="DD41" s="2592" t="n"/>
      <c r="DE41" s="409" t="n"/>
      <c r="DF41" s="409" t="n"/>
      <c r="DG41" s="409" t="n"/>
      <c r="DH41" s="409" t="n"/>
      <c r="DI41" s="764" t="n"/>
      <c r="DJ41" s="3007">
        <f>SUM(D41,J41,P41,V41,AD41,AL41,AU41,BC41,BK41,BT41,CB41,CJ41)-CR41</f>
        <v/>
      </c>
      <c r="DK41" s="3007">
        <f>SUM(E41,K41,Q41,W41,AE41,AM41,AV41,BD41,BL41,BU41,CC41,CK41)-CS41</f>
        <v/>
      </c>
      <c r="DL41" s="3007">
        <f>SUM(G41,M41,S41,AA41,AI41,AR41,AZ41,BH41,BQ41,BY41,CG41,CO41)-CW41</f>
        <v/>
      </c>
      <c r="DM41" s="300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Format="1" customHeight="1" hidden="1" ht="12.75" r="42" s="787">
      <c r="B42" s="1205" t="inlineStr">
        <is>
          <t xml:space="preserve">      vers BBCOM, LIBERCOM</t>
        </is>
      </c>
      <c r="C42" s="651" t="inlineStr">
        <is>
          <t>TRAF36</t>
        </is>
      </c>
      <c r="D42" s="3039" t="n"/>
      <c r="E42" s="2592" t="n"/>
      <c r="F42" s="3031" t="n"/>
      <c r="G42" s="2592" t="n"/>
      <c r="H42" s="1208" t="n"/>
      <c r="I42" s="1209" t="n"/>
      <c r="J42" s="3039" t="n"/>
      <c r="K42" s="2592" t="n"/>
      <c r="L42" s="3031" t="n"/>
      <c r="M42" s="2592" t="n"/>
      <c r="N42" s="1208" t="n"/>
      <c r="O42" s="409" t="n"/>
      <c r="P42" s="3039" t="n"/>
      <c r="Q42" s="2592" t="n"/>
      <c r="R42" s="3031" t="n"/>
      <c r="S42" s="2592" t="n"/>
      <c r="T42" s="1208" t="n"/>
      <c r="U42" s="410" t="n"/>
      <c r="V42" s="3039" t="n"/>
      <c r="W42" s="2592" t="n"/>
      <c r="X42" s="2592" t="n"/>
      <c r="Y42" s="2695" t="n"/>
      <c r="Z42" s="2695" t="n"/>
      <c r="AA42" s="2592" t="n"/>
      <c r="AB42" s="1208" t="n"/>
      <c r="AC42" s="410" t="n"/>
      <c r="AD42" s="3039" t="n"/>
      <c r="AE42" s="2592" t="n"/>
      <c r="AF42" s="2592" t="n"/>
      <c r="AG42" s="2695" t="n"/>
      <c r="AH42" s="2695" t="n"/>
      <c r="AI42" s="2592" t="n"/>
      <c r="AJ42" s="1208" t="n"/>
      <c r="AK42" s="410" t="n"/>
      <c r="AL42" s="3039" t="n"/>
      <c r="AM42" s="2592" t="n"/>
      <c r="AN42" s="2592" t="n"/>
      <c r="AO42" s="2592" t="n"/>
      <c r="AP42" s="2695" t="n"/>
      <c r="AQ42" s="2695" t="n"/>
      <c r="AR42" s="2592" t="n"/>
      <c r="AS42" s="1208" t="n"/>
      <c r="AT42" s="2593" t="n"/>
      <c r="AU42" s="3039" t="n"/>
      <c r="AV42" s="2592" t="n"/>
      <c r="AW42" s="2592" t="n"/>
      <c r="AX42" s="2695" t="n"/>
      <c r="AY42" s="2695" t="n"/>
      <c r="AZ42" s="2592" t="n"/>
      <c r="BA42" s="1208" t="n"/>
      <c r="BB42" s="410" t="n"/>
      <c r="BC42" s="3039" t="n"/>
      <c r="BD42" s="2592" t="n"/>
      <c r="BE42" s="2592" t="n"/>
      <c r="BF42" s="2695" t="n"/>
      <c r="BG42" s="2695" t="n"/>
      <c r="BH42" s="2592" t="n"/>
      <c r="BI42" s="1208" t="n"/>
      <c r="BJ42" s="410" t="n"/>
      <c r="BK42" s="3039" t="n"/>
      <c r="BL42" s="2592" t="n"/>
      <c r="BM42" s="2592" t="n"/>
      <c r="BN42" s="2592" t="n"/>
      <c r="BO42" s="2695" t="n"/>
      <c r="BP42" s="2695" t="n"/>
      <c r="BQ42" s="2592" t="n"/>
      <c r="BR42" s="1208" t="n"/>
      <c r="BS42" s="410" t="n"/>
      <c r="BT42" s="3039" t="n"/>
      <c r="BU42" s="2592" t="n"/>
      <c r="BV42" s="2592" t="n"/>
      <c r="BW42" s="2695" t="n"/>
      <c r="BX42" s="2695" t="n"/>
      <c r="BY42" s="2592" t="n"/>
      <c r="BZ42" s="1208" t="n"/>
      <c r="CA42" s="410" t="n"/>
      <c r="CB42" s="3039" t="n"/>
      <c r="CC42" s="2592" t="n"/>
      <c r="CD42" s="2592" t="n"/>
      <c r="CE42" s="2695" t="n"/>
      <c r="CF42" s="2695" t="n"/>
      <c r="CG42" s="2592" t="n"/>
      <c r="CH42" s="1208" t="n"/>
      <c r="CI42" s="410" t="n"/>
      <c r="CJ42" s="3039" t="n"/>
      <c r="CK42" s="2592" t="n"/>
      <c r="CL42" s="2592" t="n"/>
      <c r="CM42" s="2695" t="n"/>
      <c r="CN42" s="2695" t="n"/>
      <c r="CO42" s="2592" t="n"/>
      <c r="CP42" s="1208" t="n"/>
      <c r="CQ42" s="409" t="n"/>
      <c r="CR42" s="2815" t="n"/>
      <c r="CS42" s="2592" t="n"/>
      <c r="CT42" s="2592" t="n"/>
      <c r="CU42" s="2592">
        <f>CR42-CS42</f>
        <v/>
      </c>
      <c r="CV42" s="2592">
        <f>CR42-CT42</f>
        <v/>
      </c>
      <c r="CW42" s="2592" t="n"/>
      <c r="CX42" s="2592">
        <f>IFERROR(CR42/CW42-1, "-")</f>
        <v/>
      </c>
      <c r="CY42" s="3032" t="n"/>
      <c r="CZ42" s="2592" t="n"/>
      <c r="DA42" s="2592" t="n"/>
      <c r="DB42" s="2592" t="n"/>
      <c r="DC42" s="2592" t="n"/>
      <c r="DD42" s="2592" t="n"/>
      <c r="DE42" s="409" t="n"/>
      <c r="DF42" s="409" t="n"/>
      <c r="DG42" s="409" t="n"/>
      <c r="DH42" s="409" t="n"/>
      <c r="DI42" s="764" t="n"/>
      <c r="DJ42" s="3007">
        <f>SUM(D42,J42,P42,V42,AD42,AL42,AU42,BC42,BK42,BT42,CB42,CJ42)-CR42</f>
        <v/>
      </c>
      <c r="DK42" s="3007">
        <f>SUM(E42,K42,Q42,W42,AE42,AM42,AV42,BD42,BL42,BU42,CC42,CK42)-CS42</f>
        <v/>
      </c>
      <c r="DL42" s="3007">
        <f>SUM(G42,M42,S42,AA42,AI42,AR42,AZ42,BH42,BQ42,BY42,CG42,CO42)-CW42</f>
        <v/>
      </c>
      <c r="DM42" s="300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Format="1" customHeight="1" hidden="1" ht="12.75" r="43" s="787">
      <c r="B43" s="1205" t="inlineStr">
        <is>
          <t xml:space="preserve">      Outbound roaming</t>
        </is>
      </c>
      <c r="C43" s="651" t="inlineStr">
        <is>
          <t>TRAF37</t>
        </is>
      </c>
      <c r="D43" s="3039" t="n"/>
      <c r="E43" s="2592" t="n"/>
      <c r="F43" s="3031" t="n"/>
      <c r="G43" s="2592" t="n"/>
      <c r="H43" s="1208" t="n"/>
      <c r="I43" s="1209" t="n"/>
      <c r="J43" s="3039" t="n"/>
      <c r="K43" s="2592" t="n"/>
      <c r="L43" s="3031" t="n"/>
      <c r="M43" s="2592" t="n"/>
      <c r="N43" s="1208" t="n"/>
      <c r="O43" s="409" t="n"/>
      <c r="P43" s="3039" t="n"/>
      <c r="Q43" s="2592" t="n"/>
      <c r="R43" s="3031" t="n"/>
      <c r="S43" s="2592" t="n"/>
      <c r="T43" s="1208" t="n"/>
      <c r="U43" s="410" t="n"/>
      <c r="V43" s="3039" t="n"/>
      <c r="W43" s="2592" t="n"/>
      <c r="X43" s="2592" t="n"/>
      <c r="Y43" s="2695" t="n"/>
      <c r="Z43" s="2695" t="n"/>
      <c r="AA43" s="2592" t="n"/>
      <c r="AB43" s="1208" t="n"/>
      <c r="AC43" s="410" t="n"/>
      <c r="AD43" s="3039" t="n"/>
      <c r="AE43" s="2592" t="n"/>
      <c r="AF43" s="2592" t="n"/>
      <c r="AG43" s="2695" t="n"/>
      <c r="AH43" s="2695" t="n"/>
      <c r="AI43" s="2592" t="n"/>
      <c r="AJ43" s="1208" t="n"/>
      <c r="AK43" s="410" t="n"/>
      <c r="AL43" s="3039" t="n"/>
      <c r="AM43" s="2592" t="n"/>
      <c r="AN43" s="2592" t="n"/>
      <c r="AO43" s="2592" t="n"/>
      <c r="AP43" s="2695" t="n"/>
      <c r="AQ43" s="2695" t="n"/>
      <c r="AR43" s="2592" t="n"/>
      <c r="AS43" s="1208" t="n"/>
      <c r="AT43" s="2593" t="n"/>
      <c r="AU43" s="3039" t="n"/>
      <c r="AV43" s="2592" t="n"/>
      <c r="AW43" s="2592" t="n"/>
      <c r="AX43" s="2695" t="n"/>
      <c r="AY43" s="2695" t="n"/>
      <c r="AZ43" s="2592" t="n"/>
      <c r="BA43" s="1208" t="n"/>
      <c r="BB43" s="410" t="n"/>
      <c r="BC43" s="3039" t="n"/>
      <c r="BD43" s="2592" t="n"/>
      <c r="BE43" s="2592" t="n"/>
      <c r="BF43" s="2695" t="n"/>
      <c r="BG43" s="2695" t="n"/>
      <c r="BH43" s="2592" t="n"/>
      <c r="BI43" s="1208" t="n"/>
      <c r="BJ43" s="410" t="n"/>
      <c r="BK43" s="3039" t="n"/>
      <c r="BL43" s="2592" t="n"/>
      <c r="BM43" s="2592" t="n"/>
      <c r="BN43" s="2592" t="n"/>
      <c r="BO43" s="2695" t="n"/>
      <c r="BP43" s="2695" t="n"/>
      <c r="BQ43" s="2592" t="n"/>
      <c r="BR43" s="1208" t="n"/>
      <c r="BS43" s="410" t="n"/>
      <c r="BT43" s="3039" t="n"/>
      <c r="BU43" s="2592" t="n"/>
      <c r="BV43" s="2592" t="n"/>
      <c r="BW43" s="2695" t="n"/>
      <c r="BX43" s="2695" t="n"/>
      <c r="BY43" s="2592" t="n"/>
      <c r="BZ43" s="1208" t="n"/>
      <c r="CA43" s="410" t="n"/>
      <c r="CB43" s="3039" t="n"/>
      <c r="CC43" s="2592" t="n"/>
      <c r="CD43" s="2592" t="n"/>
      <c r="CE43" s="2695" t="n"/>
      <c r="CF43" s="2695" t="n"/>
      <c r="CG43" s="2592" t="n"/>
      <c r="CH43" s="1208" t="n"/>
      <c r="CI43" s="410" t="n"/>
      <c r="CJ43" s="3039" t="n"/>
      <c r="CK43" s="2592" t="n"/>
      <c r="CL43" s="2592" t="n"/>
      <c r="CM43" s="2695" t="n"/>
      <c r="CN43" s="2695" t="n"/>
      <c r="CO43" s="2592" t="n"/>
      <c r="CP43" s="1208" t="n"/>
      <c r="CQ43" s="409" t="n"/>
      <c r="CR43" s="2815" t="n"/>
      <c r="CS43" s="2592" t="n"/>
      <c r="CT43" s="2592" t="n"/>
      <c r="CU43" s="2592">
        <f>CR43-CS43</f>
        <v/>
      </c>
      <c r="CV43" s="2592">
        <f>CR43-CT43</f>
        <v/>
      </c>
      <c r="CW43" s="2592" t="n"/>
      <c r="CX43" s="2592">
        <f>IFERROR(CR43/CW43-1, "-")</f>
        <v/>
      </c>
      <c r="CY43" s="3032" t="n"/>
      <c r="CZ43" s="2592" t="n"/>
      <c r="DA43" s="2592" t="n"/>
      <c r="DB43" s="2592" t="n"/>
      <c r="DC43" s="2592" t="n"/>
      <c r="DD43" s="2592" t="n"/>
      <c r="DE43" s="409" t="n"/>
      <c r="DF43" s="409" t="n"/>
      <c r="DG43" s="409" t="n"/>
      <c r="DH43" s="409" t="n"/>
      <c r="DI43" s="764" t="n"/>
      <c r="DJ43" s="3007">
        <f>SUM(D43,J43,P43,V43,AD43,AL43,AU43,BC43,BK43,BT43,CB43,CJ43)-CR43</f>
        <v/>
      </c>
      <c r="DK43" s="3007">
        <f>SUM(E43,K43,Q43,W43,AE43,AM43,AV43,BD43,BL43,BU43,CC43,CK43)-CS43</f>
        <v/>
      </c>
      <c r="DL43" s="3007">
        <f>SUM(G43,M43,S43,AA43,AI43,AR43,AZ43,BH43,BQ43,BY43,CG43,CO43)-CW43</f>
        <v/>
      </c>
      <c r="DM43" s="300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Format="1" customHeight="1" hidden="1" ht="7.5" r="44" s="787">
      <c r="B44" s="1205" t="n"/>
      <c r="C44" s="651" t="inlineStr">
        <is>
          <t>TRAF38</t>
        </is>
      </c>
      <c r="D44" s="2592" t="n"/>
      <c r="E44" s="2592" t="n"/>
      <c r="F44" s="3031" t="n"/>
      <c r="G44" s="2592" t="n"/>
      <c r="H44" s="1208" t="n"/>
      <c r="I44" s="1209" t="n"/>
      <c r="J44" s="2592" t="n"/>
      <c r="K44" s="2592" t="n"/>
      <c r="L44" s="3031" t="n"/>
      <c r="M44" s="2592" t="n"/>
      <c r="N44" s="1208" t="n"/>
      <c r="O44" s="409" t="n"/>
      <c r="P44" s="2592" t="n"/>
      <c r="Q44" s="2592" t="n"/>
      <c r="R44" s="3031" t="n"/>
      <c r="S44" s="2592" t="n"/>
      <c r="T44" s="1208" t="n"/>
      <c r="U44" s="410" t="n"/>
      <c r="V44" s="2592" t="n"/>
      <c r="W44" s="2592" t="n"/>
      <c r="X44" s="2592" t="n"/>
      <c r="Y44" s="2695" t="n"/>
      <c r="Z44" s="2695" t="n"/>
      <c r="AA44" s="2592" t="n"/>
      <c r="AB44" s="1208" t="n"/>
      <c r="AC44" s="410" t="n"/>
      <c r="AD44" s="2592" t="n"/>
      <c r="AE44" s="2592" t="n"/>
      <c r="AF44" s="2592" t="n"/>
      <c r="AG44" s="2695" t="n"/>
      <c r="AH44" s="2695" t="n"/>
      <c r="AI44" s="2592" t="n"/>
      <c r="AJ44" s="1208" t="n"/>
      <c r="AK44" s="410" t="n"/>
      <c r="AL44" s="2592" t="n"/>
      <c r="AM44" s="2592" t="n"/>
      <c r="AN44" s="2592" t="n"/>
      <c r="AO44" s="2592" t="n"/>
      <c r="AP44" s="2695" t="n"/>
      <c r="AQ44" s="2695" t="n"/>
      <c r="AR44" s="2592" t="n"/>
      <c r="AS44" s="1208" t="n"/>
      <c r="AT44" s="2593" t="n"/>
      <c r="AU44" s="2592" t="n"/>
      <c r="AV44" s="2592" t="n"/>
      <c r="AW44" s="2592" t="n"/>
      <c r="AX44" s="2695" t="n"/>
      <c r="AY44" s="2695" t="n"/>
      <c r="AZ44" s="2592" t="n"/>
      <c r="BA44" s="1208" t="n"/>
      <c r="BB44" s="410" t="n"/>
      <c r="BC44" s="2592" t="n"/>
      <c r="BD44" s="2592" t="n"/>
      <c r="BE44" s="2592" t="n"/>
      <c r="BF44" s="2695" t="n"/>
      <c r="BG44" s="2695" t="n"/>
      <c r="BH44" s="2592" t="n"/>
      <c r="BI44" s="1208" t="n"/>
      <c r="BJ44" s="410" t="n"/>
      <c r="BK44" s="2592" t="n"/>
      <c r="BL44" s="2592" t="n"/>
      <c r="BM44" s="2592" t="n"/>
      <c r="BN44" s="2592" t="n"/>
      <c r="BO44" s="2695" t="n"/>
      <c r="BP44" s="2695" t="n"/>
      <c r="BQ44" s="2592" t="n"/>
      <c r="BR44" s="1208" t="n"/>
      <c r="BS44" s="410" t="n"/>
      <c r="BT44" s="2592" t="n"/>
      <c r="BU44" s="2592" t="n"/>
      <c r="BV44" s="2592" t="n"/>
      <c r="BW44" s="2695" t="n"/>
      <c r="BX44" s="2695" t="n"/>
      <c r="BY44" s="2592" t="n"/>
      <c r="BZ44" s="1208" t="n"/>
      <c r="CA44" s="410" t="n"/>
      <c r="CB44" s="2592" t="n"/>
      <c r="CC44" s="2592" t="n"/>
      <c r="CD44" s="2592" t="n"/>
      <c r="CE44" s="2695" t="n"/>
      <c r="CF44" s="2695" t="n"/>
      <c r="CG44" s="2592" t="n"/>
      <c r="CH44" s="1208" t="n"/>
      <c r="CI44" s="410" t="n"/>
      <c r="CJ44" s="2592" t="n"/>
      <c r="CK44" s="2592" t="n"/>
      <c r="CL44" s="2592" t="n"/>
      <c r="CM44" s="2695" t="n"/>
      <c r="CN44" s="2695" t="n"/>
      <c r="CO44" s="2592" t="n"/>
      <c r="CP44" s="1208" t="n"/>
      <c r="CQ44" s="409" t="n"/>
      <c r="CR44" s="2815" t="n"/>
      <c r="CS44" s="2592" t="n"/>
      <c r="CT44" s="2592" t="n"/>
      <c r="CU44" s="2592" t="n"/>
      <c r="CV44" s="2592" t="n"/>
      <c r="CW44" s="2592" t="n"/>
      <c r="CX44" s="2592">
        <f>IFERROR(CR44/CW44-1, "-")</f>
        <v/>
      </c>
      <c r="CY44" s="3032" t="n"/>
      <c r="CZ44" s="2592" t="n"/>
      <c r="DA44" s="2592" t="n"/>
      <c r="DB44" s="2592" t="n"/>
      <c r="DC44" s="2592" t="n"/>
      <c r="DD44" s="2592" t="n"/>
      <c r="DE44" s="409" t="n"/>
      <c r="DF44" s="409" t="n"/>
      <c r="DG44" s="409" t="n"/>
      <c r="DH44" s="409" t="n"/>
      <c r="DI44" s="764" t="n"/>
      <c r="DJ44" s="3007">
        <f>SUM(D44,J44,P44,V44,AD44,AL44,AU44,BC44,BK44,BT44,CB44,CJ44)-CR44</f>
        <v/>
      </c>
      <c r="DK44" s="3007">
        <f>SUM(E44,K44,Q44,W44,AE44,AM44,AV44,BD44,BL44,BU44,CC44,CK44)-CS44</f>
        <v/>
      </c>
      <c r="DL44" s="3007">
        <f>SUM(G44,M44,S44,AA44,AI44,AR44,AZ44,BH44,BQ44,BY44,CG44,CO44)-CW44</f>
        <v/>
      </c>
      <c r="DM44" s="300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Format="1" customHeight="1" hidden="1" ht="12.75" r="45" s="763">
      <c r="B45" s="1224" t="inlineStr">
        <is>
          <t>Business Prepaid</t>
        </is>
      </c>
      <c r="C45" s="651" t="inlineStr">
        <is>
          <t>TRAF39</t>
        </is>
      </c>
      <c r="D45" s="3040" t="n"/>
      <c r="E45" s="3040" t="n"/>
      <c r="F45" s="3041" t="n"/>
      <c r="G45" s="3040" t="n"/>
      <c r="H45" s="1227" t="n"/>
      <c r="I45" s="1216" t="n"/>
      <c r="J45" s="3040" t="n"/>
      <c r="K45" s="3040" t="n"/>
      <c r="L45" s="3041" t="n"/>
      <c r="M45" s="3040" t="n"/>
      <c r="N45" s="1227" t="n"/>
      <c r="O45" s="758" t="n"/>
      <c r="P45" s="3040" t="n"/>
      <c r="Q45" s="3040" t="n"/>
      <c r="R45" s="3041" t="n"/>
      <c r="S45" s="3040" t="n"/>
      <c r="T45" s="1227" t="n"/>
      <c r="U45" s="759" t="n"/>
      <c r="V45" s="3040" t="n"/>
      <c r="W45" s="3040" t="n"/>
      <c r="X45" s="3040" t="n"/>
      <c r="Y45" s="3042" t="n"/>
      <c r="Z45" s="3042" t="n"/>
      <c r="AA45" s="3040" t="n"/>
      <c r="AB45" s="1227" t="n"/>
      <c r="AC45" s="759" t="n"/>
      <c r="AD45" s="3040" t="n"/>
      <c r="AE45" s="3040" t="n"/>
      <c r="AF45" s="3040" t="n"/>
      <c r="AG45" s="3042" t="n"/>
      <c r="AH45" s="3042" t="n"/>
      <c r="AI45" s="3040" t="n"/>
      <c r="AJ45" s="1227" t="n"/>
      <c r="AK45" s="759" t="n"/>
      <c r="AL45" s="3040" t="n"/>
      <c r="AM45" s="3040" t="n"/>
      <c r="AN45" s="3040" t="n"/>
      <c r="AO45" s="3040" t="n"/>
      <c r="AP45" s="3042" t="n"/>
      <c r="AQ45" s="3042" t="n"/>
      <c r="AR45" s="3040" t="n"/>
      <c r="AS45" s="1227" t="n"/>
      <c r="AT45" s="3036" t="n"/>
      <c r="AU45" s="3040" t="n"/>
      <c r="AV45" s="3040" t="n"/>
      <c r="AW45" s="3040" t="n"/>
      <c r="AX45" s="3042" t="n"/>
      <c r="AY45" s="3042" t="n"/>
      <c r="AZ45" s="3040" t="n"/>
      <c r="BA45" s="1227" t="n"/>
      <c r="BB45" s="759" t="n"/>
      <c r="BC45" s="3040" t="n"/>
      <c r="BD45" s="3040" t="n"/>
      <c r="BE45" s="3040" t="n"/>
      <c r="BF45" s="3042" t="n"/>
      <c r="BG45" s="3042" t="n"/>
      <c r="BH45" s="3040" t="n"/>
      <c r="BI45" s="1227" t="n"/>
      <c r="BJ45" s="759" t="n"/>
      <c r="BK45" s="3040" t="n"/>
      <c r="BL45" s="3040" t="n"/>
      <c r="BM45" s="3040" t="n"/>
      <c r="BN45" s="3040" t="n"/>
      <c r="BO45" s="3042" t="n"/>
      <c r="BP45" s="3042" t="n"/>
      <c r="BQ45" s="3040" t="n"/>
      <c r="BR45" s="1227" t="n"/>
      <c r="BS45" s="759" t="n"/>
      <c r="BT45" s="3040" t="n"/>
      <c r="BU45" s="3040" t="n"/>
      <c r="BV45" s="3040" t="n"/>
      <c r="BW45" s="3042" t="n"/>
      <c r="BX45" s="3042" t="n"/>
      <c r="BY45" s="3040" t="n"/>
      <c r="BZ45" s="1227" t="n"/>
      <c r="CA45" s="759" t="n"/>
      <c r="CB45" s="3040" t="n"/>
      <c r="CC45" s="3040" t="n"/>
      <c r="CD45" s="3040" t="n"/>
      <c r="CE45" s="3042" t="n"/>
      <c r="CF45" s="3042" t="n"/>
      <c r="CG45" s="3040" t="n"/>
      <c r="CH45" s="1227" t="n"/>
      <c r="CI45" s="759" t="n"/>
      <c r="CJ45" s="3040" t="n"/>
      <c r="CK45" s="3040" t="n"/>
      <c r="CL45" s="3040" t="n"/>
      <c r="CM45" s="3042" t="n"/>
      <c r="CN45" s="3042" t="n"/>
      <c r="CO45" s="3040" t="n"/>
      <c r="CP45" s="1227" t="n"/>
      <c r="CQ45" s="758" t="n"/>
      <c r="CR45" s="2806" t="n"/>
      <c r="CS45" s="2793" t="n"/>
      <c r="CT45" s="3040" t="n"/>
      <c r="CU45" s="3040">
        <f>CR45-CS45</f>
        <v/>
      </c>
      <c r="CV45" s="3040">
        <f>CR45-CT45</f>
        <v/>
      </c>
      <c r="CW45" s="3040" t="n"/>
      <c r="CX45" s="3040">
        <f>IFERROR(CR45/CW45-1, "-")</f>
        <v/>
      </c>
      <c r="CY45" s="3043" t="n"/>
      <c r="CZ45" s="3040" t="n"/>
      <c r="DA45" s="3040" t="n"/>
      <c r="DB45" s="3040" t="n"/>
      <c r="DC45" s="3040" t="n"/>
      <c r="DD45" s="3040" t="n"/>
      <c r="DE45" s="758">
        <f>+CZ45/DD45-1</f>
        <v/>
      </c>
      <c r="DF45" s="758">
        <f>+DA45/DD45-1</f>
        <v/>
      </c>
      <c r="DG45" s="758">
        <f>+DB45/DD45-1</f>
        <v/>
      </c>
      <c r="DH45" s="758">
        <f>+DC45/DD45-1</f>
        <v/>
      </c>
      <c r="DI45" s="1222" t="n"/>
      <c r="DJ45" s="3007">
        <f>SUM(D45,J45,P45,V45,AD45,AL45,AU45,BC45,BK45,BT45,CB45,CJ45)-CR45</f>
        <v/>
      </c>
      <c r="DK45" s="3007">
        <f>SUM(E45,K45,Q45,W45,AE45,AM45,AV45,BD45,BL45,BU45,CC45,CK45)-CS45</f>
        <v/>
      </c>
      <c r="DL45" s="3007">
        <f>SUM(G45,M45,S45,AA45,AI45,AR45,AZ45,BH45,BQ45,BY45,CG45,CO45)-CW45</f>
        <v/>
      </c>
      <c r="DM45" s="300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12.75" r="46" s="787">
      <c r="B46" s="1205" t="inlineStr">
        <is>
          <t xml:space="preserve">     vers le fixe</t>
        </is>
      </c>
      <c r="C46" s="651" t="inlineStr">
        <is>
          <t>TRAF40</t>
        </is>
      </c>
      <c r="D46" s="2695" t="n"/>
      <c r="E46" s="2592" t="n"/>
      <c r="F46" s="3031" t="n"/>
      <c r="G46" s="2592" t="n"/>
      <c r="H46" s="1208" t="n"/>
      <c r="I46" s="1209" t="n"/>
      <c r="J46" s="2695" t="n"/>
      <c r="K46" s="2592" t="n"/>
      <c r="L46" s="3031" t="n"/>
      <c r="M46" s="2592" t="n"/>
      <c r="N46" s="1208" t="n"/>
      <c r="O46" s="409" t="n"/>
      <c r="P46" s="2695" t="n"/>
      <c r="Q46" s="2592" t="n"/>
      <c r="R46" s="3031" t="n"/>
      <c r="S46" s="2592" t="n"/>
      <c r="T46" s="1208" t="n"/>
      <c r="U46" s="410" t="n"/>
      <c r="V46" s="2695" t="n"/>
      <c r="W46" s="2592" t="n"/>
      <c r="X46" s="2592" t="n"/>
      <c r="Y46" s="2695" t="n"/>
      <c r="Z46" s="2695" t="n"/>
      <c r="AA46" s="2592" t="n"/>
      <c r="AB46" s="1208" t="n"/>
      <c r="AC46" s="410" t="n"/>
      <c r="AD46" s="2695" t="n"/>
      <c r="AE46" s="2592" t="n"/>
      <c r="AF46" s="2592" t="n"/>
      <c r="AG46" s="2695" t="n"/>
      <c r="AH46" s="2695" t="n"/>
      <c r="AI46" s="2592" t="n"/>
      <c r="AJ46" s="1208" t="n"/>
      <c r="AK46" s="410" t="n"/>
      <c r="AL46" s="2695" t="n"/>
      <c r="AM46" s="2592" t="n"/>
      <c r="AN46" s="2592" t="n"/>
      <c r="AO46" s="2592" t="n"/>
      <c r="AP46" s="2695" t="n"/>
      <c r="AQ46" s="2695" t="n"/>
      <c r="AR46" s="2592" t="n"/>
      <c r="AS46" s="1208" t="n"/>
      <c r="AT46" s="2593" t="n"/>
      <c r="AU46" s="2695" t="n"/>
      <c r="AV46" s="2592" t="n"/>
      <c r="AW46" s="2592" t="n"/>
      <c r="AX46" s="2695" t="n"/>
      <c r="AY46" s="2695" t="n"/>
      <c r="AZ46" s="2592" t="n"/>
      <c r="BA46" s="1208" t="n"/>
      <c r="BB46" s="410" t="n"/>
      <c r="BC46" s="2695" t="n"/>
      <c r="BD46" s="2592" t="n"/>
      <c r="BE46" s="2592" t="n"/>
      <c r="BF46" s="2695" t="n"/>
      <c r="BG46" s="2695" t="n"/>
      <c r="BH46" s="2592" t="n"/>
      <c r="BI46" s="1208" t="n"/>
      <c r="BJ46" s="410" t="n"/>
      <c r="BK46" s="2695" t="n"/>
      <c r="BL46" s="2592" t="n"/>
      <c r="BM46" s="2592" t="n"/>
      <c r="BN46" s="2592" t="n"/>
      <c r="BO46" s="2695" t="n"/>
      <c r="BP46" s="2695" t="n"/>
      <c r="BQ46" s="2592" t="n"/>
      <c r="BR46" s="1208" t="n"/>
      <c r="BS46" s="410" t="n"/>
      <c r="BT46" s="2695" t="n"/>
      <c r="BU46" s="2592" t="n"/>
      <c r="BV46" s="2592" t="n"/>
      <c r="BW46" s="2695" t="n"/>
      <c r="BX46" s="2695" t="n"/>
      <c r="BY46" s="2592" t="n"/>
      <c r="BZ46" s="1208" t="n"/>
      <c r="CA46" s="410" t="n"/>
      <c r="CB46" s="2695" t="n"/>
      <c r="CC46" s="2592" t="n"/>
      <c r="CD46" s="2592" t="n"/>
      <c r="CE46" s="2695" t="n"/>
      <c r="CF46" s="2695" t="n"/>
      <c r="CG46" s="2592" t="n"/>
      <c r="CH46" s="1208" t="n"/>
      <c r="CI46" s="410" t="n"/>
      <c r="CJ46" s="2695" t="n"/>
      <c r="CK46" s="2592" t="n"/>
      <c r="CL46" s="2592" t="n"/>
      <c r="CM46" s="2695" t="n"/>
      <c r="CN46" s="2695" t="n"/>
      <c r="CO46" s="2592" t="n"/>
      <c r="CP46" s="1208" t="n"/>
      <c r="CQ46" s="409" t="n"/>
      <c r="CR46" s="2815" t="n"/>
      <c r="CS46" s="2592" t="n"/>
      <c r="CT46" s="2592" t="n"/>
      <c r="CU46" s="2592">
        <f>CR46-CS46</f>
        <v/>
      </c>
      <c r="CV46" s="2592">
        <f>CR46-CT46</f>
        <v/>
      </c>
      <c r="CW46" s="2592" t="n"/>
      <c r="CX46" s="2592">
        <f>IFERROR(CR46/CW46-1, "-")</f>
        <v/>
      </c>
      <c r="CY46" s="3032" t="n"/>
      <c r="CZ46" s="2592" t="n"/>
      <c r="DA46" s="2592" t="n"/>
      <c r="DB46" s="2592" t="n"/>
      <c r="DC46" s="2592" t="n"/>
      <c r="DD46" s="2592" t="n"/>
      <c r="DE46" s="409">
        <f>+CZ46/DD46-1</f>
        <v/>
      </c>
      <c r="DF46" s="409">
        <f>+DA46/DD46-1</f>
        <v/>
      </c>
      <c r="DG46" s="409">
        <f>+DB46/DD46-1</f>
        <v/>
      </c>
      <c r="DH46" s="409">
        <f>+DC46/DD46-1</f>
        <v/>
      </c>
      <c r="DI46" s="764" t="n"/>
      <c r="DJ46" s="3007">
        <f>SUM(D46,J46,P46,V46,AD46,AL46,AU46,BC46,BK46,BT46,CB46,CJ46)-CR46</f>
        <v/>
      </c>
      <c r="DK46" s="3007">
        <f>SUM(E46,K46,Q46,W46,AE46,AM46,AV46,BD46,BL46,BU46,CC46,CK46)-CS46</f>
        <v/>
      </c>
      <c r="DL46" s="3007">
        <f>SUM(G46,M46,S46,AA46,AI46,AR46,AZ46,BH46,BQ46,BY46,CG46,CO46)-CW46</f>
        <v/>
      </c>
      <c r="DM46" s="3007">
        <f>SUM(D46,J46,P46,V46,AD46,AL46,AU46,BC46,,BN46,BV46,CD46,CL46)-CT46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idden="1" ht="12.75" r="47" s="787">
      <c r="B47" s="1205" t="inlineStr">
        <is>
          <t xml:space="preserve">     vers l'international</t>
        </is>
      </c>
      <c r="C47" s="651" t="inlineStr">
        <is>
          <t>TRAF41</t>
        </is>
      </c>
      <c r="D47" s="2695" t="n"/>
      <c r="E47" s="2592" t="n"/>
      <c r="F47" s="3031" t="n"/>
      <c r="G47" s="2592" t="n"/>
      <c r="H47" s="1208" t="n"/>
      <c r="I47" s="1209" t="n"/>
      <c r="J47" s="2695" t="n"/>
      <c r="K47" s="2592" t="n"/>
      <c r="L47" s="3031" t="n"/>
      <c r="M47" s="2592" t="n"/>
      <c r="N47" s="1208" t="n"/>
      <c r="O47" s="409" t="n"/>
      <c r="P47" s="2695" t="n"/>
      <c r="Q47" s="2592" t="n"/>
      <c r="R47" s="3031" t="n"/>
      <c r="S47" s="2592" t="n"/>
      <c r="T47" s="1208" t="n"/>
      <c r="U47" s="410" t="n"/>
      <c r="V47" s="2695" t="n"/>
      <c r="W47" s="2592" t="n"/>
      <c r="X47" s="2592" t="n"/>
      <c r="Y47" s="2695" t="n"/>
      <c r="Z47" s="2695" t="n"/>
      <c r="AA47" s="2592" t="n"/>
      <c r="AB47" s="1208" t="n"/>
      <c r="AC47" s="410" t="n"/>
      <c r="AD47" s="2695" t="n"/>
      <c r="AE47" s="2592" t="n"/>
      <c r="AF47" s="2592" t="n"/>
      <c r="AG47" s="2695" t="n"/>
      <c r="AH47" s="2695" t="n"/>
      <c r="AI47" s="2592" t="n"/>
      <c r="AJ47" s="1208" t="n"/>
      <c r="AK47" s="410" t="n"/>
      <c r="AL47" s="2695" t="n"/>
      <c r="AM47" s="2592" t="n"/>
      <c r="AN47" s="2592" t="n"/>
      <c r="AO47" s="2592" t="n"/>
      <c r="AP47" s="2695" t="n"/>
      <c r="AQ47" s="2695" t="n"/>
      <c r="AR47" s="2592" t="n"/>
      <c r="AS47" s="1208" t="n"/>
      <c r="AT47" s="2593" t="n"/>
      <c r="AU47" s="2695" t="n"/>
      <c r="AV47" s="2592" t="n"/>
      <c r="AW47" s="2592" t="n"/>
      <c r="AX47" s="2695" t="n"/>
      <c r="AY47" s="2695" t="n"/>
      <c r="AZ47" s="2592" t="n"/>
      <c r="BA47" s="1208" t="n"/>
      <c r="BB47" s="410" t="n"/>
      <c r="BC47" s="2695" t="n"/>
      <c r="BD47" s="2592" t="n"/>
      <c r="BE47" s="2592" t="n"/>
      <c r="BF47" s="2695" t="n"/>
      <c r="BG47" s="2695" t="n"/>
      <c r="BH47" s="2592" t="n"/>
      <c r="BI47" s="1208" t="n"/>
      <c r="BJ47" s="410" t="n"/>
      <c r="BK47" s="2695" t="n"/>
      <c r="BL47" s="2592" t="n"/>
      <c r="BM47" s="2592" t="n"/>
      <c r="BN47" s="2592" t="n"/>
      <c r="BO47" s="2695" t="n"/>
      <c r="BP47" s="2695" t="n"/>
      <c r="BQ47" s="2592" t="n"/>
      <c r="BR47" s="1208" t="n"/>
      <c r="BS47" s="410" t="n"/>
      <c r="BT47" s="2695" t="n"/>
      <c r="BU47" s="2592" t="n"/>
      <c r="BV47" s="2592" t="n"/>
      <c r="BW47" s="2695" t="n"/>
      <c r="BX47" s="2695" t="n"/>
      <c r="BY47" s="2592" t="n"/>
      <c r="BZ47" s="1208" t="n"/>
      <c r="CA47" s="410" t="n"/>
      <c r="CB47" s="2695" t="n"/>
      <c r="CC47" s="2592" t="n"/>
      <c r="CD47" s="2592" t="n"/>
      <c r="CE47" s="2695" t="n"/>
      <c r="CF47" s="2695" t="n"/>
      <c r="CG47" s="2592" t="n"/>
      <c r="CH47" s="1208" t="n"/>
      <c r="CI47" s="410" t="n"/>
      <c r="CJ47" s="2695" t="n"/>
      <c r="CK47" s="2592" t="n"/>
      <c r="CL47" s="2592" t="n"/>
      <c r="CM47" s="2695" t="n"/>
      <c r="CN47" s="2695" t="n"/>
      <c r="CO47" s="2592" t="n"/>
      <c r="CP47" s="1208" t="n"/>
      <c r="CQ47" s="409" t="n"/>
      <c r="CR47" s="2815" t="n"/>
      <c r="CS47" s="2592" t="n"/>
      <c r="CT47" s="2592" t="n"/>
      <c r="CU47" s="2592">
        <f>CR47-CS47</f>
        <v/>
      </c>
      <c r="CV47" s="2592">
        <f>CR47-CT47</f>
        <v/>
      </c>
      <c r="CW47" s="2592" t="n"/>
      <c r="CX47" s="2592">
        <f>IFERROR(CR47/CW47-1, "-")</f>
        <v/>
      </c>
      <c r="CY47" s="3032" t="n"/>
      <c r="CZ47" s="2592" t="n"/>
      <c r="DA47" s="2592" t="n"/>
      <c r="DB47" s="2592" t="n"/>
      <c r="DC47" s="2592" t="n"/>
      <c r="DD47" s="2592" t="n"/>
      <c r="DE47" s="409">
        <f>+CZ47/DD47-1</f>
        <v/>
      </c>
      <c r="DF47" s="409">
        <f>+DA47/DD47-1</f>
        <v/>
      </c>
      <c r="DG47" s="409">
        <f>+DB47/DD47-1</f>
        <v/>
      </c>
      <c r="DH47" s="409">
        <f>+DC47/DD47-1</f>
        <v/>
      </c>
      <c r="DI47" s="764" t="n"/>
      <c r="DJ47" s="3007">
        <f>SUM(D47,J47,P47,V47,AD47,AL47,AU47,BC47,BK47,BT47,CB47,CJ47)-CR47</f>
        <v/>
      </c>
      <c r="DK47" s="3007">
        <f>SUM(E47,K47,Q47,W47,AE47,AM47,AV47,BD47,BL47,BU47,CC47,CK47)-CS47</f>
        <v/>
      </c>
      <c r="DL47" s="3007">
        <f>SUM(G47,M47,S47,AA47,AI47,AR47,AZ47,BH47,BQ47,BY47,CG47,CO47)-CW47</f>
        <v/>
      </c>
      <c r="DM47" s="3007">
        <f>SUM(D47,J47,P47,V47,AD47,AL47,AU47,BC47,,BN47,BV47,CD47,CL47)-CT47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12.75" r="48" s="787">
      <c r="B48" s="1205" t="inlineStr">
        <is>
          <t xml:space="preserve">     vers Mobile (on net)</t>
        </is>
      </c>
      <c r="C48" s="651" t="inlineStr">
        <is>
          <t>TRAF42</t>
        </is>
      </c>
      <c r="D48" s="2695" t="n"/>
      <c r="E48" s="2592" t="n"/>
      <c r="F48" s="3031" t="n"/>
      <c r="G48" s="2592" t="n"/>
      <c r="H48" s="1208" t="n"/>
      <c r="I48" s="1209" t="n"/>
      <c r="J48" s="2695" t="n"/>
      <c r="K48" s="2592" t="n"/>
      <c r="L48" s="3031" t="n"/>
      <c r="M48" s="2592" t="n"/>
      <c r="N48" s="1208" t="n"/>
      <c r="O48" s="409" t="n"/>
      <c r="P48" s="2695" t="n"/>
      <c r="Q48" s="2592" t="n"/>
      <c r="R48" s="3031" t="n"/>
      <c r="S48" s="2592" t="n"/>
      <c r="T48" s="1208" t="n"/>
      <c r="U48" s="410" t="n"/>
      <c r="V48" s="2695" t="n"/>
      <c r="W48" s="2592" t="n"/>
      <c r="X48" s="2592" t="n"/>
      <c r="Y48" s="2695" t="n"/>
      <c r="Z48" s="2695" t="n"/>
      <c r="AA48" s="2592" t="n"/>
      <c r="AB48" s="1208" t="n"/>
      <c r="AC48" s="410" t="n"/>
      <c r="AD48" s="2695" t="n"/>
      <c r="AE48" s="2592" t="n"/>
      <c r="AF48" s="2592" t="n"/>
      <c r="AG48" s="2695" t="n"/>
      <c r="AH48" s="2695" t="n"/>
      <c r="AI48" s="2592" t="n"/>
      <c r="AJ48" s="1208" t="n"/>
      <c r="AK48" s="410" t="n"/>
      <c r="AL48" s="2695" t="n"/>
      <c r="AM48" s="2592" t="n"/>
      <c r="AN48" s="2592" t="n"/>
      <c r="AO48" s="2592" t="n"/>
      <c r="AP48" s="2695" t="n"/>
      <c r="AQ48" s="2695" t="n"/>
      <c r="AR48" s="2592" t="n"/>
      <c r="AS48" s="1208" t="n"/>
      <c r="AT48" s="2593" t="n"/>
      <c r="AU48" s="2695" t="n"/>
      <c r="AV48" s="2592" t="n"/>
      <c r="AW48" s="2592" t="n"/>
      <c r="AX48" s="2695" t="n"/>
      <c r="AY48" s="2695" t="n"/>
      <c r="AZ48" s="2592" t="n"/>
      <c r="BA48" s="1208" t="n"/>
      <c r="BB48" s="410" t="n"/>
      <c r="BC48" s="2695" t="n"/>
      <c r="BD48" s="2592" t="n"/>
      <c r="BE48" s="2592" t="n"/>
      <c r="BF48" s="2695" t="n"/>
      <c r="BG48" s="2695" t="n"/>
      <c r="BH48" s="2592" t="n"/>
      <c r="BI48" s="1208" t="n"/>
      <c r="BJ48" s="410" t="n"/>
      <c r="BK48" s="2695" t="n"/>
      <c r="BL48" s="2592" t="n"/>
      <c r="BM48" s="2592" t="n"/>
      <c r="BN48" s="2592" t="n"/>
      <c r="BO48" s="2695" t="n"/>
      <c r="BP48" s="2695" t="n"/>
      <c r="BQ48" s="2592" t="n"/>
      <c r="BR48" s="1208" t="n"/>
      <c r="BS48" s="410" t="n"/>
      <c r="BT48" s="2695" t="n"/>
      <c r="BU48" s="2592" t="n"/>
      <c r="BV48" s="2592" t="n"/>
      <c r="BW48" s="2695" t="n"/>
      <c r="BX48" s="2695" t="n"/>
      <c r="BY48" s="2592" t="n"/>
      <c r="BZ48" s="1208" t="n"/>
      <c r="CA48" s="410" t="n"/>
      <c r="CB48" s="2695" t="n"/>
      <c r="CC48" s="2592" t="n"/>
      <c r="CD48" s="2592" t="n"/>
      <c r="CE48" s="2695" t="n"/>
      <c r="CF48" s="2695" t="n"/>
      <c r="CG48" s="2592" t="n"/>
      <c r="CH48" s="1208" t="n"/>
      <c r="CI48" s="410" t="n"/>
      <c r="CJ48" s="2695" t="n"/>
      <c r="CK48" s="2592" t="n"/>
      <c r="CL48" s="2592" t="n"/>
      <c r="CM48" s="2695" t="n"/>
      <c r="CN48" s="2695" t="n"/>
      <c r="CO48" s="2592" t="n"/>
      <c r="CP48" s="1208" t="n"/>
      <c r="CQ48" s="409" t="n"/>
      <c r="CR48" s="2815" t="n"/>
      <c r="CS48" s="2592" t="n"/>
      <c r="CT48" s="2592" t="n"/>
      <c r="CU48" s="2592">
        <f>CR48-CS48</f>
        <v/>
      </c>
      <c r="CV48" s="2592">
        <f>CR48-CT48</f>
        <v/>
      </c>
      <c r="CW48" s="2592" t="n"/>
      <c r="CX48" s="2592">
        <f>IFERROR(CR48/CW48-1, "-")</f>
        <v/>
      </c>
      <c r="CY48" s="3032" t="n"/>
      <c r="CZ48" s="2592" t="n"/>
      <c r="DA48" s="2592" t="n"/>
      <c r="DB48" s="2592" t="n"/>
      <c r="DC48" s="2592" t="n"/>
      <c r="DD48" s="2592" t="n"/>
      <c r="DE48" s="409">
        <f>+CZ48/DD48-1</f>
        <v/>
      </c>
      <c r="DF48" s="409">
        <f>+DA48/DD48-1</f>
        <v/>
      </c>
      <c r="DG48" s="409">
        <f>+DB48/DD48-1</f>
        <v/>
      </c>
      <c r="DH48" s="409">
        <f>+DC48/DD48-1</f>
        <v/>
      </c>
      <c r="DI48" s="764" t="n"/>
      <c r="DJ48" s="3007">
        <f>SUM(D48,J48,P48,V48,AD48,AL48,AU48,BC48,BK48,BT48,CB48,CJ48)-CR48</f>
        <v/>
      </c>
      <c r="DK48" s="3007">
        <f>SUM(E48,K48,Q48,W48,AE48,AM48,AV48,BD48,BL48,BU48,CC48,CK48)-CS48</f>
        <v/>
      </c>
      <c r="DL48" s="3007">
        <f>SUM(G48,M48,S48,AA48,AI48,AR48,AZ48,BH48,BQ48,BY48,CG48,CO48)-CW48</f>
        <v/>
      </c>
      <c r="DM48" s="3007">
        <f>SUM(D48,J48,P48,V48,AD48,AL48,AU48,BC48,,BN48,BV48,CD48,CL48)-CT48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Format="1" customHeight="1" hidden="1" ht="12.75" r="49" s="787">
      <c r="B49" s="1205" t="inlineStr">
        <is>
          <t xml:space="preserve">      vers MTN</t>
        </is>
      </c>
      <c r="C49" s="651" t="inlineStr">
        <is>
          <t>TRAF43</t>
        </is>
      </c>
      <c r="D49" s="2695" t="n"/>
      <c r="E49" s="2592" t="n"/>
      <c r="F49" s="3031" t="n"/>
      <c r="G49" s="2592" t="n"/>
      <c r="H49" s="1208" t="n"/>
      <c r="I49" s="1209" t="n"/>
      <c r="J49" s="2695" t="n"/>
      <c r="K49" s="2592" t="n"/>
      <c r="L49" s="3031" t="n"/>
      <c r="M49" s="2592" t="n"/>
      <c r="N49" s="1208" t="n"/>
      <c r="O49" s="409" t="n"/>
      <c r="P49" s="2695" t="n"/>
      <c r="Q49" s="2592" t="n"/>
      <c r="R49" s="3031" t="n"/>
      <c r="S49" s="2592" t="n"/>
      <c r="T49" s="1208" t="n"/>
      <c r="U49" s="410" t="n"/>
      <c r="V49" s="2695" t="n"/>
      <c r="W49" s="2592" t="n"/>
      <c r="X49" s="2592" t="n"/>
      <c r="Y49" s="2695" t="n"/>
      <c r="Z49" s="2695" t="n"/>
      <c r="AA49" s="2592" t="n"/>
      <c r="AB49" s="1208" t="n"/>
      <c r="AC49" s="410" t="n"/>
      <c r="AD49" s="2695" t="n"/>
      <c r="AE49" s="2592" t="n"/>
      <c r="AF49" s="2592" t="n"/>
      <c r="AG49" s="2695" t="n"/>
      <c r="AH49" s="2695" t="n"/>
      <c r="AI49" s="2592" t="n"/>
      <c r="AJ49" s="1208" t="n"/>
      <c r="AK49" s="410" t="n"/>
      <c r="AL49" s="2695" t="n"/>
      <c r="AM49" s="2592" t="n"/>
      <c r="AN49" s="2592" t="n"/>
      <c r="AO49" s="2592" t="n"/>
      <c r="AP49" s="2695" t="n"/>
      <c r="AQ49" s="2695" t="n"/>
      <c r="AR49" s="2592" t="n"/>
      <c r="AS49" s="1208" t="n"/>
      <c r="AT49" s="2593" t="n"/>
      <c r="AU49" s="2695" t="n"/>
      <c r="AV49" s="2592" t="n"/>
      <c r="AW49" s="2592" t="n"/>
      <c r="AX49" s="2695" t="n"/>
      <c r="AY49" s="2695" t="n"/>
      <c r="AZ49" s="2592" t="n"/>
      <c r="BA49" s="1208" t="n"/>
      <c r="BB49" s="410" t="n"/>
      <c r="BC49" s="2695" t="n"/>
      <c r="BD49" s="2592" t="n"/>
      <c r="BE49" s="2592" t="n"/>
      <c r="BF49" s="2695" t="n"/>
      <c r="BG49" s="2695" t="n"/>
      <c r="BH49" s="2592" t="n"/>
      <c r="BI49" s="1208" t="n"/>
      <c r="BJ49" s="410" t="n"/>
      <c r="BK49" s="2695" t="n"/>
      <c r="BL49" s="2592" t="n"/>
      <c r="BM49" s="2592" t="n"/>
      <c r="BN49" s="2592" t="n"/>
      <c r="BO49" s="2695" t="n"/>
      <c r="BP49" s="2695" t="n"/>
      <c r="BQ49" s="2592" t="n"/>
      <c r="BR49" s="1208" t="n"/>
      <c r="BS49" s="410" t="n"/>
      <c r="BT49" s="2695" t="n"/>
      <c r="BU49" s="2592" t="n"/>
      <c r="BV49" s="2592" t="n"/>
      <c r="BW49" s="2695" t="n"/>
      <c r="BX49" s="2695" t="n"/>
      <c r="BY49" s="2592" t="n"/>
      <c r="BZ49" s="1208" t="n"/>
      <c r="CA49" s="410" t="n"/>
      <c r="CB49" s="2695" t="n"/>
      <c r="CC49" s="2592" t="n"/>
      <c r="CD49" s="2592" t="n"/>
      <c r="CE49" s="2695" t="n"/>
      <c r="CF49" s="2695" t="n"/>
      <c r="CG49" s="2592" t="n"/>
      <c r="CH49" s="1208" t="n"/>
      <c r="CI49" s="410" t="n"/>
      <c r="CJ49" s="2695" t="n"/>
      <c r="CK49" s="2592" t="n"/>
      <c r="CL49" s="2592" t="n"/>
      <c r="CM49" s="2695" t="n"/>
      <c r="CN49" s="2695" t="n"/>
      <c r="CO49" s="2592" t="n"/>
      <c r="CP49" s="1208" t="n"/>
      <c r="CQ49" s="409" t="n"/>
      <c r="CR49" s="2815" t="n"/>
      <c r="CS49" s="2592" t="n"/>
      <c r="CT49" s="2592" t="n"/>
      <c r="CU49" s="2592">
        <f>CR49-CS49</f>
        <v/>
      </c>
      <c r="CV49" s="2592">
        <f>CR49-CT49</f>
        <v/>
      </c>
      <c r="CW49" s="2592" t="n"/>
      <c r="CX49" s="2592">
        <f>IFERROR(CR49/CW49-1, "-")</f>
        <v/>
      </c>
      <c r="CY49" s="3032" t="n"/>
      <c r="CZ49" s="2592" t="n"/>
      <c r="DA49" s="2592" t="n"/>
      <c r="DB49" s="2592" t="n"/>
      <c r="DC49" s="2592" t="n"/>
      <c r="DD49" s="2592" t="n"/>
      <c r="DE49" s="409">
        <f>+CZ49/DD49-1</f>
        <v/>
      </c>
      <c r="DF49" s="409">
        <f>+DA49/DD49-1</f>
        <v/>
      </c>
      <c r="DG49" s="409">
        <f>+DB49/DD49-1</f>
        <v/>
      </c>
      <c r="DH49" s="409">
        <f>+DC49/DD49-1</f>
        <v/>
      </c>
      <c r="DI49" s="764" t="n"/>
      <c r="DJ49" s="3007">
        <f>SUM(D49,J49,P49,V49,AD49,AL49,AU49,BC49,BK49,BT49,CB49,CJ49)-CR49</f>
        <v/>
      </c>
      <c r="DK49" s="3007">
        <f>SUM(E49,K49,Q49,W49,AE49,AM49,AV49,BD49,BL49,BU49,CC49,CK49)-CS49</f>
        <v/>
      </c>
      <c r="DL49" s="3007">
        <f>SUM(G49,M49,S49,AA49,AI49,AR49,AZ49,BH49,BQ49,BY49,CG49,CO49)-CW49</f>
        <v/>
      </c>
      <c r="DM49" s="3007">
        <f>SUM(D49,J49,P49,V49,AD49,AL49,AU49,BC49,,BN49,BV49,CD49,CL49)-CT49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Format="1" customHeight="1" hidden="1" ht="12.75" r="50" s="787">
      <c r="B50" s="1205" t="inlineStr">
        <is>
          <t xml:space="preserve">      vers SBIN</t>
        </is>
      </c>
      <c r="C50" s="651" t="inlineStr">
        <is>
          <t>TRAF44</t>
        </is>
      </c>
      <c r="D50" s="2605" t="n"/>
      <c r="E50" s="2592" t="n"/>
      <c r="F50" s="3031" t="n"/>
      <c r="G50" s="2592" t="n"/>
      <c r="H50" s="1208" t="n"/>
      <c r="I50" s="1209" t="n"/>
      <c r="J50" s="2605" t="n"/>
      <c r="K50" s="2592" t="n"/>
      <c r="L50" s="3031" t="n"/>
      <c r="M50" s="2592" t="n"/>
      <c r="N50" s="1208" t="n"/>
      <c r="O50" s="409" t="n"/>
      <c r="P50" s="2605" t="n"/>
      <c r="Q50" s="2592" t="n"/>
      <c r="R50" s="3031" t="n"/>
      <c r="S50" s="2592" t="n"/>
      <c r="T50" s="1208" t="n"/>
      <c r="U50" s="410" t="n"/>
      <c r="V50" s="2605" t="n"/>
      <c r="W50" s="2592" t="n"/>
      <c r="X50" s="2592" t="n"/>
      <c r="Y50" s="2695" t="n"/>
      <c r="Z50" s="2695" t="n"/>
      <c r="AA50" s="2592" t="n"/>
      <c r="AB50" s="1208" t="n"/>
      <c r="AC50" s="410" t="n"/>
      <c r="AD50" s="2605" t="n"/>
      <c r="AE50" s="2592" t="n"/>
      <c r="AF50" s="2592" t="n"/>
      <c r="AG50" s="2695" t="n"/>
      <c r="AH50" s="2695" t="n"/>
      <c r="AI50" s="2592" t="n"/>
      <c r="AJ50" s="1208" t="n"/>
      <c r="AK50" s="410" t="n"/>
      <c r="AL50" s="2605" t="n"/>
      <c r="AM50" s="2592" t="n"/>
      <c r="AN50" s="2592" t="n"/>
      <c r="AO50" s="2592" t="n"/>
      <c r="AP50" s="2695" t="n"/>
      <c r="AQ50" s="2695" t="n"/>
      <c r="AR50" s="2592" t="n"/>
      <c r="AS50" s="1208" t="n"/>
      <c r="AT50" s="2593" t="n"/>
      <c r="AU50" s="2605" t="n"/>
      <c r="AV50" s="2592" t="n"/>
      <c r="AW50" s="2592" t="n"/>
      <c r="AX50" s="2695" t="n"/>
      <c r="AY50" s="2695" t="n"/>
      <c r="AZ50" s="2592" t="n"/>
      <c r="BA50" s="1208" t="n"/>
      <c r="BB50" s="410" t="n"/>
      <c r="BC50" s="2605" t="n"/>
      <c r="BD50" s="2592" t="n"/>
      <c r="BE50" s="2592" t="n"/>
      <c r="BF50" s="2695" t="n"/>
      <c r="BG50" s="2695" t="n"/>
      <c r="BH50" s="2592" t="n"/>
      <c r="BI50" s="1208" t="n"/>
      <c r="BJ50" s="410" t="n"/>
      <c r="BK50" s="2605" t="n"/>
      <c r="BL50" s="2592" t="n"/>
      <c r="BM50" s="2592" t="n"/>
      <c r="BN50" s="2592" t="n"/>
      <c r="BO50" s="2695" t="n"/>
      <c r="BP50" s="2695" t="n"/>
      <c r="BQ50" s="2592" t="n"/>
      <c r="BR50" s="1208" t="n"/>
      <c r="BS50" s="410" t="n"/>
      <c r="BT50" s="2605" t="n"/>
      <c r="BU50" s="2592" t="n"/>
      <c r="BV50" s="2592" t="n"/>
      <c r="BW50" s="2695" t="n"/>
      <c r="BX50" s="2695" t="n"/>
      <c r="BY50" s="2592" t="n"/>
      <c r="BZ50" s="1208" t="n"/>
      <c r="CA50" s="410" t="n"/>
      <c r="CB50" s="2605" t="n"/>
      <c r="CC50" s="2592" t="n"/>
      <c r="CD50" s="2592" t="n"/>
      <c r="CE50" s="2695" t="n"/>
      <c r="CF50" s="2695" t="n"/>
      <c r="CG50" s="2592" t="n"/>
      <c r="CH50" s="1208" t="n"/>
      <c r="CI50" s="410" t="n"/>
      <c r="CJ50" s="2605" t="n"/>
      <c r="CK50" s="2592" t="n"/>
      <c r="CL50" s="2592" t="n"/>
      <c r="CM50" s="2695" t="n"/>
      <c r="CN50" s="2695" t="n"/>
      <c r="CO50" s="2592" t="n"/>
      <c r="CP50" s="1208" t="n"/>
      <c r="CQ50" s="409" t="n"/>
      <c r="CR50" s="2815" t="n"/>
      <c r="CS50" s="2592" t="n"/>
      <c r="CT50" s="2592" t="n"/>
      <c r="CU50" s="2592">
        <f>CR50-CS50</f>
        <v/>
      </c>
      <c r="CV50" s="2592">
        <f>CR50-CT50</f>
        <v/>
      </c>
      <c r="CW50" s="2592" t="n"/>
      <c r="CX50" s="2592">
        <f>IFERROR(CR50/CW50-1, "-")</f>
        <v/>
      </c>
      <c r="CY50" s="3032" t="n"/>
      <c r="CZ50" s="2592" t="n"/>
      <c r="DA50" s="2592" t="n"/>
      <c r="DB50" s="2592" t="n"/>
      <c r="DC50" s="2592" t="n"/>
      <c r="DD50" s="2592" t="n"/>
      <c r="DE50" s="409" t="n"/>
      <c r="DF50" s="409" t="n"/>
      <c r="DG50" s="409" t="n"/>
      <c r="DH50" s="409" t="n"/>
      <c r="DI50" s="764" t="n"/>
      <c r="DJ50" s="3007">
        <f>SUM(D50,J50,P50,V50,AD50,AL50,AU50,BC50,BK50,BT50,CB50,CJ50)-CR50</f>
        <v/>
      </c>
      <c r="DK50" s="3007">
        <f>SUM(E50,K50,Q50,W50,AE50,AM50,AV50,BD50,BL50,BU50,CC50,CK50)-CS50</f>
        <v/>
      </c>
      <c r="DL50" s="3007">
        <f>SUM(G50,M50,S50,AA50,AI50,AR50,AZ50,BH50,BQ50,BY50,CG50,CO50)-CW50</f>
        <v/>
      </c>
      <c r="DM50" s="3007">
        <f>SUM(D50,J50,P50,V50,AD50,AL50,AU50,BC50,,BN50,BV50,CD50,CL50)-CT50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Format="1" customHeight="1" hidden="1" ht="12.75" r="51" s="787">
      <c r="B51" s="1205" t="inlineStr">
        <is>
          <t xml:space="preserve">      vers BBCOM, LIBERCOM</t>
        </is>
      </c>
      <c r="C51" s="651" t="inlineStr">
        <is>
          <t>TRAF45</t>
        </is>
      </c>
      <c r="D51" s="2592" t="n"/>
      <c r="E51" s="2592" t="n"/>
      <c r="F51" s="3031" t="n"/>
      <c r="G51" s="2592" t="n"/>
      <c r="H51" s="1208" t="n"/>
      <c r="I51" s="1209" t="n"/>
      <c r="J51" s="2592" t="n"/>
      <c r="K51" s="2592" t="n"/>
      <c r="L51" s="3031" t="n"/>
      <c r="M51" s="2592" t="n"/>
      <c r="N51" s="1208" t="n"/>
      <c r="O51" s="409" t="n"/>
      <c r="P51" s="2592" t="n"/>
      <c r="Q51" s="2592" t="n"/>
      <c r="R51" s="3031" t="n"/>
      <c r="S51" s="2592" t="n"/>
      <c r="T51" s="1208" t="n"/>
      <c r="U51" s="410" t="n"/>
      <c r="V51" s="2592" t="n"/>
      <c r="W51" s="2592" t="n"/>
      <c r="X51" s="2592" t="n"/>
      <c r="Y51" s="2695" t="n"/>
      <c r="Z51" s="2695" t="n"/>
      <c r="AA51" s="2592" t="n"/>
      <c r="AB51" s="1208" t="n"/>
      <c r="AC51" s="410" t="n"/>
      <c r="AD51" s="2592" t="n"/>
      <c r="AE51" s="2592" t="n"/>
      <c r="AF51" s="2592" t="n"/>
      <c r="AG51" s="2695" t="n"/>
      <c r="AH51" s="2695" t="n"/>
      <c r="AI51" s="2592" t="n"/>
      <c r="AJ51" s="1208" t="n"/>
      <c r="AK51" s="410" t="n"/>
      <c r="AL51" s="2592" t="n"/>
      <c r="AM51" s="2592" t="n"/>
      <c r="AN51" s="2592" t="n"/>
      <c r="AO51" s="2592" t="n"/>
      <c r="AP51" s="2695" t="n"/>
      <c r="AQ51" s="2695" t="n"/>
      <c r="AR51" s="2592" t="n"/>
      <c r="AS51" s="1208" t="n"/>
      <c r="AT51" s="2593" t="n"/>
      <c r="AU51" s="2592" t="n"/>
      <c r="AV51" s="2592" t="n"/>
      <c r="AW51" s="2592" t="n"/>
      <c r="AX51" s="2695" t="n"/>
      <c r="AY51" s="2695" t="n"/>
      <c r="AZ51" s="2592" t="n"/>
      <c r="BA51" s="1208" t="n"/>
      <c r="BB51" s="410" t="n"/>
      <c r="BC51" s="2592" t="n"/>
      <c r="BD51" s="2592" t="n"/>
      <c r="BE51" s="2592" t="n"/>
      <c r="BF51" s="2695" t="n"/>
      <c r="BG51" s="2695" t="n"/>
      <c r="BH51" s="2592" t="n"/>
      <c r="BI51" s="1208" t="n"/>
      <c r="BJ51" s="410" t="n"/>
      <c r="BK51" s="2592" t="n"/>
      <c r="BL51" s="2592" t="n"/>
      <c r="BM51" s="2592" t="n"/>
      <c r="BN51" s="2592" t="n"/>
      <c r="BO51" s="2695" t="n"/>
      <c r="BP51" s="2695" t="n"/>
      <c r="BQ51" s="2592" t="n"/>
      <c r="BR51" s="1208" t="n"/>
      <c r="BS51" s="410" t="n"/>
      <c r="BT51" s="2592" t="n"/>
      <c r="BU51" s="2592" t="n"/>
      <c r="BV51" s="2592" t="n"/>
      <c r="BW51" s="2695" t="n"/>
      <c r="BX51" s="2695" t="n"/>
      <c r="BY51" s="2592" t="n"/>
      <c r="BZ51" s="1208" t="n"/>
      <c r="CA51" s="410" t="n"/>
      <c r="CB51" s="2592" t="n"/>
      <c r="CC51" s="2592" t="n"/>
      <c r="CD51" s="2592" t="n"/>
      <c r="CE51" s="2695" t="n"/>
      <c r="CF51" s="2695" t="n"/>
      <c r="CG51" s="2592" t="n"/>
      <c r="CH51" s="1208" t="n"/>
      <c r="CI51" s="410" t="n"/>
      <c r="CJ51" s="2592" t="n"/>
      <c r="CK51" s="2592" t="n"/>
      <c r="CL51" s="2592" t="n"/>
      <c r="CM51" s="2695" t="n"/>
      <c r="CN51" s="2695" t="n"/>
      <c r="CO51" s="2592" t="n"/>
      <c r="CP51" s="1208" t="n"/>
      <c r="CQ51" s="409" t="n"/>
      <c r="CR51" s="2815" t="n"/>
      <c r="CS51" s="2592" t="n"/>
      <c r="CT51" s="2592" t="n"/>
      <c r="CU51" s="2592">
        <f>CR51-CS51</f>
        <v/>
      </c>
      <c r="CV51" s="2592">
        <f>CR51-CT51</f>
        <v/>
      </c>
      <c r="CW51" s="2592" t="n"/>
      <c r="CX51" s="2592">
        <f>IFERROR(CR51/CW51-1, "-")</f>
        <v/>
      </c>
      <c r="CY51" s="3032" t="n"/>
      <c r="CZ51" s="2592" t="n"/>
      <c r="DA51" s="2592" t="n"/>
      <c r="DB51" s="2592" t="n"/>
      <c r="DC51" s="2592" t="n"/>
      <c r="DD51" s="2592" t="n"/>
      <c r="DE51" s="409" t="n"/>
      <c r="DF51" s="409" t="n"/>
      <c r="DG51" s="409" t="n"/>
      <c r="DH51" s="409" t="n"/>
      <c r="DI51" s="764" t="n"/>
      <c r="DJ51" s="3007">
        <f>SUM(D51,J51,P51,V51,AD51,AL51,AU51,BC51,BK51,BT51,CB51,CJ51)-CR51</f>
        <v/>
      </c>
      <c r="DK51" s="3007">
        <f>SUM(E51,K51,Q51,W51,AE51,AM51,AV51,BD51,BL51,BU51,CC51,CK51)-CS51</f>
        <v/>
      </c>
      <c r="DL51" s="3007">
        <f>SUM(G51,M51,S51,AA51,AI51,AR51,AZ51,BH51,BQ51,BY51,CG51,CO51)-CW51</f>
        <v/>
      </c>
      <c r="DM51" s="3007">
        <f>SUM(D51,J51,P51,V51,AD51,AL51,AU51,BC51,,BN51,BV51,CD51,CL51)-CT51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Format="1" customHeight="1" hidden="1" ht="12.75" r="52" s="787">
      <c r="B52" s="1205" t="inlineStr">
        <is>
          <t xml:space="preserve">      Outbound roaming</t>
        </is>
      </c>
      <c r="C52" s="651" t="inlineStr">
        <is>
          <t>TRAF46</t>
        </is>
      </c>
      <c r="D52" s="2592" t="n"/>
      <c r="E52" s="2592" t="n"/>
      <c r="F52" s="3031" t="n"/>
      <c r="G52" s="2592" t="n"/>
      <c r="H52" s="1208" t="n"/>
      <c r="I52" s="1209" t="n"/>
      <c r="J52" s="2592" t="n"/>
      <c r="K52" s="2592" t="n"/>
      <c r="L52" s="3031" t="n"/>
      <c r="M52" s="2592" t="n"/>
      <c r="N52" s="1208" t="n"/>
      <c r="O52" s="409" t="n"/>
      <c r="P52" s="2592" t="n"/>
      <c r="Q52" s="2592" t="n"/>
      <c r="R52" s="3031" t="n"/>
      <c r="S52" s="2592" t="n"/>
      <c r="T52" s="1208" t="n"/>
      <c r="U52" s="410" t="n"/>
      <c r="V52" s="2592" t="n"/>
      <c r="W52" s="2592" t="n"/>
      <c r="X52" s="2592" t="n"/>
      <c r="Y52" s="2695" t="n"/>
      <c r="Z52" s="2695" t="n"/>
      <c r="AA52" s="2592" t="n"/>
      <c r="AB52" s="1208" t="n"/>
      <c r="AC52" s="410" t="n"/>
      <c r="AD52" s="2592" t="n"/>
      <c r="AE52" s="2592" t="n"/>
      <c r="AF52" s="2592" t="n"/>
      <c r="AG52" s="2695" t="n"/>
      <c r="AH52" s="2695" t="n"/>
      <c r="AI52" s="2592" t="n"/>
      <c r="AJ52" s="1208" t="n"/>
      <c r="AK52" s="410" t="n"/>
      <c r="AL52" s="2592" t="n"/>
      <c r="AM52" s="2592" t="n"/>
      <c r="AN52" s="2592" t="n"/>
      <c r="AO52" s="2592" t="n"/>
      <c r="AP52" s="2695" t="n"/>
      <c r="AQ52" s="2695" t="n"/>
      <c r="AR52" s="2592" t="n"/>
      <c r="AS52" s="1208" t="n"/>
      <c r="AT52" s="2593" t="n"/>
      <c r="AU52" s="2592" t="n"/>
      <c r="AV52" s="2592" t="n"/>
      <c r="AW52" s="2592" t="n"/>
      <c r="AX52" s="2695" t="n"/>
      <c r="AY52" s="2695" t="n"/>
      <c r="AZ52" s="2592" t="n"/>
      <c r="BA52" s="1208" t="n"/>
      <c r="BB52" s="410" t="n"/>
      <c r="BC52" s="2592" t="n"/>
      <c r="BD52" s="2592" t="n"/>
      <c r="BE52" s="2592" t="n"/>
      <c r="BF52" s="2695" t="n"/>
      <c r="BG52" s="2695" t="n"/>
      <c r="BH52" s="2592" t="n"/>
      <c r="BI52" s="1208" t="n"/>
      <c r="BJ52" s="410" t="n"/>
      <c r="BK52" s="2592" t="n"/>
      <c r="BL52" s="2592" t="n"/>
      <c r="BM52" s="2592" t="n"/>
      <c r="BN52" s="2592" t="n"/>
      <c r="BO52" s="2695" t="n"/>
      <c r="BP52" s="2695" t="n"/>
      <c r="BQ52" s="2592" t="n"/>
      <c r="BR52" s="1208" t="n"/>
      <c r="BS52" s="410" t="n"/>
      <c r="BT52" s="2592" t="n"/>
      <c r="BU52" s="2592" t="n"/>
      <c r="BV52" s="2592" t="n"/>
      <c r="BW52" s="2695" t="n"/>
      <c r="BX52" s="2695" t="n"/>
      <c r="BY52" s="2592" t="n"/>
      <c r="BZ52" s="1208" t="n"/>
      <c r="CA52" s="410" t="n"/>
      <c r="CB52" s="2592" t="n"/>
      <c r="CC52" s="2592" t="n"/>
      <c r="CD52" s="2592" t="n"/>
      <c r="CE52" s="2695" t="n"/>
      <c r="CF52" s="2695" t="n"/>
      <c r="CG52" s="2592" t="n"/>
      <c r="CH52" s="1208" t="n"/>
      <c r="CI52" s="410" t="n"/>
      <c r="CJ52" s="2592" t="n"/>
      <c r="CK52" s="2592" t="n"/>
      <c r="CL52" s="2592" t="n"/>
      <c r="CM52" s="2695" t="n"/>
      <c r="CN52" s="2695" t="n"/>
      <c r="CO52" s="2592" t="n"/>
      <c r="CP52" s="1208" t="n"/>
      <c r="CQ52" s="409" t="n"/>
      <c r="CR52" s="2815" t="n"/>
      <c r="CS52" s="2592" t="n"/>
      <c r="CT52" s="2592" t="n"/>
      <c r="CU52" s="2592">
        <f>CR52-CS52</f>
        <v/>
      </c>
      <c r="CV52" s="2592">
        <f>CR52-CT52</f>
        <v/>
      </c>
      <c r="CW52" s="2592" t="n"/>
      <c r="CX52" s="2592">
        <f>IFERROR(CR52/CW52-1, "-")</f>
        <v/>
      </c>
      <c r="CY52" s="3032" t="n"/>
      <c r="CZ52" s="2592" t="n"/>
      <c r="DA52" s="2592" t="n"/>
      <c r="DB52" s="2592" t="n"/>
      <c r="DC52" s="2592" t="n"/>
      <c r="DD52" s="2592" t="n"/>
      <c r="DE52" s="409">
        <f>+CZ52/DD52-1</f>
        <v/>
      </c>
      <c r="DF52" s="409">
        <f>+DA52/DD52-1</f>
        <v/>
      </c>
      <c r="DG52" s="409">
        <f>+DB52/DD52-1</f>
        <v/>
      </c>
      <c r="DH52" s="409">
        <f>+DC52/DD52-1</f>
        <v/>
      </c>
      <c r="DI52" s="764" t="n"/>
      <c r="DJ52" s="3007">
        <f>SUM(D52,J52,P52,V52,AD52,AL52,AU52,BC52,BK52,BT52,CB52,CJ52)-CR52</f>
        <v/>
      </c>
      <c r="DK52" s="3007">
        <f>SUM(E52,K52,Q52,W52,AE52,AM52,AV52,BD52,BL52,BU52,CC52,CK52)-CS52</f>
        <v/>
      </c>
      <c r="DL52" s="3007">
        <f>SUM(G52,M52,S52,AA52,AI52,AR52,AZ52,BH52,BQ52,BY52,CG52,CO52)-CW52</f>
        <v/>
      </c>
      <c r="DM52" s="300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idden="1" ht="3.75" r="53" s="2323">
      <c r="B53" s="1197" t="n"/>
      <c r="C53" s="651" t="inlineStr">
        <is>
          <t>TRAF47</t>
        </is>
      </c>
      <c r="D53" s="2668" t="n"/>
      <c r="E53" s="2668" t="n"/>
      <c r="F53" s="3025" t="n"/>
      <c r="G53" s="2668" t="n"/>
      <c r="H53" s="1200" t="n"/>
      <c r="I53" s="32" t="n"/>
      <c r="J53" s="2668" t="n"/>
      <c r="K53" s="2668" t="n"/>
      <c r="L53" s="3025" t="n"/>
      <c r="M53" s="2668" t="n"/>
      <c r="N53" s="1200" t="n"/>
      <c r="O53" s="521" t="n"/>
      <c r="P53" s="2668" t="n"/>
      <c r="Q53" s="2668" t="n"/>
      <c r="R53" s="3025" t="n"/>
      <c r="S53" s="2668" t="n"/>
      <c r="T53" s="1200" t="n"/>
      <c r="U53" s="522" t="n"/>
      <c r="V53" s="2668" t="n"/>
      <c r="W53" s="2668" t="n"/>
      <c r="X53" s="2668" t="n"/>
      <c r="Y53" s="3025" t="n"/>
      <c r="Z53" s="3025" t="n"/>
      <c r="AA53" s="2668" t="n"/>
      <c r="AB53" s="1200" t="n"/>
      <c r="AC53" s="522" t="n"/>
      <c r="AD53" s="2668" t="n"/>
      <c r="AE53" s="2668" t="n"/>
      <c r="AF53" s="2668" t="n"/>
      <c r="AG53" s="3025" t="n"/>
      <c r="AH53" s="3025" t="n"/>
      <c r="AI53" s="2668" t="n"/>
      <c r="AJ53" s="1200" t="n"/>
      <c r="AK53" s="522" t="n"/>
      <c r="AL53" s="2668" t="n"/>
      <c r="AM53" s="2668" t="n"/>
      <c r="AN53" s="2668" t="n"/>
      <c r="AO53" s="2668" t="n"/>
      <c r="AP53" s="3025" t="n"/>
      <c r="AQ53" s="3025" t="n"/>
      <c r="AR53" s="2668" t="n"/>
      <c r="AS53" s="1200" t="n"/>
      <c r="AT53" s="2586" t="n"/>
      <c r="AU53" s="2668" t="n"/>
      <c r="AV53" s="2668" t="n"/>
      <c r="AW53" s="2668" t="n"/>
      <c r="AX53" s="3025" t="n"/>
      <c r="AY53" s="3025" t="n"/>
      <c r="AZ53" s="2668" t="n"/>
      <c r="BA53" s="1200" t="n"/>
      <c r="BB53" s="522" t="n"/>
      <c r="BC53" s="2668" t="n"/>
      <c r="BD53" s="2668" t="n"/>
      <c r="BE53" s="2668" t="n"/>
      <c r="BF53" s="3025" t="n"/>
      <c r="BG53" s="3025" t="n"/>
      <c r="BH53" s="2668" t="n"/>
      <c r="BI53" s="1200" t="n"/>
      <c r="BJ53" s="522" t="n"/>
      <c r="BK53" s="2668" t="n"/>
      <c r="BL53" s="2668" t="n"/>
      <c r="BM53" s="2668" t="n"/>
      <c r="BN53" s="2668" t="n"/>
      <c r="BO53" s="3025" t="n"/>
      <c r="BP53" s="3025" t="n"/>
      <c r="BQ53" s="2668" t="n"/>
      <c r="BR53" s="1200" t="n"/>
      <c r="BS53" s="522" t="n"/>
      <c r="BT53" s="2668" t="n"/>
      <c r="BU53" s="2668" t="n"/>
      <c r="BV53" s="2668" t="n"/>
      <c r="BW53" s="3025" t="n"/>
      <c r="BX53" s="3025" t="n"/>
      <c r="BY53" s="2668" t="n"/>
      <c r="BZ53" s="1200" t="n"/>
      <c r="CA53" s="522" t="n"/>
      <c r="CB53" s="2668" t="n"/>
      <c r="CC53" s="2668" t="n"/>
      <c r="CD53" s="2668" t="n"/>
      <c r="CE53" s="3025" t="n"/>
      <c r="CF53" s="3025" t="n"/>
      <c r="CG53" s="2668" t="n"/>
      <c r="CH53" s="1200" t="n"/>
      <c r="CI53" s="522" t="n"/>
      <c r="CJ53" s="2668" t="n"/>
      <c r="CK53" s="2668" t="n"/>
      <c r="CL53" s="2668" t="n"/>
      <c r="CM53" s="3025" t="n"/>
      <c r="CN53" s="3025" t="n"/>
      <c r="CO53" s="2668" t="n"/>
      <c r="CP53" s="1200" t="n"/>
      <c r="CQ53" s="521" t="n"/>
      <c r="CR53" s="3044" t="n"/>
      <c r="CS53" s="2668" t="n"/>
      <c r="CT53" s="2668" t="n"/>
      <c r="CU53" s="2668">
        <f>CR53-CS53</f>
        <v/>
      </c>
      <c r="CV53" s="2668">
        <f>CR53-CT53</f>
        <v/>
      </c>
      <c r="CW53" s="2668" t="n"/>
      <c r="CX53" s="2668">
        <f>IFERROR(CR53/CW53-1, "-")</f>
        <v/>
      </c>
      <c r="CY53" s="3027" t="n"/>
      <c r="CZ53" s="2668" t="n"/>
      <c r="DA53" s="2668" t="n"/>
      <c r="DB53" s="2668" t="n"/>
      <c r="DC53" s="2668" t="n"/>
      <c r="DD53" s="2668" t="n"/>
      <c r="DE53" s="521" t="n"/>
      <c r="DF53" s="521" t="n"/>
      <c r="DG53" s="1060" t="n"/>
      <c r="DH53" s="1060" t="n"/>
      <c r="DI53" s="1180" t="n"/>
      <c r="DJ53" s="3007">
        <f>SUM(D53,J53,P53,V53,AD53,AL53,AU53,BC53,BK53,BT53,CB53,CJ53)-CR53</f>
        <v/>
      </c>
      <c r="DK53" s="3007">
        <f>SUM(E53,K53,Q53,W53,AE53,AM53,AV53,BD53,BL53,BU53,CC53,CK53)-CS53</f>
        <v/>
      </c>
      <c r="DL53" s="3007">
        <f>SUM(G53,M53,S53,AA53,AI53,AR53,AZ53,BH53,BQ53,BY53,CG53,CO53)-CW53</f>
        <v/>
      </c>
      <c r="DM53" s="300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4.5" r="54" s="2323">
      <c r="C54" s="651" t="inlineStr">
        <is>
          <t>TRAF48</t>
        </is>
      </c>
      <c r="D54" s="2434" t="n"/>
      <c r="E54" s="2434" t="n"/>
      <c r="F54" s="2585" t="n"/>
      <c r="G54" s="2434" t="n"/>
      <c r="H54" s="232" t="n"/>
      <c r="I54" s="32" t="n"/>
      <c r="J54" s="2434" t="n"/>
      <c r="K54" s="2434" t="n"/>
      <c r="L54" s="2585" t="n"/>
      <c r="M54" s="2434" t="n"/>
      <c r="N54" s="232" t="n"/>
      <c r="O54" s="232" t="n"/>
      <c r="P54" s="2434" t="n"/>
      <c r="Q54" s="2434" t="n"/>
      <c r="R54" s="2585" t="n"/>
      <c r="S54" s="2434" t="n"/>
      <c r="T54" s="232" t="n"/>
      <c r="U54" s="397" t="n"/>
      <c r="V54" s="2434" t="n"/>
      <c r="W54" s="2434" t="n"/>
      <c r="X54" s="2434" t="n"/>
      <c r="Y54" s="2585" t="n"/>
      <c r="Z54" s="2585" t="n"/>
      <c r="AA54" s="2434" t="n"/>
      <c r="AB54" s="232" t="n"/>
      <c r="AC54" s="397" t="n"/>
      <c r="AD54" s="2434" t="n"/>
      <c r="AE54" s="2434" t="n"/>
      <c r="AF54" s="2434" t="n"/>
      <c r="AG54" s="2585" t="n"/>
      <c r="AH54" s="2585" t="n"/>
      <c r="AI54" s="2434" t="n"/>
      <c r="AJ54" s="232" t="n"/>
      <c r="AK54" s="397" t="n"/>
      <c r="AL54" s="2434" t="n"/>
      <c r="AM54" s="2434" t="n"/>
      <c r="AN54" s="2434" t="n"/>
      <c r="AO54" s="2434" t="n"/>
      <c r="AP54" s="2585" t="n"/>
      <c r="AQ54" s="2585" t="n"/>
      <c r="AR54" s="2434" t="n"/>
      <c r="AS54" s="232" t="n"/>
      <c r="AT54" s="2586" t="n"/>
      <c r="AU54" s="2434" t="n"/>
      <c r="AV54" s="2434" t="n"/>
      <c r="AW54" s="2434" t="n"/>
      <c r="AX54" s="2585" t="n"/>
      <c r="AY54" s="2585" t="n"/>
      <c r="AZ54" s="2434" t="n"/>
      <c r="BA54" s="232" t="n"/>
      <c r="BB54" s="397" t="n"/>
      <c r="BC54" s="2434" t="n"/>
      <c r="BD54" s="2434" t="n"/>
      <c r="BE54" s="2434" t="n"/>
      <c r="BF54" s="2585" t="n"/>
      <c r="BG54" s="2585" t="n"/>
      <c r="BH54" s="2434" t="n"/>
      <c r="BI54" s="232" t="n"/>
      <c r="BJ54" s="397" t="n"/>
      <c r="BK54" s="2434" t="n"/>
      <c r="BL54" s="2434" t="n"/>
      <c r="BM54" s="2434" t="n"/>
      <c r="BN54" s="2434" t="n"/>
      <c r="BO54" s="2585" t="n"/>
      <c r="BP54" s="2585" t="n"/>
      <c r="BQ54" s="2434" t="n"/>
      <c r="BR54" s="232" t="n"/>
      <c r="BS54" s="397" t="n"/>
      <c r="BT54" s="2434" t="n"/>
      <c r="BU54" s="2434" t="n"/>
      <c r="BV54" s="2434" t="n"/>
      <c r="BW54" s="2585" t="n"/>
      <c r="BX54" s="2585" t="n"/>
      <c r="BY54" s="2434" t="n"/>
      <c r="BZ54" s="232" t="n"/>
      <c r="CA54" s="397" t="n"/>
      <c r="CB54" s="2434" t="n"/>
      <c r="CC54" s="2434" t="n"/>
      <c r="CD54" s="2434" t="n"/>
      <c r="CE54" s="2585" t="n"/>
      <c r="CF54" s="2585" t="n"/>
      <c r="CG54" s="2434" t="n"/>
      <c r="CH54" s="232" t="n"/>
      <c r="CI54" s="397" t="n"/>
      <c r="CJ54" s="2434" t="n"/>
      <c r="CK54" s="2434" t="n"/>
      <c r="CL54" s="2434" t="n"/>
      <c r="CM54" s="2585" t="n"/>
      <c r="CN54" s="2585" t="n"/>
      <c r="CO54" s="2434" t="n"/>
      <c r="CP54" s="232" t="n"/>
      <c r="CQ54" s="232" t="n"/>
      <c r="CR54" s="2767" t="n"/>
      <c r="CS54" s="2434" t="n"/>
      <c r="CT54" s="2434" t="n"/>
      <c r="CU54" s="2434">
        <f>CR54-CS54</f>
        <v/>
      </c>
      <c r="CV54" s="2434">
        <f>CR54-CT54</f>
        <v/>
      </c>
      <c r="CW54" s="2434" t="n"/>
      <c r="CX54" s="2434">
        <f>IFERROR(CR54/CW54-1, "-")</f>
        <v/>
      </c>
      <c r="CY54" s="3017" t="n"/>
      <c r="CZ54" s="2434" t="n"/>
      <c r="DA54" s="2434" t="n"/>
      <c r="DB54" s="2434" t="n"/>
      <c r="DC54" s="2434" t="n"/>
      <c r="DD54" s="2434" t="n"/>
      <c r="DE54" s="232" t="n"/>
      <c r="DF54" s="32" t="n"/>
      <c r="DG54" s="32" t="n"/>
      <c r="DH54" s="32" t="n"/>
      <c r="DJ54" s="3007">
        <f>SUM(D54,J54,P54,V54,AD54,AL54,AU54,BC54,BK54,BT54,CB54,CJ54)-CR54</f>
        <v/>
      </c>
      <c r="DK54" s="3007">
        <f>SUM(E54,K54,Q54,W54,AE54,AM54,AV54,BD54,BL54,BU54,CC54,CK54)-CS54</f>
        <v/>
      </c>
      <c r="DL54" s="3007">
        <f>SUM(G54,M54,S54,AA54,AI54,AR54,AZ54,BH54,BQ54,BY54,CG54,CO54)-CW54</f>
        <v/>
      </c>
      <c r="DM54" s="300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s="1168" t="inlineStr">
        <is>
          <t>Total  Trafic entrant</t>
        </is>
      </c>
      <c r="C55" s="651" t="inlineStr">
        <is>
          <t>TRAF49</t>
        </is>
      </c>
      <c r="D55" s="3009" t="n">
        <v>134.867617507175</v>
      </c>
      <c r="E55" s="3009" t="n">
        <v>99.22147858192101</v>
      </c>
      <c r="F55" s="3009" t="n">
        <v>35.64613892525399</v>
      </c>
      <c r="G55" s="3009" t="n">
        <v>90.16237363250929</v>
      </c>
      <c r="H55" s="676" t="n">
        <v>0.4958303788327354</v>
      </c>
      <c r="I55" s="93" t="n"/>
      <c r="J55" s="3009" t="n">
        <v>133.509833302503</v>
      </c>
      <c r="K55" s="3009" t="n">
        <v>89.6725712582093</v>
      </c>
      <c r="L55" s="3009" t="n">
        <v>43.83726204429371</v>
      </c>
      <c r="M55" s="3009" t="n">
        <v>87.72255984927803</v>
      </c>
      <c r="N55" s="676" t="n">
        <v>0.5219555098699258</v>
      </c>
      <c r="O55" s="376" t="n"/>
      <c r="P55" s="3009" t="n">
        <v>151.588854065598</v>
      </c>
      <c r="Q55" s="3009" t="n">
        <v>99.64595541825661</v>
      </c>
      <c r="R55" s="3009" t="n">
        <v>51.94289864734141</v>
      </c>
      <c r="S55" s="3009" t="n">
        <v>90.16237363250929</v>
      </c>
      <c r="T55" s="676" t="n">
        <v>0.6812873037643783</v>
      </c>
      <c r="U55" s="378" t="n"/>
      <c r="V55" s="3009" t="n">
        <v>149.760254660766</v>
      </c>
      <c r="W55" s="3009" t="n">
        <v>96.6710924696505</v>
      </c>
      <c r="X55" s="3009" t="n">
        <v>163.699156157052</v>
      </c>
      <c r="Y55" s="3009" t="n">
        <v>53.08916219111551</v>
      </c>
      <c r="Z55" s="3009" t="n">
        <v>-13.93890149628598</v>
      </c>
      <c r="AA55" s="3009" t="n">
        <v>94.27981640205694</v>
      </c>
      <c r="AB55" s="676" t="n">
        <v>0.5884657011009902</v>
      </c>
      <c r="AC55" s="378" t="n"/>
      <c r="AD55" s="3009" t="n">
        <v>132.1885077637684</v>
      </c>
      <c r="AE55" s="3009" t="n">
        <v>100.053243015835</v>
      </c>
      <c r="AF55" s="3009" t="n">
        <v>170.355253579261</v>
      </c>
      <c r="AG55" s="3009" t="n">
        <v>32.13526474793343</v>
      </c>
      <c r="AH55" s="3009" t="n">
        <v>-38.16674581549256</v>
      </c>
      <c r="AI55" s="3009" t="n">
        <v>98.3089484126974</v>
      </c>
      <c r="AJ55" s="676" t="n">
        <v>0.3446233521779303</v>
      </c>
      <c r="AK55" s="378" t="n"/>
      <c r="AL55" s="3009" t="n">
        <v>130.79624345467</v>
      </c>
      <c r="AM55" s="3009" t="n">
        <v>97.2833413129237</v>
      </c>
      <c r="AN55" s="3009" t="n">
        <v>165.371839138414</v>
      </c>
      <c r="AO55" s="3009" t="n">
        <v>125.603683552817</v>
      </c>
      <c r="AP55" s="3009" t="n">
        <v>33.5129021417463</v>
      </c>
      <c r="AQ55" s="3009" t="n">
        <v>-34.57559568374401</v>
      </c>
      <c r="AR55" s="3009" t="n">
        <v>98.38820660438857</v>
      </c>
      <c r="AS55" s="676" t="n">
        <v>0.3293894458366504</v>
      </c>
      <c r="AT55" s="3045" t="n"/>
      <c r="AU55" s="3009" t="n">
        <v>127.933544745583</v>
      </c>
      <c r="AV55" s="3009" t="n">
        <v>100.98891676252</v>
      </c>
      <c r="AW55" s="3009" t="n">
        <v>126.503277172972</v>
      </c>
      <c r="AX55" s="3009" t="n">
        <v>26.94462798306301</v>
      </c>
      <c r="AY55" s="3009" t="n">
        <v>1.430267572611015</v>
      </c>
      <c r="AZ55" s="3009" t="n">
        <v>104.948489497289</v>
      </c>
      <c r="BA55" s="676" t="n">
        <v>0.2190127305156473</v>
      </c>
      <c r="BB55" s="378" t="n"/>
      <c r="BC55" s="3009" t="n">
        <v>130.9180335997803</v>
      </c>
      <c r="BD55" s="3009" t="n">
        <v>101.298048354396</v>
      </c>
      <c r="BE55" s="3009" t="n">
        <v>122.277724167444</v>
      </c>
      <c r="BF55" s="3009" t="n">
        <v>29.61998524538427</v>
      </c>
      <c r="BG55" s="3009" t="n">
        <v>8.640309432336267</v>
      </c>
      <c r="BH55" s="3009" t="n">
        <v>0</v>
      </c>
      <c r="BI55" s="676" t="n"/>
      <c r="BJ55" s="378" t="n"/>
      <c r="BK55" s="3009" t="n"/>
      <c r="BL55" s="3009" t="n"/>
      <c r="BM55" s="3009" t="n"/>
      <c r="BN55" s="3009" t="n"/>
      <c r="BO55" s="3009" t="n"/>
      <c r="BP55" s="3009" t="n"/>
      <c r="BQ55" s="3009" t="n"/>
      <c r="BR55" s="676" t="n"/>
      <c r="BS55" s="378" t="n"/>
      <c r="BT55" s="3009" t="n"/>
      <c r="BU55" s="3009" t="n"/>
      <c r="BV55" s="3009" t="n"/>
      <c r="BW55" s="3009" t="n"/>
      <c r="BX55" s="3009" t="n"/>
      <c r="BY55" s="3009" t="n"/>
      <c r="BZ55" s="676" t="n"/>
      <c r="CA55" s="378" t="n"/>
      <c r="CB55" s="3009" t="n"/>
      <c r="CC55" s="3009" t="n"/>
      <c r="CD55" s="3009" t="n"/>
      <c r="CE55" s="3009" t="n"/>
      <c r="CF55" s="3009" t="n"/>
      <c r="CG55" s="3009" t="n"/>
      <c r="CH55" s="676" t="n"/>
      <c r="CI55" s="378" t="n"/>
      <c r="CJ55" s="3009" t="n"/>
      <c r="CK55" s="3009" t="n"/>
      <c r="CL55" s="3009" t="n"/>
      <c r="CM55" s="3009" t="n"/>
      <c r="CN55" s="3009" t="n"/>
      <c r="CO55" s="3009" t="n"/>
      <c r="CP55" s="676" t="n"/>
      <c r="CQ55" s="376" t="n"/>
      <c r="CR55" s="3014" t="n">
        <v>1091.562889099844</v>
      </c>
      <c r="CS55" s="3008" t="n">
        <v>784.834647173712</v>
      </c>
      <c r="CT55" s="3009" t="n">
        <v>954.0220280255994</v>
      </c>
      <c r="CU55" s="3009" t="n">
        <v>306.7282419261317</v>
      </c>
      <c r="CV55" s="3009" t="n">
        <v>137.5408610742443</v>
      </c>
      <c r="CW55" s="3009" t="n">
        <v>663.9727680307285</v>
      </c>
      <c r="CX55" s="3009">
        <f>IFERROR(CR55/CW55-1, "-")</f>
        <v/>
      </c>
      <c r="CY55" s="3046" t="n"/>
      <c r="CZ55" s="3009" t="n">
        <v>1190.05882883694</v>
      </c>
      <c r="DA55" s="3009" t="n"/>
      <c r="DB55" s="3009" t="n">
        <v>1590.04343499968</v>
      </c>
      <c r="DC55" s="3009" t="n"/>
      <c r="DD55" s="3009" t="n"/>
      <c r="DE55" s="376">
        <f>+CZ55/DD55-1</f>
        <v/>
      </c>
      <c r="DF55" s="376">
        <f>+DA55/DD55-1</f>
        <v/>
      </c>
      <c r="DG55" s="376">
        <f>+DB55/DD55-1</f>
        <v/>
      </c>
      <c r="DH55" s="376">
        <f>+DC55/DD55-1</f>
        <v/>
      </c>
      <c r="DI55" s="1180" t="n"/>
      <c r="DJ55" s="3007">
        <f>SUM(D55,J55,P55,V55,AD55,AL55,AU55,BC55,BK55,BT55,CB55,CJ55)-CR55</f>
        <v/>
      </c>
      <c r="DK55" s="3007">
        <f>SUM(E55,K55,Q55,W55,AE55,AM55,AV55,BD55,BL55,BU55,CC55,CK55)-CS55</f>
        <v/>
      </c>
      <c r="DL55" s="3007">
        <f>SUM(G55,M55,S55,AA55,AI55,AR55,AZ55,BH55,BQ55,BY55,CG55,CO55)-CW55</f>
        <v/>
      </c>
      <c r="DM55" s="3007">
        <f>SUM(D55,J55,P55,V55,AD55,AL55,AU55,BC55,,BN55,BV55,CD55,CL55)-CT55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6" r="56" s="2323">
      <c r="C56" s="651" t="inlineStr">
        <is>
          <t>TRAF50</t>
        </is>
      </c>
      <c r="D56" s="2434" t="n"/>
      <c r="E56" s="2434" t="n"/>
      <c r="F56" s="2585" t="n"/>
      <c r="G56" s="2434" t="n"/>
      <c r="H56" s="232" t="n"/>
      <c r="I56" s="32" t="n"/>
      <c r="J56" s="2434" t="n"/>
      <c r="K56" s="2434" t="n"/>
      <c r="L56" s="2585" t="n"/>
      <c r="M56" s="2434" t="n"/>
      <c r="N56" s="232" t="n"/>
      <c r="O56" s="232" t="n"/>
      <c r="P56" s="2434" t="n"/>
      <c r="Q56" s="2434" t="n"/>
      <c r="R56" s="2585" t="n"/>
      <c r="S56" s="2434" t="n"/>
      <c r="T56" s="232" t="n"/>
      <c r="U56" s="397" t="n"/>
      <c r="V56" s="2434" t="n"/>
      <c r="W56" s="2434" t="n"/>
      <c r="X56" s="2434" t="n"/>
      <c r="Y56" s="2585" t="n"/>
      <c r="Z56" s="2585" t="n"/>
      <c r="AA56" s="2434" t="n"/>
      <c r="AB56" s="232" t="n"/>
      <c r="AC56" s="397" t="n"/>
      <c r="AD56" s="2434" t="n"/>
      <c r="AE56" s="2434" t="n"/>
      <c r="AF56" s="2434" t="n"/>
      <c r="AG56" s="2585" t="n"/>
      <c r="AH56" s="2585" t="n"/>
      <c r="AI56" s="2434" t="n"/>
      <c r="AJ56" s="232" t="n"/>
      <c r="AK56" s="397" t="n"/>
      <c r="AL56" s="2434" t="n"/>
      <c r="AM56" s="2434" t="n"/>
      <c r="AN56" s="2434" t="n"/>
      <c r="AO56" s="2434" t="n"/>
      <c r="AP56" s="2585" t="n"/>
      <c r="AQ56" s="2585" t="n"/>
      <c r="AR56" s="2434" t="n"/>
      <c r="AS56" s="232" t="n"/>
      <c r="AT56" s="2586" t="n"/>
      <c r="AU56" s="2434" t="n"/>
      <c r="AV56" s="2434" t="n"/>
      <c r="AW56" s="2434" t="n"/>
      <c r="AX56" s="2585" t="n"/>
      <c r="AY56" s="2585" t="n"/>
      <c r="AZ56" s="2434" t="n"/>
      <c r="BA56" s="232" t="n"/>
      <c r="BB56" s="397" t="n"/>
      <c r="BC56" s="2434" t="n"/>
      <c r="BD56" s="2434" t="n"/>
      <c r="BE56" s="2434" t="n"/>
      <c r="BF56" s="2585" t="n"/>
      <c r="BG56" s="2585" t="n"/>
      <c r="BH56" s="2434" t="n"/>
      <c r="BI56" s="232" t="n"/>
      <c r="BJ56" s="397" t="n"/>
      <c r="BK56" s="2434" t="n"/>
      <c r="BL56" s="2434" t="n"/>
      <c r="BM56" s="2434" t="n"/>
      <c r="BN56" s="2434" t="n"/>
      <c r="BO56" s="2585" t="n"/>
      <c r="BP56" s="2585" t="n"/>
      <c r="BQ56" s="2434" t="n"/>
      <c r="BR56" s="232" t="n"/>
      <c r="BS56" s="397" t="n"/>
      <c r="BT56" s="2434" t="n"/>
      <c r="BU56" s="2434" t="n"/>
      <c r="BV56" s="2434" t="n"/>
      <c r="BW56" s="2585" t="n"/>
      <c r="BX56" s="2585" t="n"/>
      <c r="BY56" s="2434" t="n"/>
      <c r="BZ56" s="232" t="n"/>
      <c r="CA56" s="397" t="n"/>
      <c r="CB56" s="2434" t="n"/>
      <c r="CC56" s="2434" t="n"/>
      <c r="CD56" s="2434" t="n"/>
      <c r="CE56" s="2585" t="n"/>
      <c r="CF56" s="2585" t="n"/>
      <c r="CG56" s="2434" t="n"/>
      <c r="CH56" s="232" t="n"/>
      <c r="CI56" s="397" t="n"/>
      <c r="CJ56" s="2434" t="n"/>
      <c r="CK56" s="2434" t="n"/>
      <c r="CL56" s="2434" t="n"/>
      <c r="CM56" s="2585" t="n"/>
      <c r="CN56" s="2585" t="n"/>
      <c r="CO56" s="2434" t="n"/>
      <c r="CP56" s="232" t="n"/>
      <c r="CQ56" s="232" t="n"/>
      <c r="CR56" s="2767" t="n"/>
      <c r="CS56" s="2434" t="n"/>
      <c r="CT56" s="2434" t="n"/>
      <c r="CU56" s="2434">
        <f>CR56-CS56</f>
        <v/>
      </c>
      <c r="CV56" s="2434">
        <f>CR56-CT56</f>
        <v/>
      </c>
      <c r="CW56" s="2434" t="n"/>
      <c r="CX56" s="2434">
        <f>IFERROR(CR56/CW56-1, "-")</f>
        <v/>
      </c>
      <c r="CY56" s="3017" t="n"/>
      <c r="CZ56" s="2434" t="n"/>
      <c r="DA56" s="2434" t="n"/>
      <c r="DB56" s="2434" t="n"/>
      <c r="DC56" s="2434" t="n"/>
      <c r="DD56" s="2434" t="n"/>
      <c r="DE56" s="232" t="n"/>
      <c r="DF56" s="232" t="n"/>
      <c r="DG56" s="232" t="n"/>
      <c r="DH56" s="232" t="n"/>
      <c r="DJ56" s="3007">
        <f>SUM(D56,J56,P56,V56,AD56,AL56,AU56,BC56,BK56,BT56,CB56,CJ56)-CR56</f>
        <v/>
      </c>
      <c r="DK56" s="3007">
        <f>SUM(E56,K56,Q56,W56,AE56,AM56,AV56,BD56,BL56,BU56,CC56,CK56)-CS56</f>
        <v/>
      </c>
      <c r="DL56" s="3007">
        <f>SUM(G56,M56,S56,AA56,AI56,AR56,AZ56,BH56,BQ56,BY56,CG56,CO56)-CW56</f>
        <v/>
      </c>
      <c r="DM56" s="3007">
        <f>SUM(D56,J56,P56,V56,AD56,AL56,AU56,BC56,,BN56,BV56,CD56,CL56)-CT56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Format="1" customHeight="1" ht="12.75" r="57" s="144">
      <c r="B57" s="1184" t="inlineStr">
        <is>
          <t>Trafic entrant prépayé (Consumer)</t>
        </is>
      </c>
      <c r="C57" s="651" t="inlineStr">
        <is>
          <t>TRAF51</t>
        </is>
      </c>
      <c r="D57" s="2920" t="n">
        <v>125.805204190688</v>
      </c>
      <c r="E57" s="2920" t="n">
        <v>93.088179976313</v>
      </c>
      <c r="F57" s="3018" t="n">
        <v>32.717024214375</v>
      </c>
      <c r="G57" s="2920" t="n">
        <v>86.79817897501786</v>
      </c>
      <c r="H57" s="1187" t="n">
        <v>0.4493991196162892</v>
      </c>
      <c r="I57" s="93" t="n"/>
      <c r="J57" s="2920" t="n">
        <v>124.244274850839</v>
      </c>
      <c r="K57" s="2920" t="n">
        <v>84.1142305455847</v>
      </c>
      <c r="L57" s="3018" t="n">
        <v>40.1300443052543</v>
      </c>
      <c r="M57" s="2920" t="n">
        <v>84.11088353964497</v>
      </c>
      <c r="N57" s="1187" t="n">
        <v>0.4771486117165502</v>
      </c>
      <c r="O57" s="999" t="n"/>
      <c r="P57" s="2920" t="n">
        <v>140.898462280559</v>
      </c>
      <c r="Q57" s="2920" t="n">
        <v>93.4750756811148</v>
      </c>
      <c r="R57" s="3018" t="n">
        <v>47.42338659944419</v>
      </c>
      <c r="S57" s="2920" t="n">
        <v>86.79817897501786</v>
      </c>
      <c r="T57" s="1187" t="n">
        <v>0.6232882295965241</v>
      </c>
      <c r="U57" s="377" t="n"/>
      <c r="V57" s="2920" t="n">
        <v>140.724173763135</v>
      </c>
      <c r="W57" s="2920" t="n">
        <v>90.6788807040878</v>
      </c>
      <c r="X57" s="2920" t="n">
        <v>153.45686033141</v>
      </c>
      <c r="Y57" s="3018" t="n">
        <v>50.04529305904721</v>
      </c>
      <c r="Z57" s="3018" t="n">
        <v>-12.732686568275</v>
      </c>
      <c r="AA57" s="2920" t="n">
        <v>90.00586821852576</v>
      </c>
      <c r="AB57" s="1187" t="n">
        <v>0.5634999867060888</v>
      </c>
      <c r="AC57" s="377" t="n"/>
      <c r="AD57" s="2920" t="n">
        <v>122.8444130391916</v>
      </c>
      <c r="AE57" s="2920" t="n">
        <v>93.83678012065673</v>
      </c>
      <c r="AF57" s="2920" t="n">
        <v>159.7368164121189</v>
      </c>
      <c r="AG57" s="3018" t="n">
        <v>29.00763291853487</v>
      </c>
      <c r="AH57" s="3018" t="n">
        <v>-36.89240337292726</v>
      </c>
      <c r="AI57" s="2920" t="n">
        <v>93.49039395185247</v>
      </c>
      <c r="AJ57" s="1187" t="n">
        <v>0.3139789859315005</v>
      </c>
      <c r="AK57" s="377" t="n"/>
      <c r="AL57" s="2920" t="n">
        <v>121.443042245664</v>
      </c>
      <c r="AM57" s="2920" t="n">
        <v>91.2394205369056</v>
      </c>
      <c r="AN57" s="2920" t="n">
        <v>155.067706798487</v>
      </c>
      <c r="AO57" s="2920" t="n">
        <v>116.424069491141</v>
      </c>
      <c r="AP57" s="3018" t="n">
        <v>30.2036217087584</v>
      </c>
      <c r="AQ57" s="3018" t="n">
        <v>-33.62466455282299</v>
      </c>
      <c r="AR57" s="2920" t="n">
        <v>93.56808001585489</v>
      </c>
      <c r="AS57" s="1187" t="n">
        <v>0.2979110207785152</v>
      </c>
      <c r="AT57" s="2780" t="n"/>
      <c r="AU57" s="2920" t="n">
        <v>118.690175521495</v>
      </c>
      <c r="AV57" s="2920" t="n">
        <v>94.7142644678574</v>
      </c>
      <c r="AW57" s="2920" t="n">
        <v>116.96636477909</v>
      </c>
      <c r="AX57" s="3018" t="n">
        <v>23.97591105363759</v>
      </c>
      <c r="AY57" s="3018" t="n">
        <v>1.723810742405007</v>
      </c>
      <c r="AZ57" s="2920" t="n">
        <v>99.07690090377648</v>
      </c>
      <c r="BA57" s="1187" t="n">
        <v>0.1979601142022693</v>
      </c>
      <c r="BB57" s="377" t="n"/>
      <c r="BC57" s="2920" t="n">
        <v>121.3756538758831</v>
      </c>
      <c r="BD57" s="2920" t="n">
        <v>94.98881557219249</v>
      </c>
      <c r="BE57" s="2920" t="n">
        <v>112.690079257293</v>
      </c>
      <c r="BF57" s="3018" t="n">
        <v>26.38683830369061</v>
      </c>
      <c r="BG57" s="3018" t="n">
        <v>8.68557461859011</v>
      </c>
      <c r="BH57" s="2920" t="n">
        <v>0</v>
      </c>
      <c r="BI57" s="1187" t="n"/>
      <c r="BJ57" s="377" t="n"/>
      <c r="BK57" s="2920" t="n"/>
      <c r="BL57" s="2920" t="n"/>
      <c r="BM57" s="2920" t="n"/>
      <c r="BN57" s="2920" t="n"/>
      <c r="BO57" s="3018" t="n"/>
      <c r="BP57" s="3018" t="n"/>
      <c r="BQ57" s="2920" t="n"/>
      <c r="BR57" s="1187" t="n"/>
      <c r="BS57" s="377" t="n"/>
      <c r="BT57" s="2920" t="n"/>
      <c r="BU57" s="2920" t="n"/>
      <c r="BV57" s="2920" t="n"/>
      <c r="BW57" s="3018" t="n"/>
      <c r="BX57" s="3018" t="n"/>
      <c r="BY57" s="2920" t="n"/>
      <c r="BZ57" s="1187" t="n"/>
      <c r="CA57" s="377" t="n"/>
      <c r="CB57" s="2920" t="n"/>
      <c r="CC57" s="2920" t="n"/>
      <c r="CD57" s="2920" t="n"/>
      <c r="CE57" s="3018" t="n"/>
      <c r="CF57" s="3018" t="n"/>
      <c r="CG57" s="2920" t="n"/>
      <c r="CH57" s="1187" t="n"/>
      <c r="CI57" s="377" t="n"/>
      <c r="CJ57" s="2920" t="n"/>
      <c r="CK57" s="2920" t="n"/>
      <c r="CL57" s="2920" t="n"/>
      <c r="CM57" s="3018" t="n"/>
      <c r="CN57" s="3018" t="n"/>
      <c r="CO57" s="2920" t="n"/>
      <c r="CP57" s="1187" t="n"/>
      <c r="CQ57" s="999" t="n"/>
      <c r="CR57" s="3020" t="n">
        <v>1016.025399767455</v>
      </c>
      <c r="CS57" s="3019" t="n">
        <v>736.1356476047126</v>
      </c>
      <c r="CT57" s="2920" t="n">
        <v>887.9069623946436</v>
      </c>
      <c r="CU57" s="2920" t="n">
        <v>279.8897521627421</v>
      </c>
      <c r="CV57" s="2920" t="n">
        <v>128.1184373728111</v>
      </c>
      <c r="CW57" s="2920" t="n">
        <v>633.8484845796902</v>
      </c>
      <c r="CX57" s="2920">
        <f>IFERROR(CR57/CW57-1, "-")</f>
        <v/>
      </c>
      <c r="CY57" s="3028" t="n"/>
      <c r="CZ57" s="2920" t="n">
        <v>1116.14229188562</v>
      </c>
      <c r="DA57" s="2920" t="n"/>
      <c r="DB57" s="2920" t="n">
        <v>1447.4905348898</v>
      </c>
      <c r="DC57" s="2920" t="n"/>
      <c r="DD57" s="2920" t="n"/>
      <c r="DE57" s="999">
        <f>+CZ57/DD57-1</f>
        <v/>
      </c>
      <c r="DF57" s="999">
        <f>+DA57/DD57-1</f>
        <v/>
      </c>
      <c r="DG57" s="999">
        <f>+DB57/DD57-1</f>
        <v/>
      </c>
      <c r="DH57" s="999">
        <f>+DC57/DD57-1</f>
        <v/>
      </c>
      <c r="DI57" s="1190" t="n"/>
      <c r="DJ57" s="3007">
        <f>SUM(D57,J57,P57,V57,AD57,AL57,AU57,BC57,BK57,BT57,CB57,CJ57)-CR57</f>
        <v/>
      </c>
      <c r="DK57" s="3007">
        <f>SUM(E57,K57,Q57,W57,AE57,AM57,AV57,BD57,BL57,BU57,CC57,CK57)-CS57</f>
        <v/>
      </c>
      <c r="DL57" s="3007">
        <f>SUM(G57,M57,S57,AA57,AI57,AR57,AZ57,BH57,BQ57,BY57,CG57,CO57)-CW57</f>
        <v/>
      </c>
      <c r="DM57" s="300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2.75" r="58" s="2323">
      <c r="B58" s="1191" t="inlineStr">
        <is>
          <t xml:space="preserve">    du fixe </t>
        </is>
      </c>
      <c r="C58" s="651" t="inlineStr">
        <is>
          <t>TRAF52</t>
        </is>
      </c>
      <c r="D58" s="3047" t="n">
        <v>0.0291273010265946</v>
      </c>
      <c r="E58" s="2674" t="n">
        <v>0.040513460488658</v>
      </c>
      <c r="F58" s="3048" t="n">
        <v>-0.0113861594620634</v>
      </c>
      <c r="G58" s="2674" t="n">
        <v>0.05126006302730299</v>
      </c>
      <c r="H58" s="1192" t="n">
        <v>-0.4317739911657867</v>
      </c>
      <c r="I58" s="32" t="n"/>
      <c r="J58" s="3047" t="n">
        <v>0.116192238479416</v>
      </c>
      <c r="K58" s="2674" t="n">
        <v>0.0405460269007411</v>
      </c>
      <c r="L58" s="3048" t="n">
        <v>0.0756462115786749</v>
      </c>
      <c r="M58" s="2674" t="n">
        <v>0.04896270766117097</v>
      </c>
      <c r="N58" s="1192" t="n">
        <v>1.373076245772254</v>
      </c>
      <c r="O58" s="531" t="n"/>
      <c r="P58" s="3047" t="n">
        <v>0.217796486133138</v>
      </c>
      <c r="Q58" s="2674" t="n">
        <v>0.040752360027006</v>
      </c>
      <c r="R58" s="3048" t="n">
        <v>0.177044126106132</v>
      </c>
      <c r="S58" s="2674" t="n">
        <v>0.05126006302730299</v>
      </c>
      <c r="T58" s="1192" t="n">
        <v>3.248853264521575</v>
      </c>
      <c r="U58" s="532" t="n"/>
      <c r="V58" s="3047" t="n">
        <v>0.217796486133138</v>
      </c>
      <c r="W58" s="2674" t="n">
        <v>0.0408507894820134</v>
      </c>
      <c r="X58" s="2674" t="n">
        <v>0.0512445325686908</v>
      </c>
      <c r="Y58" s="2881" t="n">
        <v>0.1769456966511246</v>
      </c>
      <c r="Z58" s="2881" t="n">
        <v>0.1665519535644472</v>
      </c>
      <c r="AA58" s="2674" t="n">
        <v>0.04506368830267329</v>
      </c>
      <c r="AB58" s="1192" t="n">
        <v>3.83308167476868</v>
      </c>
      <c r="AC58" s="532" t="n"/>
      <c r="AD58" s="3047" t="n">
        <v>0.4605722795814047</v>
      </c>
      <c r="AE58" s="2674" t="n">
        <v>0.0409854750297722</v>
      </c>
      <c r="AF58" s="2674" t="n">
        <v>0.0517144407566885</v>
      </c>
      <c r="AG58" s="2881" t="n">
        <v>0.4195868045516325</v>
      </c>
      <c r="AH58" s="2881" t="n">
        <v>0.4088578388247162</v>
      </c>
      <c r="AI58" s="2674" t="n">
        <v>0.04581983228930544</v>
      </c>
      <c r="AJ58" s="1192" t="n">
        <v>9.051810680435519</v>
      </c>
      <c r="AK58" s="532" t="n"/>
      <c r="AL58" s="3047" t="n">
        <v>0.432596453144225</v>
      </c>
      <c r="AM58" s="2674" t="n">
        <v>0.0411177226285423</v>
      </c>
      <c r="AN58" s="2674" t="n">
        <v>0.05187663303979401</v>
      </c>
      <c r="AO58" s="2674" t="n">
        <v>0.0446185456664999</v>
      </c>
      <c r="AP58" s="2881" t="n">
        <v>0.3914787305156827</v>
      </c>
      <c r="AQ58" s="2881" t="n">
        <v>0.380719820104431</v>
      </c>
      <c r="AR58" s="2674" t="n">
        <v>0.04581983228930544</v>
      </c>
      <c r="AS58" s="1192" t="n">
        <v>8.44124916068702</v>
      </c>
      <c r="AT58" s="2586" t="n"/>
      <c r="AU58" s="3047" t="n">
        <v>0.433728851938811</v>
      </c>
      <c r="AV58" s="2674" t="n">
        <v>0.0413178609319273</v>
      </c>
      <c r="AW58" s="2674" t="n">
        <v>0.0434217581331588</v>
      </c>
      <c r="AX58" s="2881" t="n">
        <v>0.3924109910068837</v>
      </c>
      <c r="AY58" s="2881" t="n">
        <v>0.3903070938056522</v>
      </c>
      <c r="AZ58" s="2674" t="n">
        <v>0.04318209817126241</v>
      </c>
      <c r="BA58" s="1192" t="n">
        <v>9.044181971395188</v>
      </c>
      <c r="BB58" s="532" t="n"/>
      <c r="BC58" s="3047" t="n">
        <v>0.4357407318110192</v>
      </c>
      <c r="BD58" s="2674" t="n">
        <v>0.0414902655653028</v>
      </c>
      <c r="BE58" s="2674" t="n">
        <v>0.041833334624553</v>
      </c>
      <c r="BF58" s="2881" t="n">
        <v>0.3942504662457164</v>
      </c>
      <c r="BG58" s="2881" t="n">
        <v>0.3939073971864662</v>
      </c>
      <c r="BH58" s="2674" t="n">
        <v>0</v>
      </c>
      <c r="BI58" s="1192" t="n"/>
      <c r="BJ58" s="532" t="n"/>
      <c r="BK58" s="3047" t="n"/>
      <c r="BL58" s="2674" t="n"/>
      <c r="BM58" s="2674" t="n"/>
      <c r="BN58" s="2674" t="n"/>
      <c r="BO58" s="2881" t="n"/>
      <c r="BP58" s="2881" t="n"/>
      <c r="BQ58" s="2674" t="n"/>
      <c r="BR58" s="1192" t="n"/>
      <c r="BS58" s="532" t="n"/>
      <c r="BT58" s="3047" t="n"/>
      <c r="BU58" s="2674" t="n"/>
      <c r="BV58" s="2674" t="n"/>
      <c r="BW58" s="2881" t="n"/>
      <c r="BX58" s="2881" t="n"/>
      <c r="BY58" s="2674" t="n"/>
      <c r="BZ58" s="1192" t="n"/>
      <c r="CA58" s="532" t="n"/>
      <c r="CB58" s="3047" t="n"/>
      <c r="CC58" s="2674" t="n"/>
      <c r="CD58" s="2674" t="n"/>
      <c r="CE58" s="2881" t="n"/>
      <c r="CF58" s="2881" t="n"/>
      <c r="CG58" s="2674" t="n"/>
      <c r="CH58" s="1192" t="n"/>
      <c r="CI58" s="532" t="n"/>
      <c r="CJ58" s="3047" t="n"/>
      <c r="CK58" s="2674" t="n"/>
      <c r="CL58" s="2674" t="n"/>
      <c r="CM58" s="2881" t="n"/>
      <c r="CN58" s="2881" t="n"/>
      <c r="CO58" s="2674" t="n"/>
      <c r="CP58" s="1192" t="n"/>
      <c r="CQ58" s="531" t="n"/>
      <c r="CR58" s="2774" t="n">
        <v>2.343550828247746</v>
      </c>
      <c r="CS58" s="2674" t="n">
        <v>0.3275739610539631</v>
      </c>
      <c r="CT58" s="2674" t="n">
        <v>1.12952509515335</v>
      </c>
      <c r="CU58" s="2674" t="n">
        <v>2.015976867193783</v>
      </c>
      <c r="CV58" s="2674" t="n">
        <v>1.214025733094396</v>
      </c>
      <c r="CW58" s="2674" t="n">
        <v>0.3313682847683235</v>
      </c>
      <c r="CX58" s="2674">
        <f>IFERROR(CR58/CW58-1, "-")</f>
        <v/>
      </c>
      <c r="CY58" s="3022" t="n"/>
      <c r="CZ58" s="2674" t="n">
        <v>0.496195017238887</v>
      </c>
      <c r="DA58" s="2674" t="n"/>
      <c r="DB58" s="2674" t="n">
        <v>1.33993720237914</v>
      </c>
      <c r="DC58" s="2674" t="n"/>
      <c r="DD58" s="2674" t="n"/>
      <c r="DE58" s="531">
        <f>+CZ58/DD58-1</f>
        <v/>
      </c>
      <c r="DF58" s="531">
        <f>+DA58/DD58-1</f>
        <v/>
      </c>
      <c r="DG58" s="531">
        <f>+DB58/DD58-1</f>
        <v/>
      </c>
      <c r="DH58" s="531">
        <f>+DC58/DD58-1</f>
        <v/>
      </c>
      <c r="DI58" s="1180" t="n"/>
      <c r="DJ58" s="3007">
        <f>SUM(D58,J58,P58,V58,AD58,AL58,AU58,BC58,BK58,BT58,CB58,CJ58)-CR58</f>
        <v/>
      </c>
      <c r="DK58" s="3007">
        <f>SUM(E58,K58,Q58,W58,AE58,AM58,AV58,BD58,BL58,BU58,CC58,CK58)-CS58</f>
        <v/>
      </c>
      <c r="DL58" s="3007">
        <f>SUM(G58,M58,S58,AA58,AI58,AR58,AZ58,BH58,BQ58,BY58,CG58,CO58)-CW58</f>
        <v/>
      </c>
      <c r="DM58" s="300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12.75" r="59" s="2323">
      <c r="B59" s="1194" t="inlineStr">
        <is>
          <t xml:space="preserve">    de l'international </t>
        </is>
      </c>
      <c r="C59" s="651" t="inlineStr">
        <is>
          <t>TRAF53</t>
        </is>
      </c>
      <c r="D59" s="2434" t="n">
        <v>1.18085656626461</v>
      </c>
      <c r="E59" s="2434" t="n">
        <v>1.31179342303298</v>
      </c>
      <c r="F59" s="3049" t="n">
        <v>-0.13093685676837</v>
      </c>
      <c r="G59" s="2434" t="n">
        <v>1.403210232122994</v>
      </c>
      <c r="H59" s="853" t="n">
        <v>-0.1584606930366896</v>
      </c>
      <c r="I59" s="32" t="n"/>
      <c r="J59" s="2434" t="n">
        <v>1.05376041505124</v>
      </c>
      <c r="K59" s="2434" t="n">
        <v>1.14887167475972</v>
      </c>
      <c r="L59" s="3049" t="n">
        <v>-0.09511125970848</v>
      </c>
      <c r="M59" s="2434" t="n">
        <v>1.330746357323233</v>
      </c>
      <c r="N59" s="853" t="n">
        <v>-0.2081433030026429</v>
      </c>
      <c r="O59" s="232" t="n"/>
      <c r="P59" s="2434" t="n">
        <v>1.25532680097375</v>
      </c>
      <c r="Q59" s="2434" t="n">
        <v>1.15750266500558</v>
      </c>
      <c r="R59" s="3049" t="n">
        <v>0.09782413596816997</v>
      </c>
      <c r="S59" s="2434" t="n">
        <v>1.403210232122994</v>
      </c>
      <c r="T59" s="853" t="n">
        <v>-0.10538936202418</v>
      </c>
      <c r="U59" s="397" t="n"/>
      <c r="V59" s="2434" t="n">
        <v>1.08103828354991</v>
      </c>
      <c r="W59" s="2434" t="n">
        <v>1.12219362946053</v>
      </c>
      <c r="X59" s="2434" t="n">
        <v>1.2480122709527</v>
      </c>
      <c r="Y59" s="2585" t="n">
        <v>-0.04115534591061998</v>
      </c>
      <c r="Z59" s="2585" t="n">
        <v>-0.16697398740279</v>
      </c>
      <c r="AA59" s="2434" t="n">
        <v>1.271173827983187</v>
      </c>
      <c r="AB59" s="853" t="n">
        <v>-0.149574779033125</v>
      </c>
      <c r="AC59" s="397" t="n"/>
      <c r="AD59" s="2434" t="n">
        <v>0.9940344180312736</v>
      </c>
      <c r="AE59" s="2434" t="n">
        <v>0.9911245278633044</v>
      </c>
      <c r="AF59" s="2434" t="n">
        <v>1.013796405884694</v>
      </c>
      <c r="AG59" s="2585" t="n">
        <v>0.002909890167969165</v>
      </c>
      <c r="AH59" s="2585" t="n">
        <v>-0.01976198785342043</v>
      </c>
      <c r="AI59" s="2434" t="n">
        <v>1.241656744264784</v>
      </c>
      <c r="AJ59" s="853" t="n">
        <v>-0.1994289705083779</v>
      </c>
      <c r="AK59" s="397" t="n"/>
      <c r="AL59" s="2434" t="n">
        <v>0.981852236544188</v>
      </c>
      <c r="AM59" s="2434" t="n">
        <v>1.09753918386518</v>
      </c>
      <c r="AN59" s="2434" t="n">
        <v>0.981365086660943</v>
      </c>
      <c r="AO59" s="2434" t="n">
        <v>1.03358244676764</v>
      </c>
      <c r="AP59" s="2585" t="n">
        <v>-0.1156869473209921</v>
      </c>
      <c r="AQ59" s="2585" t="n">
        <v>0.0004871498832449417</v>
      </c>
      <c r="AR59" s="2434" t="n">
        <v>1.319342808267211</v>
      </c>
      <c r="AS59" s="853" t="n">
        <v>-0.2558020323514509</v>
      </c>
      <c r="AT59" s="2586" t="n"/>
      <c r="AU59" s="2434" t="n">
        <v>0.944187000920746</v>
      </c>
      <c r="AV59" s="2434" t="n">
        <v>1.11564488055197</v>
      </c>
      <c r="AW59" s="2434" t="n">
        <v>0.929223225286302</v>
      </c>
      <c r="AX59" s="2585" t="n">
        <v>-0.1714578796312241</v>
      </c>
      <c r="AY59" s="2585" t="n">
        <v>0.01496377563444407</v>
      </c>
      <c r="AZ59" s="2434" t="n">
        <v>1.306994418502858</v>
      </c>
      <c r="BA59" s="853" t="n">
        <v>-0.277589110133846</v>
      </c>
      <c r="BB59" s="397" t="n"/>
      <c r="BC59" s="2434" t="n">
        <v>0.9683872867752799</v>
      </c>
      <c r="BD59" s="2434" t="n">
        <v>0.9996424729084959</v>
      </c>
      <c r="BE59" s="2434" t="n">
        <v>0.8977249124793391</v>
      </c>
      <c r="BF59" s="2585" t="n">
        <v>-0.0312551861332161</v>
      </c>
      <c r="BG59" s="2585" t="n">
        <v>0.0706623742959408</v>
      </c>
      <c r="BH59" s="2434" t="n">
        <v>0</v>
      </c>
      <c r="BI59" s="853" t="n"/>
      <c r="BJ59" s="397" t="n"/>
      <c r="BK59" s="2434" t="n"/>
      <c r="BL59" s="2434" t="n"/>
      <c r="BM59" s="2434" t="n"/>
      <c r="BN59" s="2434" t="n"/>
      <c r="BO59" s="2585" t="n"/>
      <c r="BP59" s="2585" t="n"/>
      <c r="BQ59" s="2434" t="n"/>
      <c r="BR59" s="853" t="n"/>
      <c r="BS59" s="397" t="n"/>
      <c r="BT59" s="2434" t="n"/>
      <c r="BU59" s="2434" t="n"/>
      <c r="BV59" s="2434" t="n"/>
      <c r="BW59" s="2585" t="n"/>
      <c r="BX59" s="2585" t="n"/>
      <c r="BY59" s="2434" t="n"/>
      <c r="BZ59" s="853" t="n"/>
      <c r="CA59" s="397" t="n"/>
      <c r="CB59" s="2434" t="n"/>
      <c r="CC59" s="2434" t="n"/>
      <c r="CD59" s="2434" t="n"/>
      <c r="CE59" s="2585" t="n"/>
      <c r="CF59" s="2585" t="n"/>
      <c r="CG59" s="2434" t="n"/>
      <c r="CH59" s="853" t="n"/>
      <c r="CI59" s="397" t="n"/>
      <c r="CJ59" s="2434" t="n"/>
      <c r="CK59" s="2434" t="n"/>
      <c r="CL59" s="2434" t="n"/>
      <c r="CM59" s="2585" t="n"/>
      <c r="CN59" s="2585" t="n"/>
      <c r="CO59" s="2434" t="n"/>
      <c r="CP59" s="853" t="n"/>
      <c r="CQ59" s="232" t="n"/>
      <c r="CR59" s="2767" t="n">
        <v>8.459443008110998</v>
      </c>
      <c r="CS59" s="2434" t="n">
        <v>8.94431245744776</v>
      </c>
      <c r="CT59" s="2434" t="n">
        <v>7.527822155924725</v>
      </c>
      <c r="CU59" s="2434" t="n">
        <v>-0.4848694493367613</v>
      </c>
      <c r="CV59" s="2434" t="n">
        <v>0.9316208521862732</v>
      </c>
      <c r="CW59" s="2434" t="n">
        <v>9.27633462058726</v>
      </c>
      <c r="CX59" s="2434">
        <f>IFERROR(CR59/CW59-1, "-")</f>
        <v/>
      </c>
      <c r="CY59" s="3017" t="n"/>
      <c r="CZ59" s="2434" t="n">
        <v>13.103821258659</v>
      </c>
      <c r="DA59" s="2434" t="n"/>
      <c r="DB59" s="2434" t="n">
        <v>12.0442637072146</v>
      </c>
      <c r="DC59" s="2434" t="n"/>
      <c r="DD59" s="2434" t="n"/>
      <c r="DE59" s="232">
        <f>+CZ59/DD59-1</f>
        <v/>
      </c>
      <c r="DF59" s="232">
        <f>+DA59/DD59-1</f>
        <v/>
      </c>
      <c r="DG59" s="232">
        <f>+DB59/DD59-1</f>
        <v/>
      </c>
      <c r="DH59" s="232">
        <f>+DC59/DD59-1</f>
        <v/>
      </c>
      <c r="DI59" s="1180" t="n"/>
      <c r="DJ59" s="3007">
        <f>SUM(D59,J59,P59,V59,AD59,AL59,AU59,BC59,BK59,BT59,CB59,CJ59)-CR59</f>
        <v/>
      </c>
      <c r="DK59" s="3007">
        <f>SUM(E59,K59,Q59,W59,AE59,AM59,AV59,BD59,BL59,BU59,CC59,CK59)-CS59</f>
        <v/>
      </c>
      <c r="DL59" s="3007">
        <f>SUM(G59,M59,S59,AA59,AI59,AR59,AZ59,BH59,BQ59,BY59,CG59,CO59)-CW59</f>
        <v/>
      </c>
      <c r="DM59" s="300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2.75" r="60" s="2323">
      <c r="B60" s="1194" t="inlineStr">
        <is>
          <t xml:space="preserve">    de MTN</t>
        </is>
      </c>
      <c r="C60" s="651" t="inlineStr">
        <is>
          <t>TRAF54</t>
        </is>
      </c>
      <c r="D60" s="2434" t="n">
        <v>37.2684638156678</v>
      </c>
      <c r="E60" s="2434" t="n">
        <v>42.8554808603223</v>
      </c>
      <c r="F60" s="3049" t="n">
        <v>-5.587017044654502</v>
      </c>
      <c r="G60" s="2434" t="n">
        <v>68.68268621265081</v>
      </c>
      <c r="H60" s="853" t="n">
        <v>-0.4573819710504676</v>
      </c>
      <c r="I60" s="32" t="n"/>
      <c r="J60" s="2434" t="n">
        <v>32.1660541688259</v>
      </c>
      <c r="K60" s="2434" t="n">
        <v>38.7392915101373</v>
      </c>
      <c r="L60" s="3049" t="n">
        <v>-6.573237341311398</v>
      </c>
      <c r="M60" s="2434" t="n">
        <v>61.25950311084413</v>
      </c>
      <c r="N60" s="853" t="n">
        <v>-0.4749213993684536</v>
      </c>
      <c r="O60" s="232" t="n"/>
      <c r="P60" s="2434" t="n">
        <v>33.6559560378588</v>
      </c>
      <c r="Q60" s="2434" t="n">
        <v>43.1081908107863</v>
      </c>
      <c r="R60" s="3049" t="n">
        <v>-9.452234772927497</v>
      </c>
      <c r="S60" s="2434" t="n">
        <v>68.68268621265081</v>
      </c>
      <c r="T60" s="853" t="n">
        <v>-0.509979037021711</v>
      </c>
      <c r="U60" s="397" t="n"/>
      <c r="V60" s="2434" t="n">
        <v>33.6559560378588</v>
      </c>
      <c r="W60" s="2434" t="n">
        <v>41.818364825867</v>
      </c>
      <c r="X60" s="2434" t="n">
        <v>36.7294040820016</v>
      </c>
      <c r="Y60" s="2585" t="n">
        <v>-8.1624087880082</v>
      </c>
      <c r="Z60" s="2585" t="n">
        <v>-3.0734480441428</v>
      </c>
      <c r="AA60" s="2434" t="n">
        <v>59.58816725726623</v>
      </c>
      <c r="AB60" s="853" t="n">
        <v>-0.4351906160739527</v>
      </c>
      <c r="AC60" s="397" t="n"/>
      <c r="AD60" s="2434" t="n">
        <v>29.09275776345237</v>
      </c>
      <c r="AE60" s="2434" t="n">
        <v>43.35478183063015</v>
      </c>
      <c r="AF60" s="2434" t="n">
        <v>38.30175004869203</v>
      </c>
      <c r="AG60" s="2585" t="n">
        <v>-14.26202406717779</v>
      </c>
      <c r="AH60" s="2585" t="n">
        <v>-9.208992285239663</v>
      </c>
      <c r="AI60" s="2434" t="n">
        <v>56.25583462372756</v>
      </c>
      <c r="AJ60" s="853" t="n">
        <v>-0.4828490598701093</v>
      </c>
      <c r="AK60" s="397" t="n"/>
      <c r="AL60" s="2434" t="n">
        <v>27.0140290999605</v>
      </c>
      <c r="AM60" s="2434" t="n">
        <v>42.09162044337661</v>
      </c>
      <c r="AN60" s="2434" t="n">
        <v>37.1824606806242</v>
      </c>
      <c r="AO60" s="2434" t="n">
        <v>27.6442438816091</v>
      </c>
      <c r="AP60" s="2585" t="n">
        <v>-15.07759134341611</v>
      </c>
      <c r="AQ60" s="2585" t="n">
        <v>-10.1684315806637</v>
      </c>
      <c r="AR60" s="2434" t="n">
        <v>56.25583462372756</v>
      </c>
      <c r="AS60" s="853" t="n">
        <v>-0.5198004032711208</v>
      </c>
      <c r="AT60" s="2586" t="n"/>
      <c r="AU60" s="2434" t="n">
        <v>24.8750880880518</v>
      </c>
      <c r="AV60" s="2434" t="n">
        <v>43.7063824467275</v>
      </c>
      <c r="AW60" s="2434" t="n">
        <v>27.7995104679671</v>
      </c>
      <c r="AX60" s="2585" t="n">
        <v>-18.8312943586757</v>
      </c>
      <c r="AY60" s="2585" t="n">
        <v>-2.924422379915299</v>
      </c>
      <c r="AZ60" s="2434" t="n">
        <v>48.06867804267974</v>
      </c>
      <c r="BA60" s="853" t="n">
        <v>-0.4825094198353981</v>
      </c>
      <c r="BB60" s="397" t="n"/>
      <c r="BC60" s="2434" t="n">
        <v>24.07730006099692</v>
      </c>
      <c r="BD60" s="2434" t="n">
        <v>43.8887535248023</v>
      </c>
      <c r="BE60" s="2434" t="n">
        <v>26.7825687812754</v>
      </c>
      <c r="BF60" s="2585" t="n">
        <v>-19.81145346380537</v>
      </c>
      <c r="BG60" s="2585" t="n">
        <v>-2.705268720278479</v>
      </c>
      <c r="BH60" s="2434" t="n">
        <v>0</v>
      </c>
      <c r="BI60" s="853" t="n"/>
      <c r="BJ60" s="397" t="n"/>
      <c r="BK60" s="2434" t="n"/>
      <c r="BL60" s="2434" t="n"/>
      <c r="BM60" s="2434" t="n"/>
      <c r="BN60" s="2434" t="n"/>
      <c r="BO60" s="2585" t="n"/>
      <c r="BP60" s="2585" t="n"/>
      <c r="BQ60" s="2434" t="n"/>
      <c r="BR60" s="853" t="n"/>
      <c r="BS60" s="397" t="n"/>
      <c r="BT60" s="2434" t="n"/>
      <c r="BU60" s="2434" t="n"/>
      <c r="BV60" s="2434" t="n"/>
      <c r="BW60" s="2585" t="n"/>
      <c r="BX60" s="2585" t="n"/>
      <c r="BY60" s="2434" t="n"/>
      <c r="BZ60" s="853" t="n"/>
      <c r="CA60" s="397" t="n"/>
      <c r="CB60" s="2434" t="n"/>
      <c r="CC60" s="2434" t="n"/>
      <c r="CD60" s="2434" t="n"/>
      <c r="CE60" s="2585" t="n"/>
      <c r="CF60" s="2585" t="n"/>
      <c r="CG60" s="2434" t="n"/>
      <c r="CH60" s="853" t="n"/>
      <c r="CI60" s="397" t="n"/>
      <c r="CJ60" s="2434" t="n"/>
      <c r="CK60" s="2434" t="n"/>
      <c r="CL60" s="2434" t="n"/>
      <c r="CM60" s="2585" t="n"/>
      <c r="CN60" s="2585" t="n"/>
      <c r="CO60" s="2434" t="n"/>
      <c r="CP60" s="853" t="n"/>
      <c r="CQ60" s="232" t="n"/>
      <c r="CR60" s="2767" t="n">
        <v>241.8056050726729</v>
      </c>
      <c r="CS60" s="2434" t="n">
        <v>339.5628662526494</v>
      </c>
      <c r="CT60" s="2434" t="n">
        <v>221.2829421732399</v>
      </c>
      <c r="CU60" s="2434" t="n">
        <v>-97.75726117997652</v>
      </c>
      <c r="CV60" s="2434" t="n">
        <v>20.52266289943304</v>
      </c>
      <c r="CW60" s="2434" t="n">
        <v>418.7933900835467</v>
      </c>
      <c r="CX60" s="2434">
        <f>IFERROR(CR60/CW60-1, "-")</f>
        <v/>
      </c>
      <c r="CY60" s="3017" t="n"/>
      <c r="CZ60" s="2434" t="n">
        <v>515.065456915586</v>
      </c>
      <c r="DA60" s="2434" t="n"/>
      <c r="DB60" s="2434" t="n">
        <v>354.262082687853</v>
      </c>
      <c r="DC60" s="2434" t="n"/>
      <c r="DD60" s="2434" t="n"/>
      <c r="DE60" s="232">
        <f>+CZ60/DD60-1</f>
        <v/>
      </c>
      <c r="DF60" s="232">
        <f>+DA60/DD60-1</f>
        <v/>
      </c>
      <c r="DG60" s="232">
        <f>+DB60/DD60-1</f>
        <v/>
      </c>
      <c r="DH60" s="232">
        <f>+DC60/DD60-1</f>
        <v/>
      </c>
      <c r="DI60" s="1180" t="n"/>
      <c r="DJ60" s="3007">
        <f>SUM(D60,J60,P60,V60,AD60,AL60,AU60,BC60,BK60,BT60,CB60,CJ60)-CR60</f>
        <v/>
      </c>
      <c r="DK60" s="3007">
        <f>SUM(E60,K60,Q60,W60,AE60,AM60,AV60,BD60,BL60,BU60,CC60,CK60)-CS60</f>
        <v/>
      </c>
      <c r="DL60" s="3007">
        <f>SUM(G60,M60,S60,AA60,AI60,AR60,AZ60,BH60,BQ60,BY60,CG60,CO60)-CW60</f>
        <v/>
      </c>
      <c r="DM60" s="300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Height="1" ht="12.75" r="61" s="2323">
      <c r="B61" s="1196" t="inlineStr">
        <is>
          <t xml:space="preserve">    de SBIN</t>
        </is>
      </c>
      <c r="C61" s="651" t="inlineStr">
        <is>
          <t>TRAF55</t>
        </is>
      </c>
      <c r="D61" s="2636" t="n">
        <v>87.3267565077285</v>
      </c>
      <c r="E61" s="2434" t="n">
        <v>48.8803922324691</v>
      </c>
      <c r="F61" s="3049" t="n">
        <v>38.44636427525941</v>
      </c>
      <c r="G61" s="2434" t="n">
        <v>16.66102246721676</v>
      </c>
      <c r="H61" s="853" t="n">
        <v>4.241380394243988</v>
      </c>
      <c r="I61" s="32" t="n"/>
      <c r="J61" s="2636" t="n">
        <v>90.90826802848279</v>
      </c>
      <c r="K61" s="2434" t="n">
        <v>44.185521333787</v>
      </c>
      <c r="L61" s="3049" t="n">
        <v>46.72274669469579</v>
      </c>
      <c r="M61" s="2434" t="n">
        <v>21.47167136381644</v>
      </c>
      <c r="N61" s="853" t="n">
        <v>3.233870130002049</v>
      </c>
      <c r="O61" s="232" t="n"/>
      <c r="P61" s="2636" t="n">
        <v>105.769382955594</v>
      </c>
      <c r="Q61" s="2434" t="n">
        <v>49.1686298452959</v>
      </c>
      <c r="R61" s="3049" t="n">
        <v>56.6007531102981</v>
      </c>
      <c r="S61" s="2434" t="n">
        <v>16.66102246721676</v>
      </c>
      <c r="T61" s="853" t="n">
        <v>5.348312845968024</v>
      </c>
      <c r="U61" s="397" t="n"/>
      <c r="V61" s="2636" t="n">
        <v>105.769382955594</v>
      </c>
      <c r="W61" s="2434" t="n">
        <v>47.6974714592783</v>
      </c>
      <c r="X61" s="2434" t="n">
        <v>115.428199445887</v>
      </c>
      <c r="Y61" s="2585" t="n">
        <v>58.0719114963157</v>
      </c>
      <c r="Z61" s="2585" t="n">
        <v>-9.658816490293006</v>
      </c>
      <c r="AA61" s="2434" t="n">
        <v>29.10146344497367</v>
      </c>
      <c r="AB61" s="853" t="n">
        <v>2.63450391955674</v>
      </c>
      <c r="AC61" s="397" t="n"/>
      <c r="AD61" s="2636" t="n">
        <v>92.29704857812656</v>
      </c>
      <c r="AE61" s="2434" t="n">
        <v>49.4498882871335</v>
      </c>
      <c r="AF61" s="2434" t="n">
        <v>120.3695555167854</v>
      </c>
      <c r="AG61" s="2585" t="n">
        <v>42.84716029099307</v>
      </c>
      <c r="AH61" s="2585" t="n">
        <v>-28.07250693865888</v>
      </c>
      <c r="AI61" s="2434" t="n">
        <v>35.94708275157081</v>
      </c>
      <c r="AJ61" s="853" t="n">
        <v>1.567581052848952</v>
      </c>
      <c r="AK61" s="397" t="n"/>
      <c r="AL61" s="2636" t="n">
        <v>93.01456445601509</v>
      </c>
      <c r="AM61" s="2434" t="n">
        <v>48.00914318703529</v>
      </c>
      <c r="AN61" s="2434" t="n">
        <v>116.852004398163</v>
      </c>
      <c r="AO61" s="2434" t="n">
        <v>87.70162461709771</v>
      </c>
      <c r="AP61" s="2585" t="n">
        <v>45.0054212689798</v>
      </c>
      <c r="AQ61" s="2585" t="n">
        <v>-23.8374399421479</v>
      </c>
      <c r="AR61" s="2434" t="n">
        <v>35.94708275157081</v>
      </c>
      <c r="AS61" s="853" t="n">
        <v>1.58754138962641</v>
      </c>
      <c r="AT61" s="2586" t="n"/>
      <c r="AU61" s="2636" t="n">
        <v>92.43717158058359</v>
      </c>
      <c r="AV61" s="2434" t="n">
        <v>49.85091927964599</v>
      </c>
      <c r="AW61" s="2434" t="n">
        <v>88.1942093277037</v>
      </c>
      <c r="AX61" s="2585" t="n">
        <v>42.5862523009376</v>
      </c>
      <c r="AY61" s="2585" t="n">
        <v>4.242962252879892</v>
      </c>
      <c r="AZ61" s="2434" t="n">
        <v>49.65804634442262</v>
      </c>
      <c r="BA61" s="853" t="n">
        <v>0.8614741896902223</v>
      </c>
      <c r="BB61" s="397" t="n"/>
      <c r="BC61" s="2636" t="n">
        <v>95.89422579629988</v>
      </c>
      <c r="BD61" s="2434" t="n">
        <v>50.0589293089164</v>
      </c>
      <c r="BE61" s="2434" t="n">
        <v>84.9679522289142</v>
      </c>
      <c r="BF61" s="2585" t="n">
        <v>45.83529648738348</v>
      </c>
      <c r="BG61" s="2585" t="n">
        <v>10.92627356738568</v>
      </c>
      <c r="BH61" s="2434" t="n">
        <v>0</v>
      </c>
      <c r="BI61" s="853" t="n"/>
      <c r="BJ61" s="397" t="n"/>
      <c r="BK61" s="2636" t="n"/>
      <c r="BL61" s="2434" t="n"/>
      <c r="BM61" s="2434" t="n"/>
      <c r="BN61" s="2434" t="n"/>
      <c r="BO61" s="2585" t="n"/>
      <c r="BP61" s="2585" t="n"/>
      <c r="BQ61" s="2434" t="n"/>
      <c r="BR61" s="853" t="n"/>
      <c r="BS61" s="397" t="n"/>
      <c r="BT61" s="2636" t="n"/>
      <c r="BU61" s="2434" t="n"/>
      <c r="BV61" s="2434" t="n"/>
      <c r="BW61" s="2585" t="n"/>
      <c r="BX61" s="2585" t="n"/>
      <c r="BY61" s="2434" t="n"/>
      <c r="BZ61" s="853" t="n"/>
      <c r="CA61" s="397" t="n"/>
      <c r="CB61" s="2636" t="n"/>
      <c r="CC61" s="2434" t="n"/>
      <c r="CD61" s="2434" t="n"/>
      <c r="CE61" s="2585" t="n"/>
      <c r="CF61" s="2585" t="n"/>
      <c r="CG61" s="2434" t="n"/>
      <c r="CH61" s="853" t="n"/>
      <c r="CI61" s="397" t="n"/>
      <c r="CJ61" s="2636" t="n"/>
      <c r="CK61" s="2434" t="n"/>
      <c r="CL61" s="2434" t="n"/>
      <c r="CM61" s="2585" t="n"/>
      <c r="CN61" s="2585" t="n"/>
      <c r="CO61" s="2434" t="n"/>
      <c r="CP61" s="853" t="n"/>
      <c r="CQ61" s="232" t="n"/>
      <c r="CR61" s="2767" t="n">
        <v>763.4168008584245</v>
      </c>
      <c r="CS61" s="2434" t="n">
        <v>387.3008949335615</v>
      </c>
      <c r="CT61" s="2434" t="n">
        <v>657.9666729703273</v>
      </c>
      <c r="CU61" s="2434" t="n">
        <v>376.115905924863</v>
      </c>
      <c r="CV61" s="2434" t="n">
        <v>105.4501278880972</v>
      </c>
      <c r="CW61" s="2434" t="n">
        <v>205.4473915907879</v>
      </c>
      <c r="CX61" s="2434">
        <f>IFERROR(CR61/CW61-1, "-")</f>
        <v/>
      </c>
      <c r="CY61" s="3017" t="n"/>
      <c r="CZ61" s="2434" t="n">
        <v>587.47681869414</v>
      </c>
      <c r="DA61" s="2434" t="n"/>
      <c r="DB61" s="2434" t="n">
        <v>1079.84425129236</v>
      </c>
      <c r="DC61" s="2434" t="n"/>
      <c r="DD61" s="2434" t="n"/>
      <c r="DE61" s="232" t="n"/>
      <c r="DF61" s="232" t="n"/>
      <c r="DG61" s="232" t="n"/>
      <c r="DH61" s="232" t="n"/>
      <c r="DI61" s="1180" t="n"/>
      <c r="DJ61" s="3007">
        <f>SUM(D61,J61,P61,V61,AD61,AL61,AU61,BC61,BK61,BT61,CB61,CJ61)-CR61</f>
        <v/>
      </c>
      <c r="DK61" s="3007">
        <f>SUM(E61,K61,Q61,W61,AE61,AM61,AV61,BD61,BL61,BU61,CC61,CK61)-CS61</f>
        <v/>
      </c>
      <c r="DL61" s="3007">
        <f>SUM(G61,M61,S61,AA61,AI61,AR61,AZ61,BH61,BQ61,BY61,CG61,CO61)-CW61</f>
        <v/>
      </c>
      <c r="DM61" s="3007">
        <f>SUM(D61,J61,P61,V61,AD61,AL61,AU61,BC61,,BN61,BV61,CD61,CL61)-CT61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</row>
    <row customHeight="1" ht="12.75" r="62" s="2323">
      <c r="B62" s="1197" t="inlineStr">
        <is>
          <t xml:space="preserve">    de BBCOM, LIBERCOM</t>
        </is>
      </c>
      <c r="C62" s="651" t="inlineStr">
        <is>
          <t>TRAF56</t>
        </is>
      </c>
      <c r="D62" s="2667" t="n">
        <v>0</v>
      </c>
      <c r="E62" s="2668" t="n">
        <v>0</v>
      </c>
      <c r="F62" s="3050" t="n">
        <v>0</v>
      </c>
      <c r="G62" s="2668" t="n">
        <v>0</v>
      </c>
      <c r="H62" s="1200" t="n"/>
      <c r="I62" s="32" t="n"/>
      <c r="J62" s="2667" t="n">
        <v>0</v>
      </c>
      <c r="K62" s="2668" t="n">
        <v>0</v>
      </c>
      <c r="L62" s="3050" t="n">
        <v>0</v>
      </c>
      <c r="M62" s="2668" t="n">
        <v>0</v>
      </c>
      <c r="N62" s="1200" t="n"/>
      <c r="O62" s="521" t="n"/>
      <c r="P62" s="2667" t="n">
        <v>0</v>
      </c>
      <c r="Q62" s="2668" t="n">
        <v>0</v>
      </c>
      <c r="R62" s="3050" t="n">
        <v>0</v>
      </c>
      <c r="S62" s="2668" t="n">
        <v>0</v>
      </c>
      <c r="T62" s="1200" t="n"/>
      <c r="U62" s="522" t="n"/>
      <c r="V62" s="2667" t="n">
        <v>0</v>
      </c>
      <c r="W62" s="2668" t="n">
        <v>0</v>
      </c>
      <c r="X62" s="2668" t="n">
        <v>0</v>
      </c>
      <c r="Y62" s="3025" t="n">
        <v>0</v>
      </c>
      <c r="Z62" s="3025" t="n">
        <v>0</v>
      </c>
      <c r="AA62" s="2668" t="n">
        <v>0</v>
      </c>
      <c r="AB62" s="1200" t="n"/>
      <c r="AC62" s="522" t="n"/>
      <c r="AD62" s="2667" t="n">
        <v>0</v>
      </c>
      <c r="AE62" s="2668" t="n">
        <v>0</v>
      </c>
      <c r="AF62" s="2668" t="n">
        <v>0</v>
      </c>
      <c r="AG62" s="3025" t="n">
        <v>0</v>
      </c>
      <c r="AH62" s="3025" t="n">
        <v>0</v>
      </c>
      <c r="AI62" s="2668" t="n">
        <v>0</v>
      </c>
      <c r="AJ62" s="1200" t="n"/>
      <c r="AK62" s="522" t="n"/>
      <c r="AL62" s="2667" t="n">
        <v>0</v>
      </c>
      <c r="AM62" s="2668" t="n">
        <v>0</v>
      </c>
      <c r="AN62" s="2668" t="n">
        <v>0</v>
      </c>
      <c r="AO62" s="2668" t="n">
        <v>0</v>
      </c>
      <c r="AP62" s="3025" t="n">
        <v>0</v>
      </c>
      <c r="AQ62" s="3025" t="n">
        <v>0</v>
      </c>
      <c r="AR62" s="2668" t="n">
        <v>0</v>
      </c>
      <c r="AS62" s="1200" t="n"/>
      <c r="AT62" s="2586" t="n"/>
      <c r="AU62" s="2667" t="n">
        <v>0</v>
      </c>
      <c r="AV62" s="2668" t="n">
        <v>0</v>
      </c>
      <c r="AW62" s="2668" t="n">
        <v>0</v>
      </c>
      <c r="AX62" s="3025" t="n">
        <v>0</v>
      </c>
      <c r="AY62" s="3025" t="n">
        <v>0</v>
      </c>
      <c r="AZ62" s="2668" t="n">
        <v>0</v>
      </c>
      <c r="BA62" s="1200" t="n"/>
      <c r="BB62" s="522" t="n"/>
      <c r="BC62" s="2667" t="n">
        <v>0</v>
      </c>
      <c r="BD62" s="2668" t="n">
        <v>0</v>
      </c>
      <c r="BE62" s="2668" t="n">
        <v>0</v>
      </c>
      <c r="BF62" s="3025" t="n">
        <v>0</v>
      </c>
      <c r="BG62" s="3025" t="n">
        <v>0</v>
      </c>
      <c r="BH62" s="2668" t="n">
        <v>0</v>
      </c>
      <c r="BI62" s="1200" t="n"/>
      <c r="BJ62" s="522" t="n"/>
      <c r="BK62" s="2667" t="n"/>
      <c r="BL62" s="2668" t="n"/>
      <c r="BM62" s="2668" t="n"/>
      <c r="BN62" s="2668" t="n"/>
      <c r="BO62" s="3025" t="n"/>
      <c r="BP62" s="3025" t="n"/>
      <c r="BQ62" s="2668" t="n"/>
      <c r="BR62" s="1200" t="n"/>
      <c r="BS62" s="522" t="n"/>
      <c r="BT62" s="2667" t="n"/>
      <c r="BU62" s="2668" t="n"/>
      <c r="BV62" s="2668" t="n"/>
      <c r="BW62" s="3025" t="n"/>
      <c r="BX62" s="3025" t="n"/>
      <c r="BY62" s="2668" t="n"/>
      <c r="BZ62" s="1200" t="n"/>
      <c r="CA62" s="522" t="n"/>
      <c r="CB62" s="2667" t="n"/>
      <c r="CC62" s="2668" t="n"/>
      <c r="CD62" s="2668" t="n"/>
      <c r="CE62" s="3025" t="n"/>
      <c r="CF62" s="3025" t="n"/>
      <c r="CG62" s="2668" t="n"/>
      <c r="CH62" s="1200" t="n"/>
      <c r="CI62" s="522" t="n"/>
      <c r="CJ62" s="2667" t="n"/>
      <c r="CK62" s="2668" t="n"/>
      <c r="CL62" s="2668" t="n"/>
      <c r="CM62" s="3025" t="n"/>
      <c r="CN62" s="3025" t="n"/>
      <c r="CO62" s="2668" t="n"/>
      <c r="CP62" s="1200" t="n"/>
      <c r="CQ62" s="521" t="n"/>
      <c r="CR62" s="3044" t="n">
        <v>0</v>
      </c>
      <c r="CS62" s="2668" t="n">
        <v>0</v>
      </c>
      <c r="CT62" s="2668" t="n">
        <v>0</v>
      </c>
      <c r="CU62" s="2668" t="n">
        <v>0</v>
      </c>
      <c r="CV62" s="2668" t="n">
        <v>0</v>
      </c>
      <c r="CW62" s="2668" t="n">
        <v>0</v>
      </c>
      <c r="CX62" s="2668">
        <f>IFERROR(CR62/CW62-1, "-")</f>
        <v/>
      </c>
      <c r="CY62" s="3027" t="n"/>
      <c r="CZ62" s="2668" t="n">
        <v>0</v>
      </c>
      <c r="DA62" s="2668" t="n"/>
      <c r="DB62" s="2668" t="n">
        <v>0</v>
      </c>
      <c r="DC62" s="2668" t="n"/>
      <c r="DD62" s="2668" t="n"/>
      <c r="DE62" s="521" t="n"/>
      <c r="DF62" s="521" t="n"/>
      <c r="DG62" s="521" t="n"/>
      <c r="DH62" s="521" t="n"/>
      <c r="DI62" s="1180" t="n"/>
      <c r="DJ62" s="3007">
        <f>SUM(D62,J62,P62,V62,AD62,AL62,AU62,BC62,BK62,BT62,CB62,CJ62)-CR62</f>
        <v/>
      </c>
      <c r="DK62" s="3007">
        <f>SUM(E62,K62,Q62,W62,AE62,AM62,AV62,BD62,BL62,BU62,CC62,CK62)-CS62</f>
        <v/>
      </c>
      <c r="DL62" s="3007">
        <f>SUM(G62,M62,S62,AA62,AI62,AR62,AZ62,BH62,BQ62,BY62,CG62,CO62)-CW62</f>
        <v/>
      </c>
      <c r="DM62" s="3007">
        <f>SUM(D62,J62,P62,V62,AD62,AL62,AU62,BC62,,BN62,BV62,CD62,CL62)-CT62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t="6" r="63" s="2323">
      <c r="C63" s="651" t="inlineStr">
        <is>
          <t>TRAF57</t>
        </is>
      </c>
      <c r="D63" s="2434" t="n"/>
      <c r="E63" s="2434" t="n"/>
      <c r="F63" s="2585" t="n"/>
      <c r="G63" s="2434" t="n"/>
      <c r="H63" s="232" t="n"/>
      <c r="I63" s="32" t="n"/>
      <c r="J63" s="2434" t="n"/>
      <c r="K63" s="2434" t="n"/>
      <c r="L63" s="2585" t="n"/>
      <c r="M63" s="2434" t="n"/>
      <c r="N63" s="232" t="n"/>
      <c r="O63" s="232" t="n"/>
      <c r="P63" s="2434" t="n"/>
      <c r="Q63" s="2434" t="n"/>
      <c r="R63" s="2585" t="n"/>
      <c r="S63" s="2434" t="n"/>
      <c r="T63" s="232" t="n"/>
      <c r="U63" s="397" t="n"/>
      <c r="V63" s="2434" t="n"/>
      <c r="W63" s="2434" t="n"/>
      <c r="X63" s="2434" t="n"/>
      <c r="Y63" s="2585" t="n"/>
      <c r="Z63" s="2585" t="n"/>
      <c r="AA63" s="2434" t="n"/>
      <c r="AB63" s="232" t="n"/>
      <c r="AC63" s="397" t="n"/>
      <c r="AD63" s="2434" t="n"/>
      <c r="AE63" s="2434" t="n"/>
      <c r="AF63" s="2434" t="n"/>
      <c r="AG63" s="2585" t="n"/>
      <c r="AH63" s="2585" t="n"/>
      <c r="AI63" s="2434" t="n"/>
      <c r="AJ63" s="232" t="n"/>
      <c r="AK63" s="397" t="n"/>
      <c r="AL63" s="2434" t="n"/>
      <c r="AM63" s="2434" t="n"/>
      <c r="AN63" s="2434" t="n"/>
      <c r="AO63" s="2434" t="n"/>
      <c r="AP63" s="2585" t="n"/>
      <c r="AQ63" s="2585" t="n"/>
      <c r="AR63" s="2434" t="n"/>
      <c r="AS63" s="232" t="n"/>
      <c r="AT63" s="2586" t="n"/>
      <c r="AU63" s="2434" t="n"/>
      <c r="AV63" s="2434" t="n"/>
      <c r="AW63" s="2434" t="n"/>
      <c r="AX63" s="2585" t="n"/>
      <c r="AY63" s="2585" t="n"/>
      <c r="AZ63" s="2434" t="n"/>
      <c r="BA63" s="232" t="n"/>
      <c r="BB63" s="397" t="n"/>
      <c r="BC63" s="2434" t="n"/>
      <c r="BD63" s="2434" t="n"/>
      <c r="BE63" s="2434" t="n"/>
      <c r="BF63" s="2585" t="n"/>
      <c r="BG63" s="2585" t="n"/>
      <c r="BH63" s="2434" t="n"/>
      <c r="BI63" s="232" t="n"/>
      <c r="BJ63" s="397" t="n"/>
      <c r="BK63" s="2434" t="n"/>
      <c r="BL63" s="2434" t="n"/>
      <c r="BM63" s="2434" t="n"/>
      <c r="BN63" s="2434" t="n"/>
      <c r="BO63" s="2585" t="n"/>
      <c r="BP63" s="2585" t="n"/>
      <c r="BQ63" s="2434" t="n"/>
      <c r="BR63" s="232" t="n"/>
      <c r="BS63" s="397" t="n"/>
      <c r="BT63" s="2434" t="n"/>
      <c r="BU63" s="2434" t="n"/>
      <c r="BV63" s="2434" t="n"/>
      <c r="BW63" s="2585" t="n"/>
      <c r="BX63" s="2585" t="n"/>
      <c r="BY63" s="2434" t="n"/>
      <c r="BZ63" s="232" t="n"/>
      <c r="CA63" s="397" t="n"/>
      <c r="CB63" s="2434" t="n"/>
      <c r="CC63" s="2434" t="n"/>
      <c r="CD63" s="2434" t="n"/>
      <c r="CE63" s="2585" t="n"/>
      <c r="CF63" s="2585" t="n"/>
      <c r="CG63" s="2434" t="n"/>
      <c r="CH63" s="232" t="n"/>
      <c r="CI63" s="397" t="n"/>
      <c r="CJ63" s="2434" t="n"/>
      <c r="CK63" s="2434" t="n"/>
      <c r="CL63" s="2434" t="n"/>
      <c r="CM63" s="2585" t="n"/>
      <c r="CN63" s="2585" t="n"/>
      <c r="CO63" s="2434" t="n"/>
      <c r="CP63" s="232" t="n"/>
      <c r="CQ63" s="232" t="n"/>
      <c r="CR63" s="2767" t="n"/>
      <c r="CS63" s="2434" t="n"/>
      <c r="CT63" s="2434" t="n"/>
      <c r="CU63" s="2434">
        <f>CR63-CS63</f>
        <v/>
      </c>
      <c r="CV63" s="2434">
        <f>CR63-CT63</f>
        <v/>
      </c>
      <c r="CW63" s="2434" t="n"/>
      <c r="CX63" s="2434">
        <f>IFERROR(CR63/CW63-1, "-")</f>
        <v/>
      </c>
      <c r="CY63" s="3017" t="n"/>
      <c r="CZ63" s="2434" t="n"/>
      <c r="DA63" s="2434" t="n"/>
      <c r="DB63" s="2434" t="n"/>
      <c r="DC63" s="2434" t="n"/>
      <c r="DD63" s="2434" t="n"/>
      <c r="DE63" s="232" t="n"/>
      <c r="DF63" s="32" t="n"/>
      <c r="DG63" s="32" t="n"/>
      <c r="DH63" s="32" t="n"/>
      <c r="DJ63" s="3007">
        <f>SUM(D63,J63,P63,V63,AD63,AL63,AU63,BC63,BK63,BT63,CB63,CJ63)-CR63</f>
        <v/>
      </c>
      <c r="DK63" s="3007">
        <f>SUM(E63,K63,Q63,W63,AE63,AM63,AV63,BD63,BL63,BU63,CC63,CK63)-CS63</f>
        <v/>
      </c>
      <c r="DL63" s="3007">
        <f>SUM(G63,M63,S63,AA63,AI63,AR63,AZ63,BH63,BQ63,BY63,CG63,CO63)-CW63</f>
        <v/>
      </c>
      <c r="DM63" s="3007">
        <f>SUM(D63,J63,P63,V63,AD63,AL63,AU63,BC63,,BN63,BV63,CD63,CL63)-CT63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Format="1" customHeight="1" ht="12.75" r="64" s="144">
      <c r="B64" s="1184" t="inlineStr">
        <is>
          <t>Trafic entrant postpayé</t>
        </is>
      </c>
      <c r="C64" s="651" t="inlineStr">
        <is>
          <t>TRAF58</t>
        </is>
      </c>
      <c r="D64" s="3051" t="n">
        <v>9.062413316487049</v>
      </c>
      <c r="E64" s="3051" t="n">
        <v>6.13329860560798</v>
      </c>
      <c r="F64" s="3018" t="n">
        <v>2.92911471087907</v>
      </c>
      <c r="G64" s="3051" t="n">
        <v>3.364194657491429</v>
      </c>
      <c r="H64" s="1187" t="n">
        <v>1.693783873744273</v>
      </c>
      <c r="I64" s="93" t="n"/>
      <c r="J64" s="3051" t="n">
        <v>9.2655584516635</v>
      </c>
      <c r="K64" s="3051" t="n">
        <v>5.55834071262463</v>
      </c>
      <c r="L64" s="3018" t="n">
        <v>3.70721773903887</v>
      </c>
      <c r="M64" s="3051" t="n">
        <v>3.611676309633049</v>
      </c>
      <c r="N64" s="1187" t="n">
        <v>1.565445421271679</v>
      </c>
      <c r="O64" s="999" t="n"/>
      <c r="P64" s="3051" t="n">
        <v>10.6903917850385</v>
      </c>
      <c r="Q64" s="3051" t="n">
        <v>6.17087973714184</v>
      </c>
      <c r="R64" s="3018" t="n">
        <v>4.51951204789666</v>
      </c>
      <c r="S64" s="3051" t="n">
        <v>3.364194657491429</v>
      </c>
      <c r="T64" s="1187" t="n">
        <v>2.17769715293763</v>
      </c>
      <c r="U64" s="377" t="n"/>
      <c r="V64" s="3051" t="n">
        <v>9.03608089763083</v>
      </c>
      <c r="W64" s="3051" t="n">
        <v>5.99221176556269</v>
      </c>
      <c r="X64" s="3051" t="n">
        <v>10.2422958256418</v>
      </c>
      <c r="Y64" s="3018" t="n">
        <v>3.04386913206814</v>
      </c>
      <c r="Z64" s="3018" t="n">
        <v>-1.20621492801097</v>
      </c>
      <c r="AA64" s="3051" t="n">
        <v>4.273948183531175</v>
      </c>
      <c r="AB64" s="1187" t="n">
        <v>1.114223315212291</v>
      </c>
      <c r="AC64" s="377" t="n"/>
      <c r="AD64" s="3051" t="n">
        <v>9.344094724576784</v>
      </c>
      <c r="AE64" s="3051" t="n">
        <v>6.216462895178239</v>
      </c>
      <c r="AF64" s="3051" t="n">
        <v>10.61843716714211</v>
      </c>
      <c r="AG64" s="3018" t="n">
        <v>3.127631829398545</v>
      </c>
      <c r="AH64" s="3018" t="n">
        <v>-1.274342442565324</v>
      </c>
      <c r="AI64" s="3051" t="n">
        <v>4.818554460844942</v>
      </c>
      <c r="AJ64" s="1187" t="n">
        <v>0.9391904357428975</v>
      </c>
      <c r="AK64" s="377" t="n"/>
      <c r="AL64" s="3051" t="n">
        <v>9.35320120900575</v>
      </c>
      <c r="AM64" s="3051" t="n">
        <v>6.04392077601811</v>
      </c>
      <c r="AN64" s="3051" t="n">
        <v>10.3041323399261</v>
      </c>
      <c r="AO64" s="3051" t="n">
        <v>9.179614061675551</v>
      </c>
      <c r="AP64" s="3018" t="n">
        <v>3.30928043298764</v>
      </c>
      <c r="AQ64" s="3018" t="n">
        <v>-0.950931130920349</v>
      </c>
      <c r="AR64" s="3051" t="n">
        <v>4.820126588533679</v>
      </c>
      <c r="AS64" s="1187" t="n">
        <v>0.9404472138253674</v>
      </c>
      <c r="AT64" s="2780" t="n"/>
      <c r="AU64" s="3051" t="n">
        <v>9.24336922408779</v>
      </c>
      <c r="AV64" s="3051" t="n">
        <v>6.274652294662911</v>
      </c>
      <c r="AW64" s="3051" t="n">
        <v>9.53691239388135</v>
      </c>
      <c r="AX64" s="3018" t="n">
        <v>2.968716929424879</v>
      </c>
      <c r="AY64" s="3018" t="n">
        <v>-0.2935431697935602</v>
      </c>
      <c r="AZ64" s="3051" t="n">
        <v>5.871588593512541</v>
      </c>
      <c r="BA64" s="1187" t="n">
        <v>0.5742535562353082</v>
      </c>
      <c r="BB64" s="377" t="n"/>
      <c r="BC64" s="3051" t="n">
        <v>9.542379723897174</v>
      </c>
      <c r="BD64" s="3051" t="n">
        <v>6.30923278220386</v>
      </c>
      <c r="BE64" s="3051" t="n">
        <v>9.5876449101508</v>
      </c>
      <c r="BF64" s="3018" t="n">
        <v>3.233146941693314</v>
      </c>
      <c r="BG64" s="3018" t="n">
        <v>-0.04526518625362641</v>
      </c>
      <c r="BH64" s="3051" t="n">
        <v>0</v>
      </c>
      <c r="BI64" s="1187" t="n"/>
      <c r="BJ64" s="377" t="n"/>
      <c r="BK64" s="3051" t="n"/>
      <c r="BL64" s="3051" t="n"/>
      <c r="BM64" s="3051" t="n"/>
      <c r="BN64" s="3051" t="n"/>
      <c r="BO64" s="3018" t="n"/>
      <c r="BP64" s="3018" t="n"/>
      <c r="BQ64" s="3051" t="n"/>
      <c r="BR64" s="1187" t="n"/>
      <c r="BS64" s="377" t="n"/>
      <c r="BT64" s="3051" t="n"/>
      <c r="BU64" s="3051" t="n"/>
      <c r="BV64" s="3051" t="n"/>
      <c r="BW64" s="3018" t="n"/>
      <c r="BX64" s="3018" t="n"/>
      <c r="BY64" s="3051" t="n"/>
      <c r="BZ64" s="1187" t="n"/>
      <c r="CA64" s="377" t="n"/>
      <c r="CB64" s="3051" t="n"/>
      <c r="CC64" s="3051" t="n"/>
      <c r="CD64" s="3051" t="n"/>
      <c r="CE64" s="3018" t="n"/>
      <c r="CF64" s="3018" t="n"/>
      <c r="CG64" s="3051" t="n"/>
      <c r="CH64" s="1187" t="n"/>
      <c r="CI64" s="377" t="n"/>
      <c r="CJ64" s="3051" t="n"/>
      <c r="CK64" s="3051" t="n"/>
      <c r="CL64" s="3051" t="n"/>
      <c r="CM64" s="3018" t="n"/>
      <c r="CN64" s="3018" t="n"/>
      <c r="CO64" s="3051" t="n"/>
      <c r="CP64" s="1187" t="n"/>
      <c r="CQ64" s="999" t="n"/>
      <c r="CR64" s="3020" t="n">
        <v>75.53748933238737</v>
      </c>
      <c r="CS64" s="3019" t="n">
        <v>48.69899956900026</v>
      </c>
      <c r="CT64" s="3051" t="n">
        <v>66.11506563095357</v>
      </c>
      <c r="CU64" s="3051" t="n">
        <v>26.83848976338711</v>
      </c>
      <c r="CV64" s="3051" t="n">
        <v>9.4224237014338</v>
      </c>
      <c r="CW64" s="3051" t="n">
        <v>30.12428345103824</v>
      </c>
      <c r="CX64" s="3051">
        <f>IFERROR(CR64/CW64-1, "-")</f>
        <v/>
      </c>
      <c r="CY64" s="3052" t="n"/>
      <c r="CZ64" s="3051" t="n">
        <v>73.9165369513143</v>
      </c>
      <c r="DA64" s="3051" t="n"/>
      <c r="DB64" s="3051" t="n">
        <v>48.7647393876225</v>
      </c>
      <c r="DC64" s="3051" t="n"/>
      <c r="DD64" s="3051" t="n"/>
      <c r="DE64" s="999">
        <f>+CZ64/DD64-1</f>
        <v/>
      </c>
      <c r="DF64" s="999">
        <f>+DA64/DD64-1</f>
        <v/>
      </c>
      <c r="DG64" s="999">
        <f>+DB64/DD64-1</f>
        <v/>
      </c>
      <c r="DH64" s="999">
        <f>+DC64/DD64-1</f>
        <v/>
      </c>
      <c r="DI64" s="1190" t="n"/>
      <c r="DJ64" s="3007">
        <f>SUM(D64,J64,P64,V64,AD64,AL64,AU64,BC64,BK64,BT64,CB64,CJ64)-CR64</f>
        <v/>
      </c>
      <c r="DK64" s="3007">
        <f>SUM(E64,K64,Q64,W64,AE64,AM64,AV64,BD64,BL64,BU64,CC64,CK64)-CS64</f>
        <v/>
      </c>
      <c r="DL64" s="3007">
        <f>SUM(G64,M64,S64,AA64,AI64,AR64,AZ64,BH64,BQ64,BY64,CG64,CO64)-CW64</f>
        <v/>
      </c>
      <c r="DM64" s="3007">
        <f>SUM(D64,J64,P64,V64,AD64,AL64,AU64,BC64,,BN64,BV64,CD64,CL64)-CT64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Height="1" ht="12.75" r="65" s="2323">
      <c r="B65" s="1194" t="inlineStr">
        <is>
          <t xml:space="preserve">    du fixe </t>
        </is>
      </c>
      <c r="C65" s="651" t="inlineStr">
        <is>
          <t>TRAF59</t>
        </is>
      </c>
      <c r="D65" s="2585" t="n">
        <v>0.0026895323067387</v>
      </c>
      <c r="E65" s="2585" t="n">
        <v>0.00420021333919</v>
      </c>
      <c r="F65" s="3049" t="n">
        <v>-0.0015106810324513</v>
      </c>
      <c r="G65" s="2585" t="n">
        <v>0.004733208731956267</v>
      </c>
      <c r="H65" s="853" t="n">
        <v>-0.4317739911657988</v>
      </c>
      <c r="I65" s="32" t="n"/>
      <c r="J65" s="2585" t="n">
        <v>0.0107288615205836</v>
      </c>
      <c r="K65" s="2585" t="n">
        <v>0.0042110376967692</v>
      </c>
      <c r="L65" s="3049" t="n">
        <v>0.0065178238238144</v>
      </c>
      <c r="M65" s="2585" t="n">
        <v>0.004521077457876661</v>
      </c>
      <c r="N65" s="853" t="n">
        <v>1.373076245772273</v>
      </c>
      <c r="O65" s="232" t="n"/>
      <c r="P65" s="2585" t="n">
        <v>0.0201107093724344</v>
      </c>
      <c r="Q65" s="2585" t="n">
        <v>0.0042260910671184</v>
      </c>
      <c r="R65" s="3049" t="n">
        <v>0.015884618305316</v>
      </c>
      <c r="S65" s="2585" t="n">
        <v>0.004733208731956267</v>
      </c>
      <c r="T65" s="853" t="n">
        <v>3.248853264521573</v>
      </c>
      <c r="U65" s="397" t="n"/>
      <c r="V65" s="2585" t="n">
        <v>0.0315145374987354</v>
      </c>
      <c r="W65" s="2585" t="n">
        <v>0.0042394460250859</v>
      </c>
      <c r="X65" s="2585" t="n">
        <v>0.0041501972834082</v>
      </c>
      <c r="Y65" s="2585" t="n">
        <v>0.0272750914736495</v>
      </c>
      <c r="Z65" s="2585" t="n">
        <v>0.0273643402153272</v>
      </c>
      <c r="AA65" s="2585" t="n">
        <v>0.00416105307663706</v>
      </c>
      <c r="AB65" s="853" t="n">
        <v>6.57369274515606</v>
      </c>
      <c r="AC65" s="397" t="n"/>
      <c r="AD65" s="2585" t="n">
        <v>0.042527937085262</v>
      </c>
      <c r="AE65" s="2585" t="n">
        <v>0.0042573599883653</v>
      </c>
      <c r="AF65" s="2585" t="n">
        <v>0.0041603643529865</v>
      </c>
      <c r="AG65" s="2585" t="n">
        <v>0.0382705770968967</v>
      </c>
      <c r="AH65" s="2585" t="n">
        <v>0.0383675727322755</v>
      </c>
      <c r="AI65" s="2585" t="n">
        <v>0.004230873266250116</v>
      </c>
      <c r="AJ65" s="853" t="n">
        <v>9.051810680435512</v>
      </c>
      <c r="AK65" s="397" t="n"/>
      <c r="AL65" s="2585" t="n">
        <v>0.039944728673957</v>
      </c>
      <c r="AM65" s="2585" t="n">
        <v>0.004276100630470361</v>
      </c>
      <c r="AN65" s="2585" t="n">
        <v>0.00417100728836274</v>
      </c>
      <c r="AO65" s="2585" t="n">
        <v>0.00426919710186545</v>
      </c>
      <c r="AP65" s="2585" t="n">
        <v>0.03566862804348664</v>
      </c>
      <c r="AQ65" s="2585" t="n">
        <v>0.03577372138559426</v>
      </c>
      <c r="AR65" s="2585" t="n">
        <v>0.004230873266250116</v>
      </c>
      <c r="AS65" s="853" t="n">
        <v>8.441249160687006</v>
      </c>
      <c r="AT65" s="2586" t="n"/>
      <c r="AU65" s="2585" t="n">
        <v>0.0400492911646378</v>
      </c>
      <c r="AV65" s="2585" t="n">
        <v>0.00429725481892171</v>
      </c>
      <c r="AW65" s="2585" t="n">
        <v>0.00428935327253908</v>
      </c>
      <c r="AX65" s="2585" t="n">
        <v>0.03575203634571609</v>
      </c>
      <c r="AY65" s="2585" t="n">
        <v>0.03575993789209872</v>
      </c>
      <c r="AZ65" s="2585" t="n">
        <v>0.003987312384293138</v>
      </c>
      <c r="BA65" s="853" t="n">
        <v>9.044181971395163</v>
      </c>
      <c r="BB65" s="397" t="n"/>
      <c r="BC65" s="2585" t="n">
        <v>0.04023506244185444</v>
      </c>
      <c r="BD65" s="2585" t="n">
        <v>0.00432097606952278</v>
      </c>
      <c r="BE65" s="2585" t="n">
        <v>0.00431218400745678</v>
      </c>
      <c r="BF65" s="2585" t="n">
        <v>0.03591408637233166</v>
      </c>
      <c r="BG65" s="2585" t="n">
        <v>0.03592287843439766</v>
      </c>
      <c r="BH65" s="2585" t="n">
        <v>0</v>
      </c>
      <c r="BI65" s="853" t="n"/>
      <c r="BJ65" s="397" t="n"/>
      <c r="BK65" s="2585" t="n"/>
      <c r="BL65" s="2585" t="n"/>
      <c r="BM65" s="2585" t="n"/>
      <c r="BN65" s="2585" t="n"/>
      <c r="BO65" s="2585" t="n"/>
      <c r="BP65" s="2585" t="n"/>
      <c r="BQ65" s="2585" t="n"/>
      <c r="BR65" s="853" t="n"/>
      <c r="BS65" s="397" t="n"/>
      <c r="BT65" s="2585" t="n"/>
      <c r="BU65" s="2585" t="n"/>
      <c r="BV65" s="2585" t="n"/>
      <c r="BW65" s="2585" t="n"/>
      <c r="BX65" s="2585" t="n"/>
      <c r="BY65" s="2585" t="n"/>
      <c r="BZ65" s="853" t="n"/>
      <c r="CA65" s="397" t="n"/>
      <c r="CB65" s="2585" t="n"/>
      <c r="CC65" s="2585" t="n"/>
      <c r="CD65" s="2585" t="n"/>
      <c r="CE65" s="2585" t="n"/>
      <c r="CF65" s="2585" t="n"/>
      <c r="CG65" s="2585" t="n"/>
      <c r="CH65" s="853" t="n"/>
      <c r="CI65" s="397" t="n"/>
      <c r="CJ65" s="2585" t="n"/>
      <c r="CK65" s="2585" t="n"/>
      <c r="CL65" s="2585" t="n"/>
      <c r="CM65" s="2585" t="n"/>
      <c r="CN65" s="2585" t="n"/>
      <c r="CO65" s="2585" t="n"/>
      <c r="CP65" s="853" t="n"/>
      <c r="CQ65" s="232" t="n"/>
      <c r="CR65" s="2767" t="n">
        <v>0.2278006600642034</v>
      </c>
      <c r="CS65" s="2434" t="n">
        <v>0.03402847963544365</v>
      </c>
      <c r="CT65" s="2585" t="n">
        <v>0.1161301281581586</v>
      </c>
      <c r="CU65" s="2585" t="n">
        <v>0.1937721804287597</v>
      </c>
      <c r="CV65" s="2585" t="n">
        <v>0.1116705319060447</v>
      </c>
      <c r="CW65" s="2585" t="n">
        <v>0.03059760691521963</v>
      </c>
      <c r="CX65" s="2585">
        <f>IFERROR(CR65/CW65-1, "-")</f>
        <v/>
      </c>
      <c r="CY65" s="3023" t="n"/>
      <c r="CZ65" s="2585" t="n">
        <v>0.0515795007048233</v>
      </c>
      <c r="DA65" s="2585" t="n"/>
      <c r="DB65" s="2585" t="n">
        <v>0.02337181550332</v>
      </c>
      <c r="DC65" s="2585" t="n"/>
      <c r="DD65" s="2585" t="n"/>
      <c r="DE65" s="232">
        <f>+CZ65/DD65-1</f>
        <v/>
      </c>
      <c r="DF65" s="232">
        <f>+DA65/DD65-1</f>
        <v/>
      </c>
      <c r="DG65" s="232">
        <f>+DB65/DD65-1</f>
        <v/>
      </c>
      <c r="DH65" s="232" t="n"/>
      <c r="DI65" s="1180" t="n"/>
      <c r="DJ65" s="3007">
        <f>SUM(D65,J65,P65,V65,AD65,AL65,AU65,BC65,BK65,BT65,CB65,CJ65)-CR65</f>
        <v/>
      </c>
      <c r="DK65" s="3007">
        <f>SUM(E65,K65,Q65,W65,AE65,AM65,AV65,BD65,BL65,BU65,CC65,CK65)-CS65</f>
        <v/>
      </c>
      <c r="DL65" s="3007">
        <f>SUM(G65,M65,S65,AA65,AI65,AR65,AZ65,BH65,BQ65,BY65,CG65,CO65)-CW65</f>
        <v/>
      </c>
      <c r="DM65" s="3007">
        <f>SUM(D65,J65,P65,V65,AD65,AL65,AU65,BC65,,BN65,BV65,CD65,CL65)-CT65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Height="1" ht="12.75" r="66" s="2323">
      <c r="B66" s="1194" t="inlineStr">
        <is>
          <t xml:space="preserve">    de l'international </t>
        </is>
      </c>
      <c r="C66" s="651" t="inlineStr">
        <is>
          <t>TRAF60</t>
        </is>
      </c>
      <c r="D66" s="2585" t="n">
        <v>0.0220288575766365</v>
      </c>
      <c r="E66" s="2585" t="n">
        <v>0.042477749484183</v>
      </c>
      <c r="F66" s="3049" t="n">
        <v>-0.0204488919075465</v>
      </c>
      <c r="G66" s="2585" t="n">
        <v>0.02567843649739882</v>
      </c>
      <c r="H66" s="853" t="n">
        <v>-0.1421262124402324</v>
      </c>
      <c r="I66" s="32" t="n"/>
      <c r="J66" s="2585" t="n">
        <v>0.0198040080338801</v>
      </c>
      <c r="K66" s="2585" t="n">
        <v>0.0423752446717217</v>
      </c>
      <c r="L66" s="3049" t="n">
        <v>-0.0225712366378416</v>
      </c>
      <c r="M66" s="2585" t="n">
        <v>0.02321105505004001</v>
      </c>
      <c r="N66" s="853" t="n">
        <v>-0.1467855299474652</v>
      </c>
      <c r="O66" s="232" t="n"/>
      <c r="P66" s="2585" t="n">
        <v>0.0240765878555245</v>
      </c>
      <c r="Q66" s="2585" t="n">
        <v>0.0425425750873432</v>
      </c>
      <c r="R66" s="3049" t="n">
        <v>-0.0184659872318187</v>
      </c>
      <c r="S66" s="2585" t="n">
        <v>0.02567843649739882</v>
      </c>
      <c r="T66" s="853" t="n">
        <v>-0.06238108157545297</v>
      </c>
      <c r="U66" s="397" t="n"/>
      <c r="V66" s="2585" t="n">
        <v>0.0202977374506234</v>
      </c>
      <c r="W66" s="2585" t="n">
        <v>0.042690197033978</v>
      </c>
      <c r="X66" s="2585" t="n">
        <v>0.0435329971837122</v>
      </c>
      <c r="Y66" s="2585" t="n">
        <v>-0.0223924595833546</v>
      </c>
      <c r="Z66" s="2585" t="n">
        <v>-0.0232352597330888</v>
      </c>
      <c r="AA66" s="2585" t="n">
        <v>0.02501798786686673</v>
      </c>
      <c r="AB66" s="853" t="n">
        <v>-0.1886742627489529</v>
      </c>
      <c r="AC66" s="397" t="n"/>
      <c r="AD66" s="2585" t="n">
        <v>0.0186404957371122</v>
      </c>
      <c r="AE66" s="2585" t="n">
        <v>0.0427935301241479</v>
      </c>
      <c r="AF66" s="2585" t="n">
        <v>0.0540283004276302</v>
      </c>
      <c r="AG66" s="2585" t="n">
        <v>-0.0241530343870357</v>
      </c>
      <c r="AH66" s="2585" t="n">
        <v>-0.035387804690518</v>
      </c>
      <c r="AI66" s="2585" t="n">
        <v>0.02455588676594762</v>
      </c>
      <c r="AJ66" s="853" t="n">
        <v>-0.2408950279506286</v>
      </c>
      <c r="AK66" s="397" t="n"/>
      <c r="AL66" s="2585" t="n">
        <v>0.0184143544892095</v>
      </c>
      <c r="AM66" s="2585" t="n">
        <v>0.0429721122286282</v>
      </c>
      <c r="AN66" s="2585" t="n">
        <v>0.054213930066318</v>
      </c>
      <c r="AO66" s="2585" t="n">
        <v>0.036053284724454</v>
      </c>
      <c r="AP66" s="2585" t="n">
        <v>-0.0245577577394187</v>
      </c>
      <c r="AQ66" s="2585" t="n">
        <v>-0.0357995755771085</v>
      </c>
      <c r="AR66" s="2585" t="n">
        <v>0.02612801445468529</v>
      </c>
      <c r="AS66" s="853" t="n">
        <v>-0.2952256467422679</v>
      </c>
      <c r="AT66" s="2586" t="n"/>
      <c r="AU66" s="2585" t="n">
        <v>0.0177041105953647</v>
      </c>
      <c r="AV66" s="2585" t="n">
        <v>0.0431452912989914</v>
      </c>
      <c r="AW66" s="2585" t="n">
        <v>0.0441053944984898</v>
      </c>
      <c r="AX66" s="2585" t="n">
        <v>-0.0254411807036267</v>
      </c>
      <c r="AY66" s="2585" t="n">
        <v>-0.0264012839031251</v>
      </c>
      <c r="AZ66" s="2585" t="n">
        <v>0.02581272934171842</v>
      </c>
      <c r="BA66" s="853" t="n">
        <v>-0.3141325599090602</v>
      </c>
      <c r="BB66" s="397" t="n"/>
      <c r="BC66" s="2585" t="n">
        <v>0.01816828197049051</v>
      </c>
      <c r="BD66" s="2585" t="n">
        <v>0.0433358317367991</v>
      </c>
      <c r="BE66" s="2585" t="n">
        <v>0.0443167423596827</v>
      </c>
      <c r="BF66" s="2585" t="n">
        <v>-0.02516754976630859</v>
      </c>
      <c r="BG66" s="2585" t="n">
        <v>-0.02614846038919219</v>
      </c>
      <c r="BH66" s="2585" t="n">
        <v>0</v>
      </c>
      <c r="BI66" s="853" t="n"/>
      <c r="BJ66" s="397" t="n"/>
      <c r="BK66" s="2585" t="n"/>
      <c r="BL66" s="2585" t="n"/>
      <c r="BM66" s="2585" t="n"/>
      <c r="BN66" s="2585" t="n"/>
      <c r="BO66" s="2585" t="n"/>
      <c r="BP66" s="2585" t="n"/>
      <c r="BQ66" s="2585" t="n"/>
      <c r="BR66" s="853" t="n"/>
      <c r="BS66" s="397" t="n"/>
      <c r="BT66" s="2585" t="n"/>
      <c r="BU66" s="2585" t="n"/>
      <c r="BV66" s="2585" t="n"/>
      <c r="BW66" s="2585" t="n"/>
      <c r="BX66" s="2585" t="n"/>
      <c r="BY66" s="2585" t="n"/>
      <c r="BZ66" s="853" t="n"/>
      <c r="CA66" s="397" t="n"/>
      <c r="CB66" s="2585" t="n"/>
      <c r="CC66" s="2585" t="n"/>
      <c r="CD66" s="2585" t="n"/>
      <c r="CE66" s="2585" t="n"/>
      <c r="CF66" s="2585" t="n"/>
      <c r="CG66" s="2585" t="n"/>
      <c r="CH66" s="853" t="n"/>
      <c r="CI66" s="397" t="n"/>
      <c r="CJ66" s="2585" t="n"/>
      <c r="CK66" s="2585" t="n"/>
      <c r="CL66" s="2585" t="n"/>
      <c r="CM66" s="2585" t="n"/>
      <c r="CN66" s="2585" t="n"/>
      <c r="CO66" s="2585" t="n"/>
      <c r="CP66" s="853" t="n"/>
      <c r="CQ66" s="232" t="n"/>
      <c r="CR66" s="2767" t="n">
        <v>0.1591344337088414</v>
      </c>
      <c r="CS66" s="2434" t="n">
        <v>0.3423325316657925</v>
      </c>
      <c r="CT66" s="2585" t="n">
        <v>0.1850063658767205</v>
      </c>
      <c r="CU66" s="2585" t="n">
        <v>-0.1831980979569511</v>
      </c>
      <c r="CV66" s="2585" t="n">
        <v>-0.02587193216787909</v>
      </c>
      <c r="CW66" s="2585" t="n">
        <v>0.1760825464740557</v>
      </c>
      <c r="CX66" s="2585">
        <f>IFERROR(CR66/CW66-1, "-")</f>
        <v/>
      </c>
      <c r="CY66" s="3023" t="n"/>
      <c r="CZ66" s="2585" t="n">
        <v>0.51792811921747</v>
      </c>
      <c r="DA66" s="2585" t="n"/>
      <c r="DB66" s="2585" t="n">
        <v>0.252919365531459</v>
      </c>
      <c r="DC66" s="2585" t="n"/>
      <c r="DD66" s="2585" t="n"/>
      <c r="DE66" s="232">
        <f>+CZ66/DD66-1</f>
        <v/>
      </c>
      <c r="DF66" s="232">
        <f>+DA66/DD66-1</f>
        <v/>
      </c>
      <c r="DG66" s="232">
        <f>+DB66/DD66-1</f>
        <v/>
      </c>
      <c r="DH66" s="232" t="n"/>
      <c r="DI66" s="1180" t="n"/>
      <c r="DJ66" s="3007">
        <f>SUM(D66,J66,P66,V66,AD66,AL66,AU66,BC66,BK66,BT66,CB66,CJ66)-CR66</f>
        <v/>
      </c>
      <c r="DK66" s="3007">
        <f>SUM(E66,K66,Q66,W66,AE66,AM66,AV66,BD66,BL66,BU66,CC66,CK66)-CS66</f>
        <v/>
      </c>
      <c r="DL66" s="3007">
        <f>SUM(G66,M66,S66,AA66,AI66,AR66,AZ66,BH66,BQ66,BY66,CG66,CO66)-CW66</f>
        <v/>
      </c>
      <c r="DM66" s="3007">
        <f>SUM(D66,J66,P66,V66,AD66,AL66,AU66,BC66,,BN66,BV66,CD66,CL66)-CT66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Height="1" ht="12.75" r="67" s="2323">
      <c r="B67" s="1194" t="inlineStr">
        <is>
          <t xml:space="preserve">    de MTN</t>
        </is>
      </c>
      <c r="C67" s="651" t="inlineStr">
        <is>
          <t>TRAF61</t>
        </is>
      </c>
      <c r="D67" s="2585" t="n">
        <v>0.974190084332185</v>
      </c>
      <c r="E67" s="2585" t="n">
        <v>1.26246226485466</v>
      </c>
      <c r="F67" s="3049" t="n">
        <v>-0.2882721805224749</v>
      </c>
      <c r="G67" s="2585" t="n">
        <v>1.795351485497346</v>
      </c>
      <c r="H67" s="853" t="n">
        <v>-0.4573819710504676</v>
      </c>
      <c r="I67" s="32" t="n"/>
      <c r="J67" s="2585" t="n">
        <v>0.840814131174048</v>
      </c>
      <c r="K67" s="2585" t="n">
        <v>1.14322093673549</v>
      </c>
      <c r="L67" s="3049" t="n">
        <v>-0.3024068055614419</v>
      </c>
      <c r="M67" s="2585" t="n">
        <v>1.60131098498919</v>
      </c>
      <c r="N67" s="853" t="n">
        <v>-0.4749213993684529</v>
      </c>
      <c r="O67" s="232" t="n"/>
      <c r="P67" s="2585" t="n">
        <v>0.87975986380791</v>
      </c>
      <c r="Q67" s="2585" t="n">
        <v>1.27023091837485</v>
      </c>
      <c r="R67" s="3049" t="n">
        <v>-0.3904710545669399</v>
      </c>
      <c r="S67" s="2585" t="n">
        <v>1.795351485497346</v>
      </c>
      <c r="T67" s="853" t="n">
        <v>-0.5099790370217117</v>
      </c>
      <c r="U67" s="397" t="n"/>
      <c r="V67" s="2585" t="n">
        <v>0.821348367005625</v>
      </c>
      <c r="W67" s="2585" t="n">
        <v>1.23313475886216</v>
      </c>
      <c r="X67" s="2585" t="n">
        <v>0.8463021723587431</v>
      </c>
      <c r="Y67" s="2585" t="n">
        <v>-0.411786391856535</v>
      </c>
      <c r="Z67" s="2585" t="n">
        <v>-0.02495380535311809</v>
      </c>
      <c r="AA67" s="2585" t="n">
        <v>1.557622604802723</v>
      </c>
      <c r="AB67" s="853" t="n">
        <v>-0.4726910328130153</v>
      </c>
      <c r="AC67" s="397" t="n"/>
      <c r="AD67" s="2585" t="n">
        <v>0.7604787865476348</v>
      </c>
      <c r="AE67" s="2585" t="n">
        <v>1.279618041378415</v>
      </c>
      <c r="AF67" s="2585" t="n">
        <v>0.8766630158047127</v>
      </c>
      <c r="AG67" s="2585" t="n">
        <v>-0.5191392548307805</v>
      </c>
      <c r="AH67" s="2585" t="n">
        <v>-0.1161842292570779</v>
      </c>
      <c r="AI67" s="2585" t="n">
        <v>1.470516105716889</v>
      </c>
      <c r="AJ67" s="853" t="n">
        <v>-0.4828490598701094</v>
      </c>
      <c r="AK67" s="397" t="n"/>
      <c r="AL67" s="2585" t="n">
        <v>0.706141240948573</v>
      </c>
      <c r="AM67" s="2585" t="n">
        <v>1.24378372862142</v>
      </c>
      <c r="AN67" s="2585" t="n">
        <v>0.850562452332705</v>
      </c>
      <c r="AO67" s="2585" t="n">
        <v>0.7487337359310359</v>
      </c>
      <c r="AP67" s="2585" t="n">
        <v>-0.5376424876728469</v>
      </c>
      <c r="AQ67" s="2585" t="n">
        <v>-0.144421211384132</v>
      </c>
      <c r="AR67" s="2585" t="n">
        <v>1.470516105716889</v>
      </c>
      <c r="AS67" s="853" t="n">
        <v>-0.5198004032711201</v>
      </c>
      <c r="AT67" s="2586" t="n"/>
      <c r="AU67" s="2585" t="n">
        <v>0.650229756775808</v>
      </c>
      <c r="AV67" s="2585" t="n">
        <v>1.29159471555538</v>
      </c>
      <c r="AW67" s="2585" t="n">
        <v>0.7773396934503929</v>
      </c>
      <c r="AX67" s="2585" t="n">
        <v>-0.6413649587795718</v>
      </c>
      <c r="AY67" s="2585" t="n">
        <v>-0.1271099366745849</v>
      </c>
      <c r="AZ67" s="2585" t="n">
        <v>1.25650549343137</v>
      </c>
      <c r="BA67" s="853" t="n">
        <v>-0.4825094198353987</v>
      </c>
      <c r="BB67" s="397" t="n"/>
      <c r="BC67" s="2585" t="n">
        <v>0.629375739577787</v>
      </c>
      <c r="BD67" s="2585" t="n">
        <v>1.29871598128222</v>
      </c>
      <c r="BE67" s="2585" t="n">
        <v>0.78147146601461</v>
      </c>
      <c r="BF67" s="2585" t="n">
        <v>-0.669340241704433</v>
      </c>
      <c r="BG67" s="2585" t="n">
        <v>-0.152095726436823</v>
      </c>
      <c r="BH67" s="2585" t="n">
        <v>0</v>
      </c>
      <c r="BI67" s="853" t="n"/>
      <c r="BJ67" s="397" t="n"/>
      <c r="BK67" s="2585" t="n"/>
      <c r="BL67" s="2585" t="n"/>
      <c r="BM67" s="2585" t="n"/>
      <c r="BN67" s="2585" t="n"/>
      <c r="BO67" s="2585" t="n"/>
      <c r="BP67" s="2585" t="n"/>
      <c r="BQ67" s="2585" t="n"/>
      <c r="BR67" s="853" t="n"/>
      <c r="BS67" s="397" t="n"/>
      <c r="BT67" s="2585" t="n"/>
      <c r="BU67" s="2585" t="n"/>
      <c r="BV67" s="2585" t="n"/>
      <c r="BW67" s="2585" t="n"/>
      <c r="BX67" s="2585" t="n"/>
      <c r="BY67" s="2585" t="n"/>
      <c r="BZ67" s="853" t="n"/>
      <c r="CA67" s="397" t="n"/>
      <c r="CB67" s="2585" t="n"/>
      <c r="CC67" s="2585" t="n"/>
      <c r="CD67" s="2585" t="n"/>
      <c r="CE67" s="2585" t="n"/>
      <c r="CF67" s="2585" t="n"/>
      <c r="CG67" s="2585" t="n"/>
      <c r="CH67" s="853" t="n"/>
      <c r="CI67" s="397" t="n"/>
      <c r="CJ67" s="2585" t="n"/>
      <c r="CK67" s="2585" t="n"/>
      <c r="CL67" s="2585" t="n"/>
      <c r="CM67" s="2585" t="n"/>
      <c r="CN67" s="2585" t="n"/>
      <c r="CO67" s="2585" t="n"/>
      <c r="CP67" s="853" t="n"/>
      <c r="CQ67" s="232" t="n"/>
      <c r="CR67" s="2767" t="n">
        <v>6.26233797016957</v>
      </c>
      <c r="CS67" s="2434" t="n">
        <v>10.02276134566459</v>
      </c>
      <c r="CT67" s="2585" t="n">
        <v>5.802664662248832</v>
      </c>
      <c r="CU67" s="2585" t="n">
        <v>-3.760423375495023</v>
      </c>
      <c r="CV67" s="2585" t="n">
        <v>0.4596733079207382</v>
      </c>
      <c r="CW67" s="2585" t="n">
        <v>10.94717426565175</v>
      </c>
      <c r="CX67" s="2585">
        <f>IFERROR(CR67/CW67-1, "-")</f>
        <v/>
      </c>
      <c r="CY67" s="3023" t="n"/>
      <c r="CZ67" s="2585" t="n">
        <v>15.2130049536915</v>
      </c>
      <c r="DA67" s="2585" t="n"/>
      <c r="DB67" s="2585" t="n">
        <v>3.95174579662615</v>
      </c>
      <c r="DC67" s="2585" t="n"/>
      <c r="DD67" s="2585" t="n"/>
      <c r="DE67" s="232">
        <f>+CZ67/DD67-1</f>
        <v/>
      </c>
      <c r="DF67" s="232">
        <f>+DA67/DD67-1</f>
        <v/>
      </c>
      <c r="DG67" s="232">
        <f>+DB67/DD67-1</f>
        <v/>
      </c>
      <c r="DH67" s="232" t="n"/>
      <c r="DI67" s="1180" t="n"/>
      <c r="DJ67" s="3007">
        <f>SUM(D67,J67,P67,V67,AD67,AL67,AU67,BC67,BK67,BT67,CB67,CJ67)-CR67</f>
        <v/>
      </c>
      <c r="DK67" s="3007">
        <f>SUM(E67,K67,Q67,W67,AE67,AM67,AV67,BD67,BL67,BU67,CC67,CK67)-CS67</f>
        <v/>
      </c>
      <c r="DL67" s="3007">
        <f>SUM(G67,M67,S67,AA67,AI67,AR67,AZ67,BH67,BQ67,BY67,CG67,CO67)-CW67</f>
        <v/>
      </c>
      <c r="DM67" s="3007">
        <f>SUM(D67,J67,P67,V67,AD67,AL67,AU67,BC67,,BN67,BV67,CD67,CL67)-CT67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Height="1" ht="12.75" r="68" s="2323">
      <c r="B68" s="1196" t="inlineStr">
        <is>
          <t xml:space="preserve">    de SBIN</t>
        </is>
      </c>
      <c r="C68" s="651" t="inlineStr">
        <is>
          <t>TRAF62</t>
        </is>
      </c>
      <c r="D68" s="2585" t="n">
        <v>8.06350484227149</v>
      </c>
      <c r="E68" s="2585" t="n">
        <v>4.82415837792995</v>
      </c>
      <c r="F68" s="3049" t="n">
        <v>3.23934646434154</v>
      </c>
      <c r="G68" s="2585" t="n">
        <v>1.538431526764727</v>
      </c>
      <c r="H68" s="853" t="n">
        <v>4.241380394243989</v>
      </c>
      <c r="I68" s="32" t="n"/>
      <c r="J68" s="2585" t="n">
        <v>8.39421145093498</v>
      </c>
      <c r="K68" s="2585" t="n">
        <v>4.36853349352065</v>
      </c>
      <c r="L68" s="3049" t="n">
        <v>4.02567795741433</v>
      </c>
      <c r="M68" s="2585" t="n">
        <v>1.982633192135942</v>
      </c>
      <c r="N68" s="853" t="n">
        <v>3.23387013000205</v>
      </c>
      <c r="O68" s="232" t="n"/>
      <c r="P68" s="2585" t="n">
        <v>9.766444624002681</v>
      </c>
      <c r="Q68" s="2585" t="n">
        <v>4.85388015261253</v>
      </c>
      <c r="R68" s="3049" t="n">
        <v>4.912564471390151</v>
      </c>
      <c r="S68" s="2585" t="n">
        <v>1.538431526764727</v>
      </c>
      <c r="T68" s="853" t="n">
        <v>5.348312845967999</v>
      </c>
      <c r="U68" s="397" t="n"/>
      <c r="V68" s="2585" t="n">
        <v>8.16292025567585</v>
      </c>
      <c r="W68" s="2585" t="n">
        <v>4.71214736364146</v>
      </c>
      <c r="X68" s="2585" t="n">
        <v>9.348310458815909</v>
      </c>
      <c r="Y68" s="2585" t="n">
        <v>3.45077289203439</v>
      </c>
      <c r="Z68" s="2585" t="n">
        <v>-1.185390203140059</v>
      </c>
      <c r="AA68" s="2585" t="n">
        <v>2.687146537784948</v>
      </c>
      <c r="AB68" s="853" t="n">
        <v>2.037765205914173</v>
      </c>
      <c r="AC68" s="397" t="n"/>
      <c r="AD68" s="2585" t="n">
        <v>8.522447505206776</v>
      </c>
      <c r="AE68" s="2585" t="n">
        <v>4.889793963687311</v>
      </c>
      <c r="AF68" s="2585" t="n">
        <v>9.683585486556778</v>
      </c>
      <c r="AG68" s="2585" t="n">
        <v>3.632653541519464</v>
      </c>
      <c r="AH68" s="2585" t="n">
        <v>-1.161137981350002</v>
      </c>
      <c r="AI68" s="2585" t="n">
        <v>3.319251595095855</v>
      </c>
      <c r="AJ68" s="853" t="n">
        <v>1.567581052848951</v>
      </c>
      <c r="AK68" s="397" t="n"/>
      <c r="AL68" s="2585" t="n">
        <v>8.58870088489401</v>
      </c>
      <c r="AM68" s="2585" t="n">
        <v>4.752888834537599</v>
      </c>
      <c r="AN68" s="2585" t="n">
        <v>9.39518495023874</v>
      </c>
      <c r="AO68" s="2585" t="n">
        <v>8.39055784391819</v>
      </c>
      <c r="AP68" s="2585" t="n">
        <v>3.83581205035641</v>
      </c>
      <c r="AQ68" s="2585" t="n">
        <v>-0.8064840653447298</v>
      </c>
      <c r="AR68" s="2585" t="n">
        <v>3.319251595095855</v>
      </c>
      <c r="AS68" s="853" t="n">
        <v>1.587541389626411</v>
      </c>
      <c r="AT68" s="2586" t="n"/>
      <c r="AU68" s="2585" t="n">
        <v>8.535386065551981</v>
      </c>
      <c r="AV68" s="2585" t="n">
        <v>4.93561503298962</v>
      </c>
      <c r="AW68" s="2585" t="n">
        <v>8.71117795265992</v>
      </c>
      <c r="AX68" s="2585" t="n">
        <v>3.59977103256236</v>
      </c>
      <c r="AY68" s="2585" t="n">
        <v>-0.1757918871079394</v>
      </c>
      <c r="AZ68" s="2585" t="n">
        <v>4.58528305835516</v>
      </c>
      <c r="BA68" s="853" t="n">
        <v>0.8614741896902232</v>
      </c>
      <c r="BB68" s="397" t="n"/>
      <c r="BC68" s="2585" t="n">
        <v>8.854600639907042</v>
      </c>
      <c r="BD68" s="2585" t="n">
        <v>4.96285999311532</v>
      </c>
      <c r="BE68" s="2585" t="n">
        <v>8.75754451776905</v>
      </c>
      <c r="BF68" s="2585" t="n">
        <v>3.891740646791723</v>
      </c>
      <c r="BG68" s="2585" t="n">
        <v>0.09705612213799242</v>
      </c>
      <c r="BH68" s="2585" t="n">
        <v>0</v>
      </c>
      <c r="BI68" s="853" t="n"/>
      <c r="BJ68" s="397" t="n"/>
      <c r="BK68" s="2585" t="n"/>
      <c r="BL68" s="2585" t="n"/>
      <c r="BM68" s="2585" t="n"/>
      <c r="BN68" s="2585" t="n"/>
      <c r="BO68" s="2585" t="n"/>
      <c r="BP68" s="2585" t="n"/>
      <c r="BQ68" s="2585" t="n"/>
      <c r="BR68" s="853" t="n"/>
      <c r="BS68" s="397" t="n"/>
      <c r="BT68" s="2585" t="n"/>
      <c r="BU68" s="2585" t="n"/>
      <c r="BV68" s="2585" t="n"/>
      <c r="BW68" s="2585" t="n"/>
      <c r="BX68" s="2585" t="n"/>
      <c r="BY68" s="2585" t="n"/>
      <c r="BZ68" s="853" t="n"/>
      <c r="CA68" s="397" t="n"/>
      <c r="CB68" s="2585" t="n"/>
      <c r="CC68" s="2585" t="n"/>
      <c r="CD68" s="2585" t="n"/>
      <c r="CE68" s="2585" t="n"/>
      <c r="CF68" s="2585" t="n"/>
      <c r="CG68" s="2585" t="n"/>
      <c r="CH68" s="853" t="n"/>
      <c r="CI68" s="397" t="n"/>
      <c r="CJ68" s="2585" t="n"/>
      <c r="CK68" s="2585" t="n"/>
      <c r="CL68" s="2585" t="n"/>
      <c r="CM68" s="2585" t="n"/>
      <c r="CN68" s="2585" t="n"/>
      <c r="CO68" s="2585" t="n"/>
      <c r="CP68" s="853" t="n"/>
      <c r="CQ68" s="232" t="n"/>
      <c r="CR68" s="2767" t="n">
        <v>68.88821626844482</v>
      </c>
      <c r="CS68" s="2434" t="n">
        <v>38.29987721203445</v>
      </c>
      <c r="CT68" s="2585" t="n">
        <v>60.01126447466989</v>
      </c>
      <c r="CU68" s="2585" t="n">
        <v>30.58833905641038</v>
      </c>
      <c r="CV68" s="2585" t="n">
        <v>8.876951793774936</v>
      </c>
      <c r="CW68" s="2585" t="n">
        <v>18.97042903199722</v>
      </c>
      <c r="CX68" s="2585">
        <f>IFERROR(CR68/CW68-1, "-")</f>
        <v/>
      </c>
      <c r="CY68" s="3023" t="n"/>
      <c r="CZ68" s="2585" t="n">
        <v>58.1340243777005</v>
      </c>
      <c r="DA68" s="2585" t="n"/>
      <c r="DB68" s="2585" t="n">
        <v>44.5367024099616</v>
      </c>
      <c r="DC68" s="2585" t="n"/>
      <c r="DD68" s="2585" t="n"/>
      <c r="DE68" s="232" t="n"/>
      <c r="DF68" s="232" t="n"/>
      <c r="DG68" s="232" t="n"/>
      <c r="DH68" s="232" t="n"/>
      <c r="DI68" s="1180" t="n"/>
      <c r="DJ68" s="3007">
        <f>SUM(D68,J68,P68,V68,AD68,AL68,AU68,BC68,BK68,BT68,CB68,CJ68)-CR68</f>
        <v/>
      </c>
      <c r="DK68" s="3007">
        <f>SUM(E68,K68,Q68,W68,AE68,AM68,AV68,BD68,BL68,BU68,CC68,CK68)-CS68</f>
        <v/>
      </c>
      <c r="DL68" s="3007">
        <f>SUM(G68,M68,S68,AA68,AI68,AR68,AZ68,BH68,BQ68,BY68,CG68,CO68)-CW68</f>
        <v/>
      </c>
      <c r="DM68" s="3007">
        <f>SUM(D68,J68,P68,V68,AD68,AL68,AU68,BC68,,BN68,BV68,CD68,CL68)-CT68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t="12.75" r="69" s="2323">
      <c r="B69" s="1194" t="inlineStr">
        <is>
          <t xml:space="preserve">    de BBCOM, LIBERCOM</t>
        </is>
      </c>
      <c r="C69" s="651" t="inlineStr">
        <is>
          <t>TRAF63</t>
        </is>
      </c>
      <c r="D69" s="3053" t="n">
        <v>0</v>
      </c>
      <c r="E69" s="3053" t="n">
        <v>0</v>
      </c>
      <c r="F69" s="3049" t="n">
        <v>0</v>
      </c>
      <c r="G69" s="3053" t="n">
        <v>0</v>
      </c>
      <c r="H69" s="853" t="n"/>
      <c r="I69" s="32" t="n"/>
      <c r="J69" s="3053" t="n">
        <v>0</v>
      </c>
      <c r="K69" s="3053" t="n">
        <v>0</v>
      </c>
      <c r="L69" s="3049" t="n">
        <v>0</v>
      </c>
      <c r="M69" s="3053" t="n">
        <v>0</v>
      </c>
      <c r="N69" s="853" t="n"/>
      <c r="O69" s="232" t="n"/>
      <c r="P69" s="3053" t="n">
        <v>0</v>
      </c>
      <c r="Q69" s="3053" t="n">
        <v>0</v>
      </c>
      <c r="R69" s="3049" t="n">
        <v>0</v>
      </c>
      <c r="S69" s="3053" t="n">
        <v>0</v>
      </c>
      <c r="T69" s="853" t="n"/>
      <c r="U69" s="397" t="n"/>
      <c r="V69" s="3053" t="n">
        <v>0</v>
      </c>
      <c r="W69" s="3053" t="n">
        <v>0</v>
      </c>
      <c r="X69" s="3053" t="n">
        <v>0</v>
      </c>
      <c r="Y69" s="2585" t="n">
        <v>0</v>
      </c>
      <c r="Z69" s="2585" t="n">
        <v>0</v>
      </c>
      <c r="AA69" s="3053" t="n">
        <v>0</v>
      </c>
      <c r="AB69" s="853" t="n"/>
      <c r="AC69" s="397" t="n"/>
      <c r="AD69" s="3053" t="n">
        <v>0</v>
      </c>
      <c r="AE69" s="3053" t="n">
        <v>0</v>
      </c>
      <c r="AF69" s="3053" t="n">
        <v>0</v>
      </c>
      <c r="AG69" s="2585" t="n">
        <v>0</v>
      </c>
      <c r="AH69" s="2585" t="n">
        <v>0</v>
      </c>
      <c r="AI69" s="3053" t="n">
        <v>0</v>
      </c>
      <c r="AJ69" s="853" t="n"/>
      <c r="AK69" s="397" t="n"/>
      <c r="AL69" s="3053" t="n">
        <v>0</v>
      </c>
      <c r="AM69" s="3053" t="n">
        <v>0</v>
      </c>
      <c r="AN69" s="3053" t="n">
        <v>0</v>
      </c>
      <c r="AO69" s="3053" t="n">
        <v>0</v>
      </c>
      <c r="AP69" s="2585" t="n">
        <v>0</v>
      </c>
      <c r="AQ69" s="2585" t="n">
        <v>0</v>
      </c>
      <c r="AR69" s="3053" t="n">
        <v>0</v>
      </c>
      <c r="AS69" s="853" t="n"/>
      <c r="AT69" s="2586" t="n"/>
      <c r="AU69" s="3053" t="n">
        <v>0</v>
      </c>
      <c r="AV69" s="3053" t="n">
        <v>0</v>
      </c>
      <c r="AW69" s="3053" t="n">
        <v>0</v>
      </c>
      <c r="AX69" s="2585" t="n">
        <v>0</v>
      </c>
      <c r="AY69" s="2585" t="n">
        <v>0</v>
      </c>
      <c r="AZ69" s="3053" t="n">
        <v>0</v>
      </c>
      <c r="BA69" s="853" t="n"/>
      <c r="BB69" s="397" t="n"/>
      <c r="BC69" s="3053" t="n">
        <v>0</v>
      </c>
      <c r="BD69" s="3053" t="n">
        <v>0</v>
      </c>
      <c r="BE69" s="3053" t="n">
        <v>0</v>
      </c>
      <c r="BF69" s="2585" t="n">
        <v>0</v>
      </c>
      <c r="BG69" s="2585" t="n">
        <v>0</v>
      </c>
      <c r="BH69" s="3053" t="n">
        <v>0</v>
      </c>
      <c r="BI69" s="853" t="n"/>
      <c r="BJ69" s="397" t="n"/>
      <c r="BK69" s="3053" t="n"/>
      <c r="BL69" s="3053" t="n"/>
      <c r="BM69" s="3053" t="n"/>
      <c r="BN69" s="3053" t="n"/>
      <c r="BO69" s="2585" t="n"/>
      <c r="BP69" s="2585" t="n"/>
      <c r="BQ69" s="3053" t="n"/>
      <c r="BR69" s="853" t="n"/>
      <c r="BS69" s="397" t="n"/>
      <c r="BT69" s="3053" t="n"/>
      <c r="BU69" s="3053" t="n"/>
      <c r="BV69" s="3053" t="n"/>
      <c r="BW69" s="2585" t="n"/>
      <c r="BX69" s="2585" t="n"/>
      <c r="BY69" s="3053" t="n"/>
      <c r="BZ69" s="853" t="n"/>
      <c r="CA69" s="397" t="n"/>
      <c r="CB69" s="3053" t="n"/>
      <c r="CC69" s="3053" t="n"/>
      <c r="CD69" s="3053" t="n"/>
      <c r="CE69" s="2585" t="n"/>
      <c r="CF69" s="2585" t="n"/>
      <c r="CG69" s="3053" t="n"/>
      <c r="CH69" s="853" t="n"/>
      <c r="CI69" s="397" t="n"/>
      <c r="CJ69" s="3053" t="n"/>
      <c r="CK69" s="3053" t="n"/>
      <c r="CL69" s="3053" t="n"/>
      <c r="CM69" s="2585" t="n"/>
      <c r="CN69" s="2585" t="n"/>
      <c r="CO69" s="3053" t="n"/>
      <c r="CP69" s="853" t="n"/>
      <c r="CQ69" s="232" t="n"/>
      <c r="CR69" s="2767" t="n">
        <v>0</v>
      </c>
      <c r="CS69" s="2434" t="n">
        <v>0</v>
      </c>
      <c r="CT69" s="3053" t="n">
        <v>0</v>
      </c>
      <c r="CU69" s="3053" t="n">
        <v>0</v>
      </c>
      <c r="CV69" s="3053" t="n">
        <v>0</v>
      </c>
      <c r="CW69" s="3053" t="n">
        <v>0</v>
      </c>
      <c r="CX69" s="3053">
        <f>IFERROR(CR69/CW69-1, "-")</f>
        <v/>
      </c>
      <c r="CY69" s="3054" t="n"/>
      <c r="CZ69" s="3053" t="n">
        <v>0</v>
      </c>
      <c r="DA69" s="3053" t="n"/>
      <c r="DB69" s="3053" t="n">
        <v>0</v>
      </c>
      <c r="DC69" s="3053" t="n"/>
      <c r="DD69" s="3053" t="n"/>
      <c r="DE69" s="232" t="n"/>
      <c r="DF69" s="232" t="n"/>
      <c r="DG69" s="232" t="n"/>
      <c r="DH69" s="232" t="n"/>
      <c r="DI69" s="1180" t="n"/>
      <c r="DJ69" s="3007">
        <f>SUM(D69,J69,P69,V69,AD69,AL69,AU69,BC69,BK69,BT69,CB69,CJ69)-CR69</f>
        <v/>
      </c>
      <c r="DK69" s="3007">
        <f>SUM(E69,K69,Q69,W69,AE69,AM69,AV69,BD69,BL69,BU69,CC69,CK69)-CS69</f>
        <v/>
      </c>
      <c r="DL69" s="3007">
        <f>SUM(G69,M69,S69,AA69,AI69,AR69,AZ69,BH69,BQ69,BY69,CG69,CO69)-CW69</f>
        <v/>
      </c>
      <c r="DM69" s="3007">
        <f>SUM(D69,J69,P69,V69,AD69,AL69,AU69,BC69,,BN69,BV69,CD69,CL69)-CT69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t="7.5" r="70" s="2323">
      <c r="B70" s="1194" t="n"/>
      <c r="C70" s="651" t="inlineStr">
        <is>
          <t>TRAF64</t>
        </is>
      </c>
      <c r="D70" s="3053" t="n"/>
      <c r="E70" s="3053" t="n"/>
      <c r="F70" s="3049" t="n"/>
      <c r="G70" s="3053" t="n"/>
      <c r="H70" s="853" t="n"/>
      <c r="I70" s="32" t="n"/>
      <c r="J70" s="3053" t="n"/>
      <c r="K70" s="3053" t="n"/>
      <c r="L70" s="3049" t="n"/>
      <c r="M70" s="3053" t="n"/>
      <c r="N70" s="853" t="n"/>
      <c r="O70" s="232" t="n"/>
      <c r="P70" s="3053" t="n"/>
      <c r="Q70" s="3053" t="n"/>
      <c r="R70" s="3049" t="n"/>
      <c r="S70" s="3053" t="n"/>
      <c r="T70" s="853" t="n"/>
      <c r="U70" s="397" t="n"/>
      <c r="V70" s="3053" t="n"/>
      <c r="W70" s="3053" t="n"/>
      <c r="X70" s="3053" t="n"/>
      <c r="Y70" s="2585" t="n"/>
      <c r="Z70" s="2585" t="n"/>
      <c r="AA70" s="3053" t="n"/>
      <c r="AB70" s="853" t="n"/>
      <c r="AC70" s="397" t="n"/>
      <c r="AD70" s="3053" t="n"/>
      <c r="AE70" s="3053" t="n"/>
      <c r="AF70" s="3053" t="n"/>
      <c r="AG70" s="2585" t="n"/>
      <c r="AH70" s="2585" t="n"/>
      <c r="AI70" s="3053" t="n"/>
      <c r="AJ70" s="853" t="n"/>
      <c r="AK70" s="397" t="n"/>
      <c r="AL70" s="3053" t="n"/>
      <c r="AM70" s="3053" t="n"/>
      <c r="AN70" s="3053" t="n"/>
      <c r="AO70" s="3053" t="n"/>
      <c r="AP70" s="2585" t="n"/>
      <c r="AQ70" s="2585" t="n"/>
      <c r="AR70" s="3053" t="n"/>
      <c r="AS70" s="853" t="n"/>
      <c r="AT70" s="2586" t="n"/>
      <c r="AU70" s="3053" t="n"/>
      <c r="AV70" s="3053" t="n"/>
      <c r="AW70" s="3053" t="n"/>
      <c r="AX70" s="2585" t="n"/>
      <c r="AY70" s="2585" t="n"/>
      <c r="AZ70" s="3053" t="n"/>
      <c r="BA70" s="853" t="n"/>
      <c r="BB70" s="397" t="n"/>
      <c r="BC70" s="3053" t="n"/>
      <c r="BD70" s="3053" t="n"/>
      <c r="BE70" s="3053" t="n"/>
      <c r="BF70" s="2585" t="n"/>
      <c r="BG70" s="2585" t="n"/>
      <c r="BH70" s="3053" t="n"/>
      <c r="BI70" s="853" t="n"/>
      <c r="BJ70" s="397" t="n"/>
      <c r="BK70" s="3053" t="n"/>
      <c r="BL70" s="3053" t="n"/>
      <c r="BM70" s="3053" t="n"/>
      <c r="BN70" s="3053" t="n"/>
      <c r="BO70" s="2585" t="n"/>
      <c r="BP70" s="2585" t="n"/>
      <c r="BQ70" s="3053" t="n"/>
      <c r="BR70" s="853" t="n"/>
      <c r="BS70" s="397" t="n"/>
      <c r="BT70" s="3053" t="n"/>
      <c r="BU70" s="3053" t="n"/>
      <c r="BV70" s="3053" t="n"/>
      <c r="BW70" s="2585" t="n"/>
      <c r="BX70" s="2585" t="n"/>
      <c r="BY70" s="3053" t="n"/>
      <c r="BZ70" s="853" t="n"/>
      <c r="CA70" s="397" t="n"/>
      <c r="CB70" s="3053" t="n"/>
      <c r="CC70" s="3053" t="n"/>
      <c r="CD70" s="3053" t="n"/>
      <c r="CE70" s="2585" t="n"/>
      <c r="CF70" s="2585" t="n"/>
      <c r="CG70" s="3053" t="n"/>
      <c r="CH70" s="853" t="n"/>
      <c r="CI70" s="397" t="n"/>
      <c r="CJ70" s="3053" t="n"/>
      <c r="CK70" s="3053" t="n"/>
      <c r="CL70" s="3053" t="n"/>
      <c r="CM70" s="2585" t="n"/>
      <c r="CN70" s="2585" t="n"/>
      <c r="CO70" s="3053" t="n"/>
      <c r="CP70" s="853" t="n"/>
      <c r="CQ70" s="232" t="n"/>
      <c r="CR70" s="2767" t="n"/>
      <c r="CS70" s="2434" t="n"/>
      <c r="CT70" s="3053" t="n"/>
      <c r="CU70" s="3053">
        <f>CR70-CS70</f>
        <v/>
      </c>
      <c r="CV70" s="3053">
        <f>CR70-CT70</f>
        <v/>
      </c>
      <c r="CW70" s="3053" t="n"/>
      <c r="CX70" s="3053">
        <f>IFERROR(CR70/CW70-1, "-")</f>
        <v/>
      </c>
      <c r="CY70" s="3055" t="n"/>
      <c r="CZ70" s="3053" t="n"/>
      <c r="DA70" s="3053" t="n"/>
      <c r="DB70" s="3053" t="n"/>
      <c r="DC70" s="3053" t="n"/>
      <c r="DD70" s="3053" t="n"/>
      <c r="DE70" s="232" t="n"/>
      <c r="DF70" s="232" t="n"/>
      <c r="DG70" s="232" t="n"/>
      <c r="DH70" s="232" t="n"/>
      <c r="DI70" s="1180" t="n"/>
      <c r="DJ70" s="3007">
        <f>SUM(D70,J70,P70,V70,AD70,AL70,AU70,BC70,BK70,BT70,CB70,CJ70)-CR70</f>
        <v/>
      </c>
      <c r="DK70" s="3007">
        <f>SUM(E70,K70,Q70,W70,AE70,AM70,AV70,BD70,BL70,BU70,CC70,CK70)-CS70</f>
        <v/>
      </c>
      <c r="DL70" s="3007">
        <f>SUM(G70,M70,S70,AA70,AI70,AR70,AZ70,BH70,BQ70,BY70,CG70,CO70)-CW70</f>
        <v/>
      </c>
      <c r="DM70" s="3007">
        <f>SUM(D70,J70,P70,V70,AD70,AL70,AU70,BC70,,BN70,BV70,CD70,CL70)-CT70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Format="1" customHeight="1" hidden="1" ht="12.75" r="71" s="763">
      <c r="B71" s="1211" t="inlineStr">
        <is>
          <t>Consumer Postpaid</t>
        </is>
      </c>
      <c r="C71" s="651" t="inlineStr">
        <is>
          <t>TRAF65</t>
        </is>
      </c>
      <c r="D71" s="3033" t="n"/>
      <c r="E71" s="3033" t="n"/>
      <c r="F71" s="3035" t="n"/>
      <c r="G71" s="3033" t="n"/>
      <c r="H71" s="1215" t="n"/>
      <c r="I71" s="1216" t="n"/>
      <c r="J71" s="3033" t="n"/>
      <c r="K71" s="3033" t="n"/>
      <c r="L71" s="3035" t="n"/>
      <c r="M71" s="3033" t="n"/>
      <c r="N71" s="1215" t="n"/>
      <c r="O71" s="1217" t="n"/>
      <c r="P71" s="3033" t="n"/>
      <c r="Q71" s="3033" t="n"/>
      <c r="R71" s="3035" t="n"/>
      <c r="S71" s="3033" t="n"/>
      <c r="T71" s="1215" t="n"/>
      <c r="U71" s="1218" t="n"/>
      <c r="V71" s="3033" t="n"/>
      <c r="W71" s="3033" t="n"/>
      <c r="X71" s="3033" t="n"/>
      <c r="Y71" s="3035" t="n"/>
      <c r="Z71" s="3035" t="n"/>
      <c r="AA71" s="3033" t="n"/>
      <c r="AB71" s="1215" t="n"/>
      <c r="AC71" s="1218" t="n"/>
      <c r="AD71" s="3033" t="n"/>
      <c r="AE71" s="3033" t="n"/>
      <c r="AF71" s="3033" t="n"/>
      <c r="AG71" s="3035" t="n"/>
      <c r="AH71" s="3035" t="n"/>
      <c r="AI71" s="3033" t="n"/>
      <c r="AJ71" s="1215" t="n"/>
      <c r="AK71" s="1218" t="n"/>
      <c r="AL71" s="3033" t="n"/>
      <c r="AM71" s="3033" t="n"/>
      <c r="AN71" s="3033" t="n"/>
      <c r="AO71" s="3033" t="n"/>
      <c r="AP71" s="3035" t="n"/>
      <c r="AQ71" s="3035" t="n"/>
      <c r="AR71" s="3033" t="n"/>
      <c r="AS71" s="1215" t="n"/>
      <c r="AT71" s="3036" t="n"/>
      <c r="AU71" s="3033" t="n"/>
      <c r="AV71" s="3033" t="n"/>
      <c r="AW71" s="3033" t="n"/>
      <c r="AX71" s="3035" t="n"/>
      <c r="AY71" s="3035" t="n"/>
      <c r="AZ71" s="3033" t="n"/>
      <c r="BA71" s="1215" t="n"/>
      <c r="BB71" s="1218" t="n"/>
      <c r="BC71" s="3033" t="n"/>
      <c r="BD71" s="3033" t="n"/>
      <c r="BE71" s="3033" t="n"/>
      <c r="BF71" s="3035" t="n"/>
      <c r="BG71" s="3035" t="n"/>
      <c r="BH71" s="3033" t="n"/>
      <c r="BI71" s="1215" t="n"/>
      <c r="BJ71" s="1218" t="n"/>
      <c r="BK71" s="3033" t="n"/>
      <c r="BL71" s="3033" t="n"/>
      <c r="BM71" s="3033" t="n"/>
      <c r="BN71" s="3033" t="n"/>
      <c r="BO71" s="3035" t="n"/>
      <c r="BP71" s="3035" t="n"/>
      <c r="BQ71" s="3033" t="n"/>
      <c r="BR71" s="1215" t="n"/>
      <c r="BS71" s="1218" t="n"/>
      <c r="BT71" s="3033" t="n"/>
      <c r="BU71" s="3033" t="n"/>
      <c r="BV71" s="3033" t="n"/>
      <c r="BW71" s="3035" t="n"/>
      <c r="BX71" s="3035" t="n"/>
      <c r="BY71" s="3033" t="n"/>
      <c r="BZ71" s="1215" t="n"/>
      <c r="CA71" s="1218" t="n"/>
      <c r="CB71" s="3033" t="n"/>
      <c r="CC71" s="3033" t="n"/>
      <c r="CD71" s="3033" t="n"/>
      <c r="CE71" s="3035" t="n"/>
      <c r="CF71" s="3035" t="n"/>
      <c r="CG71" s="3033" t="n"/>
      <c r="CH71" s="1215" t="n"/>
      <c r="CI71" s="1218" t="n"/>
      <c r="CJ71" s="3033" t="n"/>
      <c r="CK71" s="3033" t="n"/>
      <c r="CL71" s="3033" t="n"/>
      <c r="CM71" s="3035" t="n"/>
      <c r="CN71" s="3035" t="n"/>
      <c r="CO71" s="3033" t="n"/>
      <c r="CP71" s="1215" t="n"/>
      <c r="CQ71" s="1217" t="n"/>
      <c r="CR71" s="3056">
        <f>+SUMIF($J$5:$CQ$5,CR$5,$J71:$CQ71)</f>
        <v/>
      </c>
      <c r="CS71" s="3057">
        <f>+SUMIF($D$5:$CQ$5,CS$5,$D71:$CQ71)</f>
        <v/>
      </c>
      <c r="CT71" s="3033">
        <f>SUM(CT72:CT76)</f>
        <v/>
      </c>
      <c r="CU71" s="3033">
        <f>CR71-CS71</f>
        <v/>
      </c>
      <c r="CV71" s="3033">
        <f>CR71-CT71</f>
        <v/>
      </c>
      <c r="CW71" s="3033" t="n"/>
      <c r="CX71" s="3033">
        <f>IFERROR(CR71/CW71-1, "-")</f>
        <v/>
      </c>
      <c r="CY71" s="3058" t="n"/>
      <c r="CZ71" s="3033" t="n"/>
      <c r="DA71" s="3033" t="n"/>
      <c r="DB71" s="3033" t="n"/>
      <c r="DC71" s="3033" t="n"/>
      <c r="DD71" s="3033" t="n"/>
      <c r="DE71" s="1217">
        <f>+CZ71/DD71-1</f>
        <v/>
      </c>
      <c r="DF71" s="1217">
        <f>+DA71/DD71-1</f>
        <v/>
      </c>
      <c r="DG71" s="1217">
        <f>+DB71/DD71-1</f>
        <v/>
      </c>
      <c r="DH71" s="1217">
        <f>+DC71/DD71-1</f>
        <v/>
      </c>
      <c r="DI71" s="1222" t="n"/>
      <c r="DJ71" s="3007">
        <f>SUM(D71,J71,P71,V71,AD71,AL71,AU71,BC71,BK71,BT71,CB71,CJ71)-CR71</f>
        <v/>
      </c>
      <c r="DK71" s="3007">
        <f>SUM(E71,K71,Q71,W71,AE71,AM71,AV71,BD71,BL71,BU71,CC71,CK71)-CS71</f>
        <v/>
      </c>
      <c r="DL71" s="3007">
        <f>SUM(G71,M71,S71,AA71,AI71,AR71,AZ71,BH71,BQ71,BY71,CG71,CO71)-CW71</f>
        <v/>
      </c>
      <c r="DM71" s="3007">
        <f>SUM(D71,J71,P71,V71,AD71,AL71,AU71,BC71,,BN71,BV71,CD71,CL71)-CT71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Format="1" customHeight="1" hidden="1" ht="12.75" r="72" s="787">
      <c r="B72" s="1205" t="inlineStr">
        <is>
          <t xml:space="preserve">    du fixe </t>
        </is>
      </c>
      <c r="C72" s="651" t="inlineStr">
        <is>
          <t>TRAF66</t>
        </is>
      </c>
      <c r="D72" s="3059" t="n"/>
      <c r="E72" s="2592" t="n"/>
      <c r="F72" s="3031" t="n"/>
      <c r="G72" s="2592" t="n"/>
      <c r="H72" s="1208" t="n"/>
      <c r="I72" s="1209" t="n"/>
      <c r="J72" s="3059" t="n"/>
      <c r="K72" s="2592" t="n"/>
      <c r="L72" s="3031" t="n"/>
      <c r="M72" s="2592" t="n"/>
      <c r="N72" s="1208" t="n"/>
      <c r="O72" s="409" t="n"/>
      <c r="P72" s="3059" t="n"/>
      <c r="Q72" s="2592" t="n"/>
      <c r="R72" s="3031" t="n"/>
      <c r="S72" s="2592" t="n"/>
      <c r="T72" s="1208" t="n"/>
      <c r="U72" s="410" t="n"/>
      <c r="V72" s="3059" t="n"/>
      <c r="W72" s="2592" t="n"/>
      <c r="X72" s="2592" t="n"/>
      <c r="Y72" s="2695" t="n"/>
      <c r="Z72" s="2695" t="n"/>
      <c r="AA72" s="2592" t="n"/>
      <c r="AB72" s="1208" t="n"/>
      <c r="AC72" s="410" t="n"/>
      <c r="AD72" s="3059" t="n"/>
      <c r="AE72" s="2592" t="n"/>
      <c r="AF72" s="2592" t="n"/>
      <c r="AG72" s="2695" t="n"/>
      <c r="AH72" s="2695" t="n"/>
      <c r="AI72" s="2592" t="n"/>
      <c r="AJ72" s="1208" t="n"/>
      <c r="AK72" s="410" t="n"/>
      <c r="AL72" s="3059" t="n"/>
      <c r="AM72" s="2592" t="n"/>
      <c r="AN72" s="2592" t="n"/>
      <c r="AO72" s="2592" t="n"/>
      <c r="AP72" s="2695" t="n"/>
      <c r="AQ72" s="2695" t="n"/>
      <c r="AR72" s="2592" t="n"/>
      <c r="AS72" s="1208" t="n"/>
      <c r="AT72" s="2593" t="n"/>
      <c r="AU72" s="3059" t="n"/>
      <c r="AV72" s="2592" t="n"/>
      <c r="AW72" s="2592" t="n"/>
      <c r="AX72" s="2695" t="n"/>
      <c r="AY72" s="2695" t="n"/>
      <c r="AZ72" s="2592" t="n"/>
      <c r="BA72" s="1208" t="n"/>
      <c r="BB72" s="410" t="n"/>
      <c r="BC72" s="3059" t="n"/>
      <c r="BD72" s="2592" t="n"/>
      <c r="BE72" s="2592" t="n"/>
      <c r="BF72" s="2695" t="n"/>
      <c r="BG72" s="2695" t="n"/>
      <c r="BH72" s="2592" t="n"/>
      <c r="BI72" s="1208" t="n"/>
      <c r="BJ72" s="410" t="n"/>
      <c r="BK72" s="3059" t="n"/>
      <c r="BL72" s="2592" t="n"/>
      <c r="BM72" s="2592" t="n"/>
      <c r="BN72" s="2592" t="n"/>
      <c r="BO72" s="2695" t="n"/>
      <c r="BP72" s="2695" t="n"/>
      <c r="BQ72" s="2592" t="n"/>
      <c r="BR72" s="1208" t="n"/>
      <c r="BS72" s="410" t="n"/>
      <c r="BT72" s="3059" t="n"/>
      <c r="BU72" s="2592" t="n"/>
      <c r="BV72" s="2592" t="n"/>
      <c r="BW72" s="2695" t="n"/>
      <c r="BX72" s="2695" t="n"/>
      <c r="BY72" s="2592" t="n"/>
      <c r="BZ72" s="1208" t="n"/>
      <c r="CA72" s="410" t="n"/>
      <c r="CB72" s="3059" t="n"/>
      <c r="CC72" s="2592" t="n"/>
      <c r="CD72" s="2592" t="n"/>
      <c r="CE72" s="2695" t="n"/>
      <c r="CF72" s="2695" t="n"/>
      <c r="CG72" s="2592" t="n"/>
      <c r="CH72" s="1208" t="n"/>
      <c r="CI72" s="410" t="n"/>
      <c r="CJ72" s="3059" t="n"/>
      <c r="CK72" s="2592" t="n"/>
      <c r="CL72" s="2592" t="n"/>
      <c r="CM72" s="2695" t="n"/>
      <c r="CN72" s="2695" t="n"/>
      <c r="CO72" s="2592" t="n"/>
      <c r="CP72" s="1208" t="n"/>
      <c r="CQ72" s="409" t="n"/>
      <c r="CR72" s="3060">
        <f>+SUMIF($J$5:$CQ$5,CR$5,$J72:$CQ72)</f>
        <v/>
      </c>
      <c r="CS72" s="2592">
        <f>+SUMIF($D$5:$CQ$5,CS$5,$D72:$CQ72)</f>
        <v/>
      </c>
      <c r="CT72" s="2592" t="n">
        <v>0.000916213975076239</v>
      </c>
      <c r="CU72" s="2592">
        <f>CR72-CS72</f>
        <v/>
      </c>
      <c r="CV72" s="2592">
        <f>CR72-CT72</f>
        <v/>
      </c>
      <c r="CW72" s="2592" t="n"/>
      <c r="CX72" s="2592">
        <f>IFERROR(CR72/CW72-1, "-")</f>
        <v/>
      </c>
      <c r="CY72" s="2592" t="n"/>
      <c r="CZ72" s="2592" t="n"/>
      <c r="DA72" s="2592" t="n"/>
      <c r="DB72" s="2592" t="n"/>
      <c r="DC72" s="2592" t="n"/>
      <c r="DD72" s="2592" t="n"/>
      <c r="DE72" s="409">
        <f>+CZ72/DD72-1</f>
        <v/>
      </c>
      <c r="DF72" s="409">
        <f>+DA72/DD72-1</f>
        <v/>
      </c>
      <c r="DG72" s="409">
        <f>+DB72/DD72-1</f>
        <v/>
      </c>
      <c r="DH72" s="409">
        <f>+DC72/DD72-1</f>
        <v/>
      </c>
      <c r="DI72" s="764" t="n"/>
      <c r="DJ72" s="3007">
        <f>SUM(D72,J72,P72,V72,AD72,AL72,AU72,BC72,BK72,BT72,CB72,CJ72)-CR72</f>
        <v/>
      </c>
      <c r="DK72" s="3007">
        <f>SUM(E72,K72,Q72,W72,AE72,AM72,AV72,BD72,BL72,BU72,CC72,CK72)-CS72</f>
        <v/>
      </c>
      <c r="DL72" s="3007">
        <f>SUM(G72,M72,S72,AA72,AI72,AR72,AZ72,BH72,BQ72,BY72,CG72,CO72)-CW72</f>
        <v/>
      </c>
      <c r="DM72" s="3007">
        <f>SUM(D72,J72,P72,V72,AD72,AL72,AU72,BC72,,BN72,BV72,CD72,CL72)-CT72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787">
      <c r="B73" s="1205" t="inlineStr">
        <is>
          <t xml:space="preserve">    de l'international </t>
        </is>
      </c>
      <c r="C73" s="651" t="inlineStr">
        <is>
          <t>TRAF67</t>
        </is>
      </c>
      <c r="D73" s="3059" t="n"/>
      <c r="E73" s="2592" t="n"/>
      <c r="F73" s="3031" t="n"/>
      <c r="G73" s="2592" t="n"/>
      <c r="H73" s="1208" t="n"/>
      <c r="I73" s="1209" t="n"/>
      <c r="J73" s="3059" t="n"/>
      <c r="K73" s="2592" t="n"/>
      <c r="L73" s="3031" t="n"/>
      <c r="M73" s="2592" t="n"/>
      <c r="N73" s="1208" t="n"/>
      <c r="O73" s="409" t="n"/>
      <c r="P73" s="3059" t="n"/>
      <c r="Q73" s="2592" t="n"/>
      <c r="R73" s="3031" t="n"/>
      <c r="S73" s="2592" t="n"/>
      <c r="T73" s="1208" t="n"/>
      <c r="U73" s="410" t="n"/>
      <c r="V73" s="3059" t="n"/>
      <c r="W73" s="2592" t="n"/>
      <c r="X73" s="2592" t="n"/>
      <c r="Y73" s="2695" t="n"/>
      <c r="Z73" s="2695" t="n"/>
      <c r="AA73" s="2592" t="n"/>
      <c r="AB73" s="1208" t="n"/>
      <c r="AC73" s="410" t="n"/>
      <c r="AD73" s="3059" t="n"/>
      <c r="AE73" s="2592" t="n"/>
      <c r="AF73" s="2592" t="n"/>
      <c r="AG73" s="2695" t="n"/>
      <c r="AH73" s="2695" t="n"/>
      <c r="AI73" s="2592" t="n"/>
      <c r="AJ73" s="1208" t="n"/>
      <c r="AK73" s="410" t="n"/>
      <c r="AL73" s="3059" t="n"/>
      <c r="AM73" s="2592" t="n"/>
      <c r="AN73" s="2592" t="n"/>
      <c r="AO73" s="2592" t="n"/>
      <c r="AP73" s="2695" t="n"/>
      <c r="AQ73" s="2695" t="n"/>
      <c r="AR73" s="2592" t="n"/>
      <c r="AS73" s="1208" t="n"/>
      <c r="AT73" s="2593" t="n"/>
      <c r="AU73" s="3059" t="n"/>
      <c r="AV73" s="2592" t="n"/>
      <c r="AW73" s="2592" t="n"/>
      <c r="AX73" s="2695" t="n"/>
      <c r="AY73" s="2695" t="n"/>
      <c r="AZ73" s="2592" t="n"/>
      <c r="BA73" s="1208" t="n"/>
      <c r="BB73" s="410" t="n"/>
      <c r="BC73" s="3059" t="n"/>
      <c r="BD73" s="2592" t="n"/>
      <c r="BE73" s="2592" t="n"/>
      <c r="BF73" s="2695" t="n"/>
      <c r="BG73" s="2695" t="n"/>
      <c r="BH73" s="2592" t="n"/>
      <c r="BI73" s="1208" t="n"/>
      <c r="BJ73" s="410" t="n"/>
      <c r="BK73" s="3059" t="n"/>
      <c r="BL73" s="2592" t="n"/>
      <c r="BM73" s="2592" t="n"/>
      <c r="BN73" s="2592" t="n"/>
      <c r="BO73" s="2695" t="n"/>
      <c r="BP73" s="2695" t="n"/>
      <c r="BQ73" s="2592" t="n"/>
      <c r="BR73" s="1208" t="n"/>
      <c r="BS73" s="410" t="n"/>
      <c r="BT73" s="3059" t="n"/>
      <c r="BU73" s="2592" t="n"/>
      <c r="BV73" s="2592" t="n"/>
      <c r="BW73" s="2695" t="n"/>
      <c r="BX73" s="2695" t="n"/>
      <c r="BY73" s="2592" t="n"/>
      <c r="BZ73" s="1208" t="n"/>
      <c r="CA73" s="410" t="n"/>
      <c r="CB73" s="3059" t="n"/>
      <c r="CC73" s="2592" t="n"/>
      <c r="CD73" s="2592" t="n"/>
      <c r="CE73" s="2695" t="n"/>
      <c r="CF73" s="2695" t="n"/>
      <c r="CG73" s="2592" t="n"/>
      <c r="CH73" s="1208" t="n"/>
      <c r="CI73" s="410" t="n"/>
      <c r="CJ73" s="3059" t="n"/>
      <c r="CK73" s="2592" t="n"/>
      <c r="CL73" s="2592" t="n"/>
      <c r="CM73" s="2695" t="n"/>
      <c r="CN73" s="2695" t="n"/>
      <c r="CO73" s="2592" t="n"/>
      <c r="CP73" s="1208" t="n"/>
      <c r="CQ73" s="409" t="n"/>
      <c r="CR73" s="3060">
        <f>+SUMIF($J$5:$CQ$5,CR$5,$J73:$CQ73)</f>
        <v/>
      </c>
      <c r="CS73" s="2592">
        <f>+SUMIF($D$5:$CQ$5,CS$5,$D73:$CQ73)</f>
        <v/>
      </c>
      <c r="CT73" s="2592" t="n">
        <v>0.0495445012672412</v>
      </c>
      <c r="CU73" s="2592">
        <f>CR73-CS73</f>
        <v/>
      </c>
      <c r="CV73" s="2592">
        <f>CR73-CT73</f>
        <v/>
      </c>
      <c r="CW73" s="2592" t="n"/>
      <c r="CX73" s="2592">
        <f>IFERROR(CR73/CW73-1, "-")</f>
        <v/>
      </c>
      <c r="CY73" s="2592" t="n"/>
      <c r="CZ73" s="2592" t="n"/>
      <c r="DA73" s="2592" t="n"/>
      <c r="DB73" s="2592" t="n"/>
      <c r="DC73" s="2592" t="n"/>
      <c r="DD73" s="2592" t="n"/>
      <c r="DE73" s="409">
        <f>+CZ73/DD73-1</f>
        <v/>
      </c>
      <c r="DF73" s="409">
        <f>+DA73/DD73-1</f>
        <v/>
      </c>
      <c r="DG73" s="409">
        <f>+DB73/DD73-1</f>
        <v/>
      </c>
      <c r="DH73" s="409">
        <f>+DC73/DD73-1</f>
        <v/>
      </c>
      <c r="DI73" s="764" t="n"/>
      <c r="DJ73" s="3007">
        <f>SUM(D73,J73,P73,V73,AD73,AL73,AU73,BC73,BK73,BT73,CB73,CJ73)-CR73</f>
        <v/>
      </c>
      <c r="DK73" s="3007">
        <f>SUM(E73,K73,Q73,W73,AE73,AM73,AV73,BD73,BL73,BU73,CC73,CK73)-CS73</f>
        <v/>
      </c>
      <c r="DL73" s="3007">
        <f>SUM(G73,M73,S73,AA73,AI73,AR73,AZ73,BH73,BQ73,BY73,CG73,CO73)-CW73</f>
        <v/>
      </c>
      <c r="DM73" s="3007">
        <f>SUM(D73,J73,P73,V73,AD73,AL73,AU73,BC73,,BN73,BV73,CD73,CL73)-CT73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Format="1" customHeight="1" hidden="1" ht="12.75" r="74" s="787">
      <c r="B74" s="1205" t="inlineStr">
        <is>
          <t xml:space="preserve">    de MTN</t>
        </is>
      </c>
      <c r="C74" s="651" t="inlineStr">
        <is>
          <t>TRAF68</t>
        </is>
      </c>
      <c r="D74" s="3059" t="n"/>
      <c r="E74" s="2695" t="n"/>
      <c r="F74" s="3031" t="n"/>
      <c r="G74" s="2695" t="n"/>
      <c r="H74" s="1208" t="n"/>
      <c r="I74" s="1209" t="n"/>
      <c r="J74" s="3059" t="n"/>
      <c r="K74" s="2695" t="n"/>
      <c r="L74" s="3031" t="n"/>
      <c r="M74" s="2695" t="n"/>
      <c r="N74" s="1208" t="n"/>
      <c r="O74" s="409" t="n"/>
      <c r="P74" s="3059" t="n"/>
      <c r="Q74" s="2695" t="n"/>
      <c r="R74" s="3031" t="n"/>
      <c r="S74" s="2695" t="n"/>
      <c r="T74" s="1208" t="n"/>
      <c r="U74" s="410" t="n"/>
      <c r="V74" s="3059" t="n"/>
      <c r="W74" s="2695" t="n"/>
      <c r="X74" s="2695" t="n"/>
      <c r="Y74" s="2695" t="n"/>
      <c r="Z74" s="2695" t="n"/>
      <c r="AA74" s="2695" t="n"/>
      <c r="AB74" s="1208" t="n"/>
      <c r="AC74" s="410" t="n"/>
      <c r="AD74" s="3059" t="n"/>
      <c r="AE74" s="2695" t="n"/>
      <c r="AF74" s="2695" t="n"/>
      <c r="AG74" s="2695" t="n"/>
      <c r="AH74" s="2695" t="n"/>
      <c r="AI74" s="2695" t="n"/>
      <c r="AJ74" s="1208" t="n"/>
      <c r="AK74" s="410" t="n"/>
      <c r="AL74" s="3059" t="n"/>
      <c r="AM74" s="2695" t="n"/>
      <c r="AN74" s="2695" t="n"/>
      <c r="AO74" s="2695" t="n"/>
      <c r="AP74" s="2695" t="n"/>
      <c r="AQ74" s="2695" t="n"/>
      <c r="AR74" s="2695" t="n"/>
      <c r="AS74" s="1208" t="n"/>
      <c r="AT74" s="2593" t="n"/>
      <c r="AU74" s="3059" t="n"/>
      <c r="AV74" s="2695" t="n"/>
      <c r="AW74" s="2695" t="n"/>
      <c r="AX74" s="2695" t="n"/>
      <c r="AY74" s="2695" t="n"/>
      <c r="AZ74" s="2695" t="n"/>
      <c r="BA74" s="1208" t="n"/>
      <c r="BB74" s="410" t="n"/>
      <c r="BC74" s="3059" t="n"/>
      <c r="BD74" s="2695" t="n"/>
      <c r="BE74" s="2695" t="n"/>
      <c r="BF74" s="2695" t="n"/>
      <c r="BG74" s="2695" t="n"/>
      <c r="BH74" s="2695" t="n"/>
      <c r="BI74" s="1208" t="n"/>
      <c r="BJ74" s="410" t="n"/>
      <c r="BK74" s="3059" t="n"/>
      <c r="BL74" s="2695" t="n"/>
      <c r="BM74" s="2695" t="n"/>
      <c r="BN74" s="2695" t="n"/>
      <c r="BO74" s="2695" t="n"/>
      <c r="BP74" s="2695" t="n"/>
      <c r="BQ74" s="2695" t="n"/>
      <c r="BR74" s="1208" t="n"/>
      <c r="BS74" s="410" t="n"/>
      <c r="BT74" s="3059" t="n"/>
      <c r="BU74" s="2695" t="n"/>
      <c r="BV74" s="2695" t="n"/>
      <c r="BW74" s="2695" t="n"/>
      <c r="BX74" s="2695" t="n"/>
      <c r="BY74" s="2695" t="n"/>
      <c r="BZ74" s="1208" t="n"/>
      <c r="CA74" s="410" t="n"/>
      <c r="CB74" s="3059" t="n"/>
      <c r="CC74" s="2695" t="n"/>
      <c r="CD74" s="2695" t="n"/>
      <c r="CE74" s="2695" t="n"/>
      <c r="CF74" s="2695" t="n"/>
      <c r="CG74" s="2695" t="n"/>
      <c r="CH74" s="1208" t="n"/>
      <c r="CI74" s="410" t="n"/>
      <c r="CJ74" s="3059" t="n"/>
      <c r="CK74" s="2695" t="n"/>
      <c r="CL74" s="2695" t="n"/>
      <c r="CM74" s="2695" t="n"/>
      <c r="CN74" s="2695" t="n"/>
      <c r="CO74" s="2695" t="n"/>
      <c r="CP74" s="1208" t="n"/>
      <c r="CQ74" s="409" t="n"/>
      <c r="CR74" s="3060">
        <f>+SUMIF($J$5:$CQ$5,CR$5,$J74:$CQ74)</f>
        <v/>
      </c>
      <c r="CS74" s="2592">
        <f>+SUMIF($D$5:$CQ$5,CS$5,$D74:$CQ74)</f>
        <v/>
      </c>
      <c r="CT74" s="2695" t="n">
        <v>0.171410590858629</v>
      </c>
      <c r="CU74" s="2695">
        <f>CR74-CS74</f>
        <v/>
      </c>
      <c r="CV74" s="2695">
        <f>CR74-CT74</f>
        <v/>
      </c>
      <c r="CW74" s="2695" t="n"/>
      <c r="CX74" s="2695">
        <f>IFERROR(CR74/CW74-1, "-")</f>
        <v/>
      </c>
      <c r="CY74" s="2695" t="n"/>
      <c r="CZ74" s="2695" t="n"/>
      <c r="DA74" s="2695" t="n"/>
      <c r="DB74" s="2695" t="n"/>
      <c r="DC74" s="2695" t="n"/>
      <c r="DD74" s="2695" t="n"/>
      <c r="DE74" s="409">
        <f>+CZ74/DD74-1</f>
        <v/>
      </c>
      <c r="DF74" s="409">
        <f>+DA74/DD74-1</f>
        <v/>
      </c>
      <c r="DG74" s="409">
        <f>+DB74/DD74-1</f>
        <v/>
      </c>
      <c r="DH74" s="409">
        <f>+DC74/DD74-1</f>
        <v/>
      </c>
      <c r="DI74" s="764" t="n"/>
      <c r="DJ74" s="3007">
        <f>SUM(D74,J74,P74,V74,AD74,AL74,AU74,BC74,BK74,BT74,CB74,CJ74)-CR74</f>
        <v/>
      </c>
      <c r="DK74" s="3007">
        <f>SUM(E74,K74,Q74,W74,AE74,AM74,AV74,BD74,BL74,BU74,CC74,CK74)-CS74</f>
        <v/>
      </c>
      <c r="DL74" s="3007">
        <f>SUM(G74,M74,S74,AA74,AI74,AR74,AZ74,BH74,BQ74,BY74,CG74,CO74)-CW74</f>
        <v/>
      </c>
      <c r="DM74" s="3007">
        <f>SUM(D74,J74,P74,V74,AD74,AL74,AU74,BC74,,BN74,BV74,CD74,CL74)-CT74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Format="1" customHeight="1" hidden="1" ht="12.75" r="75" s="787">
      <c r="B75" s="1205" t="inlineStr">
        <is>
          <t xml:space="preserve">    de SBIN</t>
        </is>
      </c>
      <c r="C75" s="651" t="inlineStr">
        <is>
          <t>TRAF69</t>
        </is>
      </c>
      <c r="D75" s="3061" t="n"/>
      <c r="E75" s="2592" t="n"/>
      <c r="F75" s="3031" t="n"/>
      <c r="G75" s="2592" t="n"/>
      <c r="H75" s="1208" t="n"/>
      <c r="I75" s="1209" t="n"/>
      <c r="J75" s="3061" t="n"/>
      <c r="K75" s="2592" t="n"/>
      <c r="L75" s="3031" t="n"/>
      <c r="M75" s="2592" t="n"/>
      <c r="N75" s="1208" t="n"/>
      <c r="O75" s="409" t="n"/>
      <c r="P75" s="3061" t="n"/>
      <c r="Q75" s="2592" t="n"/>
      <c r="R75" s="3031" t="n"/>
      <c r="S75" s="2592" t="n"/>
      <c r="T75" s="1208" t="n"/>
      <c r="U75" s="410" t="n"/>
      <c r="V75" s="3061" t="n"/>
      <c r="W75" s="2592" t="n"/>
      <c r="X75" s="2592" t="n"/>
      <c r="Y75" s="2695" t="n"/>
      <c r="Z75" s="2695" t="n"/>
      <c r="AA75" s="2592" t="n"/>
      <c r="AB75" s="1208" t="n"/>
      <c r="AC75" s="410" t="n"/>
      <c r="AD75" s="3061" t="n"/>
      <c r="AE75" s="2592" t="n"/>
      <c r="AF75" s="2592" t="n"/>
      <c r="AG75" s="2695" t="n"/>
      <c r="AH75" s="2695" t="n"/>
      <c r="AI75" s="2592" t="n"/>
      <c r="AJ75" s="1208" t="n"/>
      <c r="AK75" s="410" t="n"/>
      <c r="AL75" s="3061" t="n"/>
      <c r="AM75" s="2592" t="n"/>
      <c r="AN75" s="2592" t="n"/>
      <c r="AO75" s="2592" t="n"/>
      <c r="AP75" s="2695" t="n"/>
      <c r="AQ75" s="2695" t="n"/>
      <c r="AR75" s="2592" t="n"/>
      <c r="AS75" s="1208" t="n"/>
      <c r="AT75" s="2593" t="n"/>
      <c r="AU75" s="3061" t="n"/>
      <c r="AV75" s="2592" t="n"/>
      <c r="AW75" s="2592" t="n"/>
      <c r="AX75" s="2695" t="n"/>
      <c r="AY75" s="2695" t="n"/>
      <c r="AZ75" s="2592" t="n"/>
      <c r="BA75" s="1208" t="n"/>
      <c r="BB75" s="410" t="n"/>
      <c r="BC75" s="3061" t="n"/>
      <c r="BD75" s="2592" t="n"/>
      <c r="BE75" s="2592" t="n"/>
      <c r="BF75" s="2695" t="n"/>
      <c r="BG75" s="2695" t="n"/>
      <c r="BH75" s="2592" t="n"/>
      <c r="BI75" s="1208" t="n"/>
      <c r="BJ75" s="410" t="n"/>
      <c r="BK75" s="3061" t="n"/>
      <c r="BL75" s="2592" t="n"/>
      <c r="BM75" s="2592" t="n"/>
      <c r="BN75" s="2592" t="n"/>
      <c r="BO75" s="2695" t="n"/>
      <c r="BP75" s="2695" t="n"/>
      <c r="BQ75" s="2592" t="n"/>
      <c r="BR75" s="1208" t="n"/>
      <c r="BS75" s="410" t="n"/>
      <c r="BT75" s="3061" t="n"/>
      <c r="BU75" s="2592" t="n"/>
      <c r="BV75" s="2592" t="n"/>
      <c r="BW75" s="2695" t="n"/>
      <c r="BX75" s="2695" t="n"/>
      <c r="BY75" s="2592" t="n"/>
      <c r="BZ75" s="1208" t="n"/>
      <c r="CA75" s="410" t="n"/>
      <c r="CB75" s="3061" t="n"/>
      <c r="CC75" s="2592" t="n"/>
      <c r="CD75" s="2592" t="n"/>
      <c r="CE75" s="2695" t="n"/>
      <c r="CF75" s="2695" t="n"/>
      <c r="CG75" s="2592" t="n"/>
      <c r="CH75" s="1208" t="n"/>
      <c r="CI75" s="410" t="n"/>
      <c r="CJ75" s="3061" t="n"/>
      <c r="CK75" s="2592" t="n"/>
      <c r="CL75" s="2592" t="n"/>
      <c r="CM75" s="2695" t="n"/>
      <c r="CN75" s="2695" t="n"/>
      <c r="CO75" s="2592" t="n"/>
      <c r="CP75" s="1208" t="n"/>
      <c r="CQ75" s="409" t="n"/>
      <c r="CR75" s="3060">
        <f>+SUMIF($J$5:$CQ$5,CR$5,$J75:$CQ75)</f>
        <v/>
      </c>
      <c r="CS75" s="2592">
        <f>+SUMIF($D$5:$CQ$5,CS$5,$D75:$CQ75)</f>
        <v/>
      </c>
      <c r="CT75" s="2592" t="n">
        <v>0.539437514918388</v>
      </c>
      <c r="CU75" s="2592">
        <f>CR75-CS75</f>
        <v/>
      </c>
      <c r="CV75" s="2592">
        <f>CR75-CT75</f>
        <v/>
      </c>
      <c r="CW75" s="2592" t="n"/>
      <c r="CX75" s="2592">
        <f>IFERROR(CR75/CW75-1, "-")</f>
        <v/>
      </c>
      <c r="CY75" s="2592" t="n"/>
      <c r="CZ75" s="2592" t="n"/>
      <c r="DA75" s="2592" t="n"/>
      <c r="DB75" s="2592" t="n"/>
      <c r="DC75" s="2592" t="n"/>
      <c r="DD75" s="2592" t="n"/>
      <c r="DE75" s="409" t="n"/>
      <c r="DF75" s="409" t="n"/>
      <c r="DG75" s="409" t="n"/>
      <c r="DH75" s="409" t="n"/>
      <c r="DI75" s="764" t="n"/>
      <c r="DJ75" s="3007">
        <f>SUM(D75,J75,P75,V75,AD75,AL75,AU75,BC75,BK75,BT75,CB75,CJ75)-CR75</f>
        <v/>
      </c>
      <c r="DK75" s="3007">
        <f>SUM(E75,K75,Q75,W75,AE75,AM75,AV75,BD75,BL75,BU75,CC75,CK75)-CS75</f>
        <v/>
      </c>
      <c r="DL75" s="3007">
        <f>SUM(G75,M75,S75,AA75,AI75,AR75,AZ75,BH75,BQ75,BY75,CG75,CO75)-CW75</f>
        <v/>
      </c>
      <c r="DM75" s="3007">
        <f>SUM(D75,J75,P75,V75,AD75,AL75,AU75,BC75,,BN75,BV75,CD75,CL75)-CT75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Format="1" customHeight="1" hidden="1" ht="12.75" r="76" s="787">
      <c r="B76" s="1205" t="inlineStr">
        <is>
          <t xml:space="preserve">    de BBCOM, LIBERCOM</t>
        </is>
      </c>
      <c r="C76" s="651" t="inlineStr">
        <is>
          <t>TRAF70</t>
        </is>
      </c>
      <c r="D76" s="3062" t="n"/>
      <c r="E76" s="2592" t="n"/>
      <c r="F76" s="3031" t="n"/>
      <c r="G76" s="2592" t="n"/>
      <c r="H76" s="1208" t="n"/>
      <c r="I76" s="1209" t="n"/>
      <c r="J76" s="3062" t="n"/>
      <c r="K76" s="2592" t="n"/>
      <c r="L76" s="3031" t="n"/>
      <c r="M76" s="2592" t="n"/>
      <c r="N76" s="1208" t="n"/>
      <c r="O76" s="409" t="n"/>
      <c r="P76" s="3062" t="n"/>
      <c r="Q76" s="2592" t="n"/>
      <c r="R76" s="3031" t="n"/>
      <c r="S76" s="2592" t="n"/>
      <c r="T76" s="1208" t="n"/>
      <c r="U76" s="410" t="n"/>
      <c r="V76" s="3062" t="n"/>
      <c r="W76" s="2592" t="n"/>
      <c r="X76" s="2592" t="n"/>
      <c r="Y76" s="2695" t="n"/>
      <c r="Z76" s="2695" t="n"/>
      <c r="AA76" s="2592" t="n"/>
      <c r="AB76" s="1208" t="n"/>
      <c r="AC76" s="410" t="n"/>
      <c r="AD76" s="3062" t="n"/>
      <c r="AE76" s="2592" t="n"/>
      <c r="AF76" s="2592" t="n"/>
      <c r="AG76" s="2695" t="n"/>
      <c r="AH76" s="2695" t="n"/>
      <c r="AI76" s="2592" t="n"/>
      <c r="AJ76" s="1208" t="n"/>
      <c r="AK76" s="410" t="n"/>
      <c r="AL76" s="3062" t="n"/>
      <c r="AM76" s="2592" t="n"/>
      <c r="AN76" s="2592" t="n"/>
      <c r="AO76" s="2592" t="n"/>
      <c r="AP76" s="2695" t="n"/>
      <c r="AQ76" s="2695" t="n"/>
      <c r="AR76" s="2592" t="n"/>
      <c r="AS76" s="1208" t="n"/>
      <c r="AT76" s="2593" t="n"/>
      <c r="AU76" s="3062" t="n"/>
      <c r="AV76" s="2592" t="n"/>
      <c r="AW76" s="2592" t="n"/>
      <c r="AX76" s="2695" t="n"/>
      <c r="AY76" s="2695" t="n"/>
      <c r="AZ76" s="2592" t="n"/>
      <c r="BA76" s="1208" t="n"/>
      <c r="BB76" s="410" t="n"/>
      <c r="BC76" s="3062" t="n"/>
      <c r="BD76" s="2592" t="n"/>
      <c r="BE76" s="2592" t="n"/>
      <c r="BF76" s="2695" t="n"/>
      <c r="BG76" s="2695" t="n"/>
      <c r="BH76" s="2592" t="n"/>
      <c r="BI76" s="1208" t="n"/>
      <c r="BJ76" s="410" t="n"/>
      <c r="BK76" s="3062" t="n"/>
      <c r="BL76" s="2592" t="n"/>
      <c r="BM76" s="2592" t="n"/>
      <c r="BN76" s="2592" t="n"/>
      <c r="BO76" s="2695" t="n"/>
      <c r="BP76" s="2695" t="n"/>
      <c r="BQ76" s="2592" t="n"/>
      <c r="BR76" s="1208" t="n"/>
      <c r="BS76" s="410" t="n"/>
      <c r="BT76" s="3062" t="n"/>
      <c r="BU76" s="2592" t="n"/>
      <c r="BV76" s="2592" t="n"/>
      <c r="BW76" s="2695" t="n"/>
      <c r="BX76" s="2695" t="n"/>
      <c r="BY76" s="2592" t="n"/>
      <c r="BZ76" s="1208" t="n"/>
      <c r="CA76" s="410" t="n"/>
      <c r="CB76" s="3062" t="n"/>
      <c r="CC76" s="2592" t="n"/>
      <c r="CD76" s="2592" t="n"/>
      <c r="CE76" s="2695" t="n"/>
      <c r="CF76" s="2695" t="n"/>
      <c r="CG76" s="2592" t="n"/>
      <c r="CH76" s="1208" t="n"/>
      <c r="CI76" s="410" t="n"/>
      <c r="CJ76" s="3062" t="n"/>
      <c r="CK76" s="2592" t="n"/>
      <c r="CL76" s="2592" t="n"/>
      <c r="CM76" s="2695" t="n"/>
      <c r="CN76" s="2695" t="n"/>
      <c r="CO76" s="2592" t="n"/>
      <c r="CP76" s="1208" t="n"/>
      <c r="CQ76" s="409" t="n"/>
      <c r="CR76" s="3060">
        <f>+SUMIF($J$5:$CQ$5,CR$5,$J76:$CQ76)</f>
        <v/>
      </c>
      <c r="CS76" s="2592">
        <f>+SUMIF($D$5:$CQ$5,CS$5,$D76:$CQ76)</f>
        <v/>
      </c>
      <c r="CT76" s="2592" t="n">
        <v>0.000271058887654841</v>
      </c>
      <c r="CU76" s="2592">
        <f>CR76-CS76</f>
        <v/>
      </c>
      <c r="CV76" s="2592">
        <f>CR76-CT76</f>
        <v/>
      </c>
      <c r="CW76" s="2592" t="n"/>
      <c r="CX76" s="2592">
        <f>IFERROR(CR76/CW76-1, "-")</f>
        <v/>
      </c>
      <c r="CY76" s="2592" t="n"/>
      <c r="CZ76" s="2592" t="n"/>
      <c r="DA76" s="2592" t="n"/>
      <c r="DB76" s="2592" t="n"/>
      <c r="DC76" s="2592" t="n"/>
      <c r="DD76" s="2592" t="n"/>
      <c r="DE76" s="409" t="n"/>
      <c r="DF76" s="409" t="n"/>
      <c r="DG76" s="409" t="n"/>
      <c r="DH76" s="409" t="n"/>
      <c r="DI76" s="764" t="n"/>
      <c r="DJ76" s="3007">
        <f>SUM(D76,J76,P76,V76,AD76,AL76,AU76,BC76,BK76,BT76,CB76,CJ76)-CR76</f>
        <v/>
      </c>
      <c r="DK76" s="3007">
        <f>SUM(E76,K76,Q76,W76,AE76,AM76,AV76,BD76,BL76,BU76,CC76,CK76)-CS76</f>
        <v/>
      </c>
      <c r="DL76" s="3007">
        <f>SUM(G76,M76,S76,AA76,AI76,AR76,AZ76,BH76,BQ76,BY76,CG76,CO76)-CW76</f>
        <v/>
      </c>
      <c r="DM76" s="3007">
        <f>SUM(D76,J76,P76,V76,AD76,AL76,AU76,BC76,,BN76,BV76,CD76,CL76)-CT76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Format="1" customHeight="1" hidden="1" ht="12" r="77" s="787">
      <c r="B77" s="1205" t="n"/>
      <c r="C77" s="651" t="inlineStr">
        <is>
          <t>TRAF71</t>
        </is>
      </c>
      <c r="D77" s="3062" t="n"/>
      <c r="E77" s="3062" t="n"/>
      <c r="F77" s="3031" t="n"/>
      <c r="G77" s="3062" t="n"/>
      <c r="H77" s="1208" t="n"/>
      <c r="I77" s="1209" t="n"/>
      <c r="J77" s="3062" t="n"/>
      <c r="K77" s="3062" t="n"/>
      <c r="L77" s="3031" t="n"/>
      <c r="M77" s="3062" t="n"/>
      <c r="N77" s="1208" t="n"/>
      <c r="O77" s="409" t="n"/>
      <c r="P77" s="3062" t="n"/>
      <c r="Q77" s="3062" t="n"/>
      <c r="R77" s="3031" t="n"/>
      <c r="S77" s="3062" t="n"/>
      <c r="T77" s="1208" t="n"/>
      <c r="U77" s="410" t="n"/>
      <c r="V77" s="3062" t="n"/>
      <c r="W77" s="3062" t="n"/>
      <c r="X77" s="3062" t="n"/>
      <c r="Y77" s="2695" t="n"/>
      <c r="Z77" s="2695" t="n"/>
      <c r="AA77" s="3062" t="n"/>
      <c r="AB77" s="1208" t="n"/>
      <c r="AC77" s="410" t="n"/>
      <c r="AD77" s="3062" t="n"/>
      <c r="AE77" s="3062" t="n"/>
      <c r="AF77" s="3062" t="n"/>
      <c r="AG77" s="2695" t="n"/>
      <c r="AH77" s="2695" t="n"/>
      <c r="AI77" s="3062" t="n"/>
      <c r="AJ77" s="1208" t="n"/>
      <c r="AK77" s="410" t="n"/>
      <c r="AL77" s="3062" t="n"/>
      <c r="AM77" s="3062" t="n"/>
      <c r="AN77" s="3062" t="n"/>
      <c r="AO77" s="3062" t="n"/>
      <c r="AP77" s="2695" t="n"/>
      <c r="AQ77" s="2695" t="n"/>
      <c r="AR77" s="3062" t="n"/>
      <c r="AS77" s="1208" t="n"/>
      <c r="AT77" s="2593" t="n"/>
      <c r="AU77" s="3062" t="n"/>
      <c r="AV77" s="3062" t="n"/>
      <c r="AW77" s="3062" t="n"/>
      <c r="AX77" s="2695" t="n"/>
      <c r="AY77" s="2695" t="n"/>
      <c r="AZ77" s="3062" t="n"/>
      <c r="BA77" s="1208" t="n"/>
      <c r="BB77" s="410" t="n"/>
      <c r="BC77" s="3062" t="n"/>
      <c r="BD77" s="3062" t="n"/>
      <c r="BE77" s="3062" t="n"/>
      <c r="BF77" s="2695" t="n"/>
      <c r="BG77" s="2695" t="n"/>
      <c r="BH77" s="3062" t="n"/>
      <c r="BI77" s="1208" t="n"/>
      <c r="BJ77" s="410" t="n"/>
      <c r="BK77" s="3062" t="n"/>
      <c r="BL77" s="3062" t="n"/>
      <c r="BM77" s="3062" t="n"/>
      <c r="BN77" s="3062" t="n"/>
      <c r="BO77" s="2695" t="n"/>
      <c r="BP77" s="2695" t="n"/>
      <c r="BQ77" s="3062" t="n"/>
      <c r="BR77" s="1208" t="n"/>
      <c r="BS77" s="410" t="n"/>
      <c r="BT77" s="3062" t="n"/>
      <c r="BU77" s="3062" t="n"/>
      <c r="BV77" s="3062" t="n"/>
      <c r="BW77" s="2695" t="n"/>
      <c r="BX77" s="2695" t="n"/>
      <c r="BY77" s="3062" t="n"/>
      <c r="BZ77" s="1208" t="n"/>
      <c r="CA77" s="410" t="n"/>
      <c r="CB77" s="3062" t="n"/>
      <c r="CC77" s="3062" t="n"/>
      <c r="CD77" s="3062" t="n"/>
      <c r="CE77" s="2695" t="n"/>
      <c r="CF77" s="2695" t="n"/>
      <c r="CG77" s="3062" t="n"/>
      <c r="CH77" s="1208" t="n"/>
      <c r="CI77" s="410" t="n"/>
      <c r="CJ77" s="3062" t="n"/>
      <c r="CK77" s="3062" t="n"/>
      <c r="CL77" s="3062" t="n"/>
      <c r="CM77" s="2695" t="n"/>
      <c r="CN77" s="2695" t="n"/>
      <c r="CO77" s="3062" t="n"/>
      <c r="CP77" s="1208" t="n"/>
      <c r="CQ77" s="409" t="n"/>
      <c r="CR77" s="3060">
        <f>+SUMIF($J$5:$CQ$5,CR$5,$J77:$CQ77)</f>
        <v/>
      </c>
      <c r="CS77" s="2592">
        <f>+SUMIF($D$5:$CQ$5,CS$5,$D77:$CQ77)</f>
        <v/>
      </c>
      <c r="CT77" s="3062">
        <f>+SUMIF($D$5:$CO$5,CT$5,$D77:$CO77)+SUMIF($D$5:$BI$5,CR$5,$D77:$BI77)</f>
        <v/>
      </c>
      <c r="CU77" s="3062">
        <f>CR77-CS77</f>
        <v/>
      </c>
      <c r="CV77" s="3062">
        <f>CR77-CT77</f>
        <v/>
      </c>
      <c r="CW77" s="3062" t="n"/>
      <c r="CX77" s="3062">
        <f>IFERROR(CR77/CW77-1, "-")</f>
        <v/>
      </c>
      <c r="CY77" s="3062" t="n"/>
      <c r="CZ77" s="3062" t="n"/>
      <c r="DA77" s="3062" t="n"/>
      <c r="DB77" s="3062" t="n"/>
      <c r="DC77" s="3062" t="n"/>
      <c r="DD77" s="3062" t="n"/>
      <c r="DE77" s="409" t="n"/>
      <c r="DF77" s="409" t="n"/>
      <c r="DG77" s="409" t="n"/>
      <c r="DH77" s="409" t="n"/>
      <c r="DI77" s="764" t="n"/>
      <c r="DJ77" s="3007">
        <f>SUM(D77,J77,P77,V77,AD77,AL77,AU77,BC77,BK77,BT77,CB77,CJ77)-CR77</f>
        <v/>
      </c>
      <c r="DK77" s="3007">
        <f>SUM(E77,K77,Q77,W77,AE77,AM77,AV77,BD77,BL77,BU77,CC77,CK77)-CS77</f>
        <v/>
      </c>
      <c r="DL77" s="3007">
        <f>SUM(G77,M77,S77,AA77,AI77,AR77,AZ77,BH77,BQ77,BY77,CG77,CO77)-CW77</f>
        <v/>
      </c>
      <c r="DM77" s="3007">
        <f>SUM(D77,J77,P77,V77,AD77,AL77,AU77,BC77,,BN77,BV77,CD77,CL77)-CT77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idden="1" ht="12.75" r="78" s="763">
      <c r="B78" s="1224" t="inlineStr">
        <is>
          <t>Business Postpaid</t>
        </is>
      </c>
      <c r="C78" s="651" t="inlineStr">
        <is>
          <t>TRAF72</t>
        </is>
      </c>
      <c r="D78" s="3063" t="n"/>
      <c r="E78" s="3063" t="n"/>
      <c r="F78" s="3041" t="n"/>
      <c r="G78" s="3063" t="n"/>
      <c r="H78" s="1227" t="n"/>
      <c r="I78" s="1216" t="n"/>
      <c r="J78" s="3063" t="n"/>
      <c r="K78" s="3063" t="n"/>
      <c r="L78" s="3041" t="n"/>
      <c r="M78" s="3063" t="n"/>
      <c r="N78" s="1227" t="n"/>
      <c r="O78" s="758" t="n"/>
      <c r="P78" s="3063" t="n"/>
      <c r="Q78" s="3063" t="n"/>
      <c r="R78" s="3041" t="n"/>
      <c r="S78" s="3063" t="n"/>
      <c r="T78" s="1227" t="n"/>
      <c r="U78" s="759" t="n"/>
      <c r="V78" s="3063" t="n"/>
      <c r="W78" s="3063" t="n"/>
      <c r="X78" s="3063" t="n"/>
      <c r="Y78" s="3042" t="n"/>
      <c r="Z78" s="3042" t="n"/>
      <c r="AA78" s="3063" t="n"/>
      <c r="AB78" s="1227" t="n"/>
      <c r="AC78" s="759" t="n"/>
      <c r="AD78" s="3063" t="n"/>
      <c r="AE78" s="3063" t="n"/>
      <c r="AF78" s="3063" t="n"/>
      <c r="AG78" s="3042" t="n"/>
      <c r="AH78" s="3042" t="n"/>
      <c r="AI78" s="3063" t="n"/>
      <c r="AJ78" s="1227" t="n"/>
      <c r="AK78" s="759" t="n"/>
      <c r="AL78" s="3063" t="n"/>
      <c r="AM78" s="3063" t="n"/>
      <c r="AN78" s="3063" t="n"/>
      <c r="AO78" s="3063" t="n"/>
      <c r="AP78" s="3042" t="n"/>
      <c r="AQ78" s="3042" t="n"/>
      <c r="AR78" s="3063" t="n"/>
      <c r="AS78" s="1227" t="n"/>
      <c r="AT78" s="3036" t="n"/>
      <c r="AU78" s="3063" t="n"/>
      <c r="AV78" s="3063" t="n"/>
      <c r="AW78" s="3063" t="n"/>
      <c r="AX78" s="3042" t="n"/>
      <c r="AY78" s="3042" t="n"/>
      <c r="AZ78" s="3063" t="n"/>
      <c r="BA78" s="1227" t="n"/>
      <c r="BB78" s="759" t="n"/>
      <c r="BC78" s="3063" t="n"/>
      <c r="BD78" s="3063" t="n"/>
      <c r="BE78" s="3063" t="n"/>
      <c r="BF78" s="3042" t="n"/>
      <c r="BG78" s="3042" t="n"/>
      <c r="BH78" s="3063" t="n"/>
      <c r="BI78" s="1227" t="n"/>
      <c r="BJ78" s="759" t="n"/>
      <c r="BK78" s="3063" t="n"/>
      <c r="BL78" s="3063" t="n"/>
      <c r="BM78" s="3063" t="n"/>
      <c r="BN78" s="3063" t="n"/>
      <c r="BO78" s="3042" t="n"/>
      <c r="BP78" s="3042" t="n"/>
      <c r="BQ78" s="3063" t="n"/>
      <c r="BR78" s="1227" t="n"/>
      <c r="BS78" s="759" t="n"/>
      <c r="BT78" s="3063" t="n"/>
      <c r="BU78" s="3063" t="n"/>
      <c r="BV78" s="3063" t="n"/>
      <c r="BW78" s="3042" t="n"/>
      <c r="BX78" s="3042" t="n"/>
      <c r="BY78" s="3063" t="n"/>
      <c r="BZ78" s="1227" t="n"/>
      <c r="CA78" s="759" t="n"/>
      <c r="CB78" s="3063" t="n"/>
      <c r="CC78" s="3063" t="n"/>
      <c r="CD78" s="3063" t="n"/>
      <c r="CE78" s="3042" t="n"/>
      <c r="CF78" s="3042" t="n"/>
      <c r="CG78" s="3063" t="n"/>
      <c r="CH78" s="1227" t="n"/>
      <c r="CI78" s="759" t="n"/>
      <c r="CJ78" s="3063" t="n"/>
      <c r="CK78" s="3063" t="n"/>
      <c r="CL78" s="3063" t="n"/>
      <c r="CM78" s="3042" t="n"/>
      <c r="CN78" s="3042" t="n"/>
      <c r="CO78" s="3063" t="n"/>
      <c r="CP78" s="1227" t="n"/>
      <c r="CQ78" s="758" t="n"/>
      <c r="CR78" s="3064">
        <f>+SUMIF($J$5:$CQ$5,CR$5,$J78:$CQ78)</f>
        <v/>
      </c>
      <c r="CS78" s="2793">
        <f>+SUMIF($D$5:$CQ$5,CS$5,$D78:$CQ78)</f>
        <v/>
      </c>
      <c r="CT78" s="3063">
        <f>SUM(CT79:CT83)</f>
        <v/>
      </c>
      <c r="CU78" s="3063">
        <f>CR78-CS78</f>
        <v/>
      </c>
      <c r="CV78" s="3063">
        <f>CR78-CT78</f>
        <v/>
      </c>
      <c r="CW78" s="3063" t="n"/>
      <c r="CX78" s="3063">
        <f>IFERROR(CR78/CW78-1, "-")</f>
        <v/>
      </c>
      <c r="CY78" s="3063" t="n"/>
      <c r="CZ78" s="3063" t="n"/>
      <c r="DA78" s="3063" t="n"/>
      <c r="DB78" s="3063" t="n"/>
      <c r="DC78" s="3063" t="n"/>
      <c r="DD78" s="3063" t="n"/>
      <c r="DE78" s="758">
        <f>+CZ78/DD78-1</f>
        <v/>
      </c>
      <c r="DF78" s="758">
        <f>+DA78/DD78-1</f>
        <v/>
      </c>
      <c r="DG78" s="758">
        <f>+DB78/DD78-1</f>
        <v/>
      </c>
      <c r="DH78" s="758">
        <f>+DC78/DD78-1</f>
        <v/>
      </c>
      <c r="DI78" s="1222" t="n"/>
      <c r="DJ78" s="3007">
        <f>SUM(D78,J78,P78,V78,AD78,AL78,AU78,BC78,BK78,BT78,CB78,CJ78)-CR78</f>
        <v/>
      </c>
      <c r="DK78" s="3007">
        <f>SUM(E78,K78,Q78,W78,AE78,AM78,AV78,BD78,BL78,BU78,CC78,CK78)-CS78</f>
        <v/>
      </c>
      <c r="DL78" s="3007">
        <f>SUM(G78,M78,S78,AA78,AI78,AR78,AZ78,BH78,BQ78,BY78,CG78,CO78)-CW78</f>
        <v/>
      </c>
      <c r="DM78" s="3007">
        <f>SUM(D78,J78,P78,V78,AD78,AL78,AU78,BC78,,BN78,BV78,CD78,CL78)-CT78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customHeight="1" hidden="1" ht="12.75" r="79" s="787">
      <c r="B79" s="1205" t="inlineStr">
        <is>
          <t xml:space="preserve">    du fixe </t>
        </is>
      </c>
      <c r="C79" s="651" t="inlineStr">
        <is>
          <t>TRAF73</t>
        </is>
      </c>
      <c r="D79" s="3039" t="n"/>
      <c r="E79" s="2592" t="n"/>
      <c r="F79" s="3031" t="n"/>
      <c r="G79" s="2592" t="n"/>
      <c r="H79" s="1208" t="n"/>
      <c r="I79" s="1209" t="n"/>
      <c r="J79" s="3039" t="n"/>
      <c r="K79" s="2592" t="n"/>
      <c r="L79" s="3031" t="n"/>
      <c r="M79" s="2592" t="n"/>
      <c r="N79" s="1208" t="n"/>
      <c r="O79" s="409" t="n"/>
      <c r="P79" s="3039" t="n"/>
      <c r="Q79" s="2592" t="n"/>
      <c r="R79" s="3031" t="n"/>
      <c r="S79" s="2592" t="n"/>
      <c r="T79" s="1208" t="n"/>
      <c r="U79" s="410" t="n"/>
      <c r="V79" s="3039" t="n"/>
      <c r="W79" s="2592" t="n"/>
      <c r="X79" s="2592" t="n"/>
      <c r="Y79" s="2695" t="n"/>
      <c r="Z79" s="2695" t="n"/>
      <c r="AA79" s="2592" t="n"/>
      <c r="AB79" s="1208" t="n"/>
      <c r="AC79" s="410" t="n"/>
      <c r="AD79" s="3039" t="n"/>
      <c r="AE79" s="2592" t="n"/>
      <c r="AF79" s="2592" t="n"/>
      <c r="AG79" s="2695" t="n"/>
      <c r="AH79" s="2695" t="n"/>
      <c r="AI79" s="2592" t="n"/>
      <c r="AJ79" s="1208" t="n"/>
      <c r="AK79" s="410" t="n"/>
      <c r="AL79" s="3039" t="n"/>
      <c r="AM79" s="2592" t="n"/>
      <c r="AN79" s="2592" t="n"/>
      <c r="AO79" s="2592" t="n"/>
      <c r="AP79" s="2695" t="n"/>
      <c r="AQ79" s="2695" t="n"/>
      <c r="AR79" s="2592" t="n"/>
      <c r="AS79" s="1208" t="n"/>
      <c r="AT79" s="2593" t="n"/>
      <c r="AU79" s="3039" t="n"/>
      <c r="AV79" s="2592" t="n"/>
      <c r="AW79" s="2592" t="n"/>
      <c r="AX79" s="2695" t="n"/>
      <c r="AY79" s="2695" t="n"/>
      <c r="AZ79" s="2592" t="n"/>
      <c r="BA79" s="1208" t="n"/>
      <c r="BB79" s="410" t="n"/>
      <c r="BC79" s="3039" t="n"/>
      <c r="BD79" s="2592" t="n"/>
      <c r="BE79" s="2592" t="n"/>
      <c r="BF79" s="2695" t="n"/>
      <c r="BG79" s="2695" t="n"/>
      <c r="BH79" s="2592" t="n"/>
      <c r="BI79" s="1208" t="n"/>
      <c r="BJ79" s="410" t="n"/>
      <c r="BK79" s="3039" t="n"/>
      <c r="BL79" s="2592" t="n"/>
      <c r="BM79" s="2592" t="n"/>
      <c r="BN79" s="2592" t="n"/>
      <c r="BO79" s="2695" t="n"/>
      <c r="BP79" s="2695" t="n"/>
      <c r="BQ79" s="2592" t="n"/>
      <c r="BR79" s="1208" t="n"/>
      <c r="BS79" s="410" t="n"/>
      <c r="BT79" s="3039" t="n"/>
      <c r="BU79" s="2592" t="n"/>
      <c r="BV79" s="2592" t="n"/>
      <c r="BW79" s="2695" t="n"/>
      <c r="BX79" s="2695" t="n"/>
      <c r="BY79" s="2592" t="n"/>
      <c r="BZ79" s="1208" t="n"/>
      <c r="CA79" s="410" t="n"/>
      <c r="CB79" s="3039" t="n"/>
      <c r="CC79" s="2592" t="n"/>
      <c r="CD79" s="2592" t="n"/>
      <c r="CE79" s="2695" t="n"/>
      <c r="CF79" s="2695" t="n"/>
      <c r="CG79" s="2592" t="n"/>
      <c r="CH79" s="1208" t="n"/>
      <c r="CI79" s="410" t="n"/>
      <c r="CJ79" s="3039" t="n"/>
      <c r="CK79" s="2592" t="n"/>
      <c r="CL79" s="2592" t="n"/>
      <c r="CM79" s="2695" t="n"/>
      <c r="CN79" s="2695" t="n"/>
      <c r="CO79" s="2592" t="n"/>
      <c r="CP79" s="1208" t="n"/>
      <c r="CQ79" s="409" t="n"/>
      <c r="CR79" s="3060">
        <f>+SUMIF($J$5:$CQ$5,CR$5,$J79:$CQ79)</f>
        <v/>
      </c>
      <c r="CS79" s="2592">
        <f>+SUMIF($D$5:$CQ$5,CS$5,$D79:$CQ79)</f>
        <v/>
      </c>
      <c r="CT79" s="2592" t="n">
        <v>0.00431593881878606</v>
      </c>
      <c r="CU79" s="2592">
        <f>CR79-CS79</f>
        <v/>
      </c>
      <c r="CV79" s="2592">
        <f>CR79-CT79</f>
        <v/>
      </c>
      <c r="CW79" s="2592" t="n"/>
      <c r="CX79" s="2592">
        <f>IFERROR(CR79/CW79-1, "-")</f>
        <v/>
      </c>
      <c r="CY79" s="2592" t="n"/>
      <c r="CZ79" s="2592" t="n"/>
      <c r="DA79" s="2592" t="n"/>
      <c r="DB79" s="2592" t="n"/>
      <c r="DC79" s="2592" t="n"/>
      <c r="DD79" s="2592" t="n"/>
      <c r="DE79" s="409">
        <f>+CZ79/DD79-1</f>
        <v/>
      </c>
      <c r="DF79" s="409">
        <f>+DA79/DD79-1</f>
        <v/>
      </c>
      <c r="DG79" s="409">
        <f>+DB79/DD79-1</f>
        <v/>
      </c>
      <c r="DH79" s="409">
        <f>+DC79/DD79-1</f>
        <v/>
      </c>
      <c r="DI79" s="764" t="n"/>
      <c r="DJ79" s="3007">
        <f>SUM(D79,J79,P79,V79,AD79,AL79,AU79,BC79,BK79,BT79,CB79,CJ79)-CR79</f>
        <v/>
      </c>
      <c r="DK79" s="3007">
        <f>SUM(E79,K79,Q79,W79,AE79,AM79,AV79,BD79,BL79,BU79,CC79,CK79)-CS79</f>
        <v/>
      </c>
      <c r="DL79" s="3007">
        <f>SUM(G79,M79,S79,AA79,AI79,AR79,AZ79,BH79,BQ79,BY79,CG79,CO79)-CW79</f>
        <v/>
      </c>
      <c r="DM79" s="3007">
        <f>SUM(D79,J79,P79,V79,AD79,AL79,AU79,BC79,,BN79,BV79,CD79,CL79)-CT79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customHeight="1" hidden="1" ht="12.75" r="80" s="787">
      <c r="B80" s="1205" t="inlineStr">
        <is>
          <t xml:space="preserve">    de l'international </t>
        </is>
      </c>
      <c r="C80" s="651" t="inlineStr">
        <is>
          <t>TRAF74</t>
        </is>
      </c>
      <c r="D80" s="3039" t="n"/>
      <c r="E80" s="2592" t="n"/>
      <c r="F80" s="3031" t="n"/>
      <c r="G80" s="2592" t="n"/>
      <c r="H80" s="1208" t="n"/>
      <c r="I80" s="1209" t="n"/>
      <c r="J80" s="3039" t="n"/>
      <c r="K80" s="2592" t="n"/>
      <c r="L80" s="3031" t="n"/>
      <c r="M80" s="2592" t="n"/>
      <c r="N80" s="1208" t="n"/>
      <c r="O80" s="409" t="n"/>
      <c r="P80" s="3039" t="n"/>
      <c r="Q80" s="2592" t="n"/>
      <c r="R80" s="3031" t="n"/>
      <c r="S80" s="2592" t="n"/>
      <c r="T80" s="1208" t="n"/>
      <c r="U80" s="410" t="n"/>
      <c r="V80" s="3039" t="n"/>
      <c r="W80" s="2592" t="n"/>
      <c r="X80" s="2592" t="n"/>
      <c r="Y80" s="2695" t="n"/>
      <c r="Z80" s="2695" t="n"/>
      <c r="AA80" s="2592" t="n"/>
      <c r="AB80" s="1208" t="n"/>
      <c r="AC80" s="410" t="n"/>
      <c r="AD80" s="3039" t="n"/>
      <c r="AE80" s="2592" t="n"/>
      <c r="AF80" s="2592" t="n"/>
      <c r="AG80" s="2695" t="n"/>
      <c r="AH80" s="2695" t="n"/>
      <c r="AI80" s="2592" t="n"/>
      <c r="AJ80" s="1208" t="n"/>
      <c r="AK80" s="410" t="n"/>
      <c r="AL80" s="3039" t="n"/>
      <c r="AM80" s="2592" t="n"/>
      <c r="AN80" s="2592" t="n"/>
      <c r="AO80" s="2592" t="n"/>
      <c r="AP80" s="2695" t="n"/>
      <c r="AQ80" s="2695" t="n"/>
      <c r="AR80" s="2592" t="n"/>
      <c r="AS80" s="1208" t="n"/>
      <c r="AT80" s="2593" t="n"/>
      <c r="AU80" s="3039" t="n"/>
      <c r="AV80" s="2592" t="n"/>
      <c r="AW80" s="2592" t="n"/>
      <c r="AX80" s="2695" t="n"/>
      <c r="AY80" s="2695" t="n"/>
      <c r="AZ80" s="2592" t="n"/>
      <c r="BA80" s="1208" t="n"/>
      <c r="BB80" s="410" t="n"/>
      <c r="BC80" s="3039" t="n"/>
      <c r="BD80" s="2592" t="n"/>
      <c r="BE80" s="2592" t="n"/>
      <c r="BF80" s="2695" t="n"/>
      <c r="BG80" s="2695" t="n"/>
      <c r="BH80" s="2592" t="n"/>
      <c r="BI80" s="1208" t="n"/>
      <c r="BJ80" s="410" t="n"/>
      <c r="BK80" s="3039" t="n"/>
      <c r="BL80" s="2592" t="n"/>
      <c r="BM80" s="2592" t="n"/>
      <c r="BN80" s="2592" t="n"/>
      <c r="BO80" s="2695" t="n"/>
      <c r="BP80" s="2695" t="n"/>
      <c r="BQ80" s="2592" t="n"/>
      <c r="BR80" s="1208" t="n"/>
      <c r="BS80" s="410" t="n"/>
      <c r="BT80" s="3039" t="n"/>
      <c r="BU80" s="2592" t="n"/>
      <c r="BV80" s="2592" t="n"/>
      <c r="BW80" s="2695" t="n"/>
      <c r="BX80" s="2695" t="n"/>
      <c r="BY80" s="2592" t="n"/>
      <c r="BZ80" s="1208" t="n"/>
      <c r="CA80" s="410" t="n"/>
      <c r="CB80" s="3039" t="n"/>
      <c r="CC80" s="2592" t="n"/>
      <c r="CD80" s="2592" t="n"/>
      <c r="CE80" s="2695" t="n"/>
      <c r="CF80" s="2695" t="n"/>
      <c r="CG80" s="2592" t="n"/>
      <c r="CH80" s="1208" t="n"/>
      <c r="CI80" s="410" t="n"/>
      <c r="CJ80" s="3039" t="n"/>
      <c r="CK80" s="2592" t="n"/>
      <c r="CL80" s="2592" t="n"/>
      <c r="CM80" s="2695" t="n"/>
      <c r="CN80" s="2695" t="n"/>
      <c r="CO80" s="2592" t="n"/>
      <c r="CP80" s="1208" t="n"/>
      <c r="CQ80" s="409" t="n"/>
      <c r="CR80" s="3060">
        <f>+SUMIF($J$5:$CQ$5,CR$5,$J80:$CQ80)</f>
        <v/>
      </c>
      <c r="CS80" s="2592">
        <f>+SUMIF($D$5:$CQ$5,CS$5,$D80:$CQ80)</f>
        <v/>
      </c>
      <c r="CT80" s="2592" t="n">
        <v>0.0725921937396076</v>
      </c>
      <c r="CU80" s="2592">
        <f>CR80-CS80</f>
        <v/>
      </c>
      <c r="CV80" s="2592">
        <f>CR80-CT80</f>
        <v/>
      </c>
      <c r="CW80" s="2592" t="n"/>
      <c r="CX80" s="2592">
        <f>IFERROR(CR80/CW80-1, "-")</f>
        <v/>
      </c>
      <c r="CY80" s="2592" t="n"/>
      <c r="CZ80" s="2592" t="n"/>
      <c r="DA80" s="2592" t="n"/>
      <c r="DB80" s="2592" t="n"/>
      <c r="DC80" s="2592" t="n"/>
      <c r="DD80" s="2592" t="n"/>
      <c r="DE80" s="409">
        <f>+CZ80/DD80-1</f>
        <v/>
      </c>
      <c r="DF80" s="409">
        <f>+DA80/DD80-1</f>
        <v/>
      </c>
      <c r="DG80" s="409">
        <f>+DB80/DD80-1</f>
        <v/>
      </c>
      <c r="DH80" s="409">
        <f>+DC80/DD80-1</f>
        <v/>
      </c>
      <c r="DI80" s="764" t="n"/>
      <c r="DJ80" s="3007">
        <f>SUM(D80,J80,P80,V80,AD80,AL80,AU80,BC80,BK80,BT80,CB80,CJ80)-CR80</f>
        <v/>
      </c>
      <c r="DK80" s="3007">
        <f>SUM(E80,K80,Q80,W80,AE80,AM80,AV80,BD80,BL80,BU80,CC80,CK80)-CS80</f>
        <v/>
      </c>
      <c r="DL80" s="3007">
        <f>SUM(G80,M80,S80,AA80,AI80,AR80,AZ80,BH80,BQ80,BY80,CG80,CO80)-CW80</f>
        <v/>
      </c>
      <c r="DM80" s="3007">
        <f>SUM(D80,J80,P80,V80,AD80,AL80,AU80,BC80,,BN80,BV80,CD80,CL80)-CT80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</row>
    <row customFormat="1" customHeight="1" hidden="1" ht="12.75" r="81" s="787">
      <c r="B81" s="1205" t="inlineStr">
        <is>
          <t xml:space="preserve">    de MTN</t>
        </is>
      </c>
      <c r="C81" s="651" t="inlineStr">
        <is>
          <t>TRAF75</t>
        </is>
      </c>
      <c r="D81" s="3039" t="n"/>
      <c r="E81" s="2592" t="n"/>
      <c r="F81" s="3031" t="n"/>
      <c r="G81" s="2592" t="n"/>
      <c r="H81" s="1208" t="n"/>
      <c r="I81" s="1209" t="n"/>
      <c r="J81" s="3039" t="n"/>
      <c r="K81" s="2592" t="n"/>
      <c r="L81" s="3031" t="n"/>
      <c r="M81" s="2592" t="n"/>
      <c r="N81" s="1208" t="n"/>
      <c r="O81" s="409" t="n"/>
      <c r="P81" s="3039" t="n"/>
      <c r="Q81" s="2592" t="n"/>
      <c r="R81" s="3031" t="n"/>
      <c r="S81" s="2592" t="n"/>
      <c r="T81" s="1208" t="n"/>
      <c r="U81" s="410" t="n"/>
      <c r="V81" s="3039" t="n"/>
      <c r="W81" s="2592" t="n"/>
      <c r="X81" s="2592" t="n"/>
      <c r="Y81" s="2695" t="n"/>
      <c r="Z81" s="2695" t="n"/>
      <c r="AA81" s="2592" t="n"/>
      <c r="AB81" s="1208" t="n"/>
      <c r="AC81" s="410" t="n"/>
      <c r="AD81" s="3039" t="n"/>
      <c r="AE81" s="2592" t="n"/>
      <c r="AF81" s="2592" t="n"/>
      <c r="AG81" s="2695" t="n"/>
      <c r="AH81" s="2695" t="n"/>
      <c r="AI81" s="2592" t="n"/>
      <c r="AJ81" s="1208" t="n"/>
      <c r="AK81" s="410" t="n"/>
      <c r="AL81" s="3039" t="n"/>
      <c r="AM81" s="2592" t="n"/>
      <c r="AN81" s="2592" t="n"/>
      <c r="AO81" s="2592" t="n"/>
      <c r="AP81" s="2695" t="n"/>
      <c r="AQ81" s="2695" t="n"/>
      <c r="AR81" s="2592" t="n"/>
      <c r="AS81" s="1208" t="n"/>
      <c r="AT81" s="2593" t="n"/>
      <c r="AU81" s="3039" t="n"/>
      <c r="AV81" s="2592" t="n"/>
      <c r="AW81" s="2592" t="n"/>
      <c r="AX81" s="2695" t="n"/>
      <c r="AY81" s="2695" t="n"/>
      <c r="AZ81" s="2592" t="n"/>
      <c r="BA81" s="1208" t="n"/>
      <c r="BB81" s="410" t="n"/>
      <c r="BC81" s="3039" t="n"/>
      <c r="BD81" s="2592" t="n"/>
      <c r="BE81" s="2592" t="n"/>
      <c r="BF81" s="2695" t="n"/>
      <c r="BG81" s="2695" t="n"/>
      <c r="BH81" s="2592" t="n"/>
      <c r="BI81" s="1208" t="n"/>
      <c r="BJ81" s="410" t="n"/>
      <c r="BK81" s="3039" t="n"/>
      <c r="BL81" s="2592" t="n"/>
      <c r="BM81" s="2592" t="n"/>
      <c r="BN81" s="2592" t="n"/>
      <c r="BO81" s="2695" t="n"/>
      <c r="BP81" s="2695" t="n"/>
      <c r="BQ81" s="2592" t="n"/>
      <c r="BR81" s="1208" t="n"/>
      <c r="BS81" s="410" t="n"/>
      <c r="BT81" s="3039" t="n"/>
      <c r="BU81" s="2592" t="n"/>
      <c r="BV81" s="2592" t="n"/>
      <c r="BW81" s="2695" t="n"/>
      <c r="BX81" s="2695" t="n"/>
      <c r="BY81" s="2592" t="n"/>
      <c r="BZ81" s="1208" t="n"/>
      <c r="CA81" s="410" t="n"/>
      <c r="CB81" s="3039" t="n"/>
      <c r="CC81" s="2592" t="n"/>
      <c r="CD81" s="2592" t="n"/>
      <c r="CE81" s="2695" t="n"/>
      <c r="CF81" s="2695" t="n"/>
      <c r="CG81" s="2592" t="n"/>
      <c r="CH81" s="1208" t="n"/>
      <c r="CI81" s="410" t="n"/>
      <c r="CJ81" s="3039" t="n"/>
      <c r="CK81" s="2592" t="n"/>
      <c r="CL81" s="2592" t="n"/>
      <c r="CM81" s="2695" t="n"/>
      <c r="CN81" s="2695" t="n"/>
      <c r="CO81" s="2592" t="n"/>
      <c r="CP81" s="1208" t="n"/>
      <c r="CQ81" s="409" t="n"/>
      <c r="CR81" s="3060">
        <f>+SUMIF($J$5:$CQ$5,CR$5,$J81:$CQ81)</f>
        <v/>
      </c>
      <c r="CS81" s="2592">
        <f>+SUMIF($D$5:$CQ$5,CS$5,$D81:$CQ81)</f>
        <v/>
      </c>
      <c r="CT81" s="2592" t="n">
        <v>1.50787021541539</v>
      </c>
      <c r="CU81" s="2592">
        <f>CR81-CS81</f>
        <v/>
      </c>
      <c r="CV81" s="2592">
        <f>CR81-CT81</f>
        <v/>
      </c>
      <c r="CW81" s="2592" t="n"/>
      <c r="CX81" s="2592">
        <f>IFERROR(CR81/CW81-1, "-")</f>
        <v/>
      </c>
      <c r="CY81" s="2592" t="n"/>
      <c r="CZ81" s="2592" t="n"/>
      <c r="DA81" s="2592" t="n"/>
      <c r="DB81" s="2592" t="n"/>
      <c r="DC81" s="2592" t="n"/>
      <c r="DD81" s="2592" t="n"/>
      <c r="DE81" s="409">
        <f>+CZ81/DD81-1</f>
        <v/>
      </c>
      <c r="DF81" s="409">
        <f>+DA81/DD81-1</f>
        <v/>
      </c>
      <c r="DG81" s="409">
        <f>+DB81/DD81-1</f>
        <v/>
      </c>
      <c r="DH81" s="409">
        <f>+DC81/DD81-1</f>
        <v/>
      </c>
      <c r="DI81" s="764" t="n"/>
      <c r="DJ81" s="3007">
        <f>SUM(D81,J81,P81,V81,AD81,AL81,AU81,BC81,BK81,BT81,CB81,CJ81)-CR81</f>
        <v/>
      </c>
      <c r="DK81" s="3007">
        <f>SUM(E81,K81,Q81,W81,AE81,AM81,AV81,BD81,BL81,BU81,CC81,CK81)-CS81</f>
        <v/>
      </c>
      <c r="DL81" s="3007">
        <f>SUM(G81,M81,S81,AA81,AI81,AR81,AZ81,BH81,BQ81,BY81,CG81,CO81)-CW81</f>
        <v/>
      </c>
      <c r="DM81" s="3007">
        <f>SUM(D81,J81,P81,V81,AD81,AL81,AU81,BC81,,BN81,BV81,CD81,CL81)-CT81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</row>
    <row customFormat="1" customHeight="1" hidden="1" ht="12.75" r="82" s="787">
      <c r="B82" s="1205" t="inlineStr">
        <is>
          <t xml:space="preserve">    de SBIN</t>
        </is>
      </c>
      <c r="C82" s="651" t="inlineStr">
        <is>
          <t>TRAF76</t>
        </is>
      </c>
      <c r="D82" s="3062" t="n"/>
      <c r="E82" s="2592" t="n"/>
      <c r="F82" s="3031" t="n"/>
      <c r="G82" s="2592" t="n"/>
      <c r="H82" s="1208" t="n"/>
      <c r="I82" s="1209" t="n"/>
      <c r="J82" s="3062" t="n"/>
      <c r="K82" s="2592" t="n"/>
      <c r="L82" s="3031" t="n"/>
      <c r="M82" s="2592" t="n"/>
      <c r="N82" s="1208" t="n"/>
      <c r="O82" s="409" t="n"/>
      <c r="P82" s="3062" t="n"/>
      <c r="Q82" s="2592" t="n"/>
      <c r="R82" s="3031" t="n"/>
      <c r="S82" s="2592" t="n"/>
      <c r="T82" s="1208" t="n"/>
      <c r="U82" s="410" t="n"/>
      <c r="V82" s="3062" t="n"/>
      <c r="W82" s="2592" t="n"/>
      <c r="X82" s="2592" t="n"/>
      <c r="Y82" s="2695" t="n"/>
      <c r="Z82" s="2695" t="n"/>
      <c r="AA82" s="2592" t="n"/>
      <c r="AB82" s="1208" t="n"/>
      <c r="AC82" s="410" t="n"/>
      <c r="AD82" s="3062" t="n"/>
      <c r="AE82" s="2592" t="n"/>
      <c r="AF82" s="2592" t="n"/>
      <c r="AG82" s="2695" t="n"/>
      <c r="AH82" s="2695" t="n"/>
      <c r="AI82" s="2592" t="n"/>
      <c r="AJ82" s="1208" t="n"/>
      <c r="AK82" s="410" t="n"/>
      <c r="AL82" s="3062" t="n"/>
      <c r="AM82" s="2592" t="n"/>
      <c r="AN82" s="2592" t="n"/>
      <c r="AO82" s="2592" t="n"/>
      <c r="AP82" s="2695" t="n"/>
      <c r="AQ82" s="2695" t="n"/>
      <c r="AR82" s="2592" t="n"/>
      <c r="AS82" s="1208" t="n"/>
      <c r="AT82" s="2593" t="n"/>
      <c r="AU82" s="3062" t="n"/>
      <c r="AV82" s="2592" t="n"/>
      <c r="AW82" s="2592" t="n"/>
      <c r="AX82" s="2695" t="n"/>
      <c r="AY82" s="2695" t="n"/>
      <c r="AZ82" s="2592" t="n"/>
      <c r="BA82" s="1208" t="n"/>
      <c r="BB82" s="410" t="n"/>
      <c r="BC82" s="3062" t="n"/>
      <c r="BD82" s="2592" t="n"/>
      <c r="BE82" s="2592" t="n"/>
      <c r="BF82" s="2695" t="n"/>
      <c r="BG82" s="2695" t="n"/>
      <c r="BH82" s="2592" t="n"/>
      <c r="BI82" s="1208" t="n"/>
      <c r="BJ82" s="410" t="n"/>
      <c r="BK82" s="3062" t="n"/>
      <c r="BL82" s="2592" t="n"/>
      <c r="BM82" s="2592" t="n"/>
      <c r="BN82" s="2592" t="n"/>
      <c r="BO82" s="2695" t="n"/>
      <c r="BP82" s="2695" t="n"/>
      <c r="BQ82" s="2592" t="n"/>
      <c r="BR82" s="1208" t="n"/>
      <c r="BS82" s="410" t="n"/>
      <c r="BT82" s="3062" t="n"/>
      <c r="BU82" s="2592" t="n"/>
      <c r="BV82" s="2592" t="n"/>
      <c r="BW82" s="2695" t="n"/>
      <c r="BX82" s="2695" t="n"/>
      <c r="BY82" s="2592" t="n"/>
      <c r="BZ82" s="1208" t="n"/>
      <c r="CA82" s="410" t="n"/>
      <c r="CB82" s="3062" t="n"/>
      <c r="CC82" s="2592" t="n"/>
      <c r="CD82" s="2592" t="n"/>
      <c r="CE82" s="2695" t="n"/>
      <c r="CF82" s="2695" t="n"/>
      <c r="CG82" s="2592" t="n"/>
      <c r="CH82" s="1208" t="n"/>
      <c r="CI82" s="410" t="n"/>
      <c r="CJ82" s="3062" t="n"/>
      <c r="CK82" s="2592" t="n"/>
      <c r="CL82" s="2592" t="n"/>
      <c r="CM82" s="2695" t="n"/>
      <c r="CN82" s="2695" t="n"/>
      <c r="CO82" s="2592" t="n"/>
      <c r="CP82" s="1208" t="n"/>
      <c r="CQ82" s="409" t="n"/>
      <c r="CR82" s="3060">
        <f>+SUMIF($J$5:$CQ$5,CR$5,$J82:$CQ82)</f>
        <v/>
      </c>
      <c r="CS82" s="2592">
        <f>+SUMIF($D$5:$CQ$5,CS$5,$D82:$CQ82)</f>
        <v/>
      </c>
      <c r="CT82" s="2592" t="n">
        <v>2.87169076955087</v>
      </c>
      <c r="CU82" s="2592">
        <f>CR82-CS82</f>
        <v/>
      </c>
      <c r="CV82" s="2592">
        <f>CR82-CT82</f>
        <v/>
      </c>
      <c r="CW82" s="2592" t="n"/>
      <c r="CX82" s="2592">
        <f>IFERROR(CR82/CW82-1, "-")</f>
        <v/>
      </c>
      <c r="CY82" s="2592" t="n"/>
      <c r="CZ82" s="2592" t="n"/>
      <c r="DA82" s="2592" t="n"/>
      <c r="DB82" s="2592" t="n"/>
      <c r="DC82" s="2592" t="n"/>
      <c r="DD82" s="2592" t="n"/>
      <c r="DE82" s="409" t="n"/>
      <c r="DF82" s="409" t="n"/>
      <c r="DG82" s="409" t="n"/>
      <c r="DH82" s="409" t="n"/>
      <c r="DI82" s="764" t="n"/>
      <c r="DJ82" s="3007">
        <f>SUM(D82,J82,P82,V82,AD82,AL82,AU82,BC82,BK82,BT82,CB82,CJ82)-CR82</f>
        <v/>
      </c>
      <c r="DK82" s="3007">
        <f>SUM(E82,K82,Q82,W82,AE82,AM82,AV82,BD82,BL82,BU82,CC82,CK82)-CS82</f>
        <v/>
      </c>
      <c r="DL82" s="3007">
        <f>SUM(G82,M82,S82,AA82,AI82,AR82,AZ82,BH82,BQ82,BY82,CG82,CO82)-CW82</f>
        <v/>
      </c>
      <c r="DM82" s="3007">
        <f>SUM(D82,J82,P82,V82,AD82,AL82,AU82,BC82,,BN82,BV82,CD82,CL82)-CT82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</row>
    <row customFormat="1" customHeight="1" hidden="1" ht="12.75" r="83" s="787">
      <c r="B83" s="1205" t="inlineStr">
        <is>
          <t xml:space="preserve">    de BBCOM, LIBERCOM</t>
        </is>
      </c>
      <c r="C83" s="651" t="inlineStr">
        <is>
          <t>TRAF77</t>
        </is>
      </c>
      <c r="D83" s="3062" t="n"/>
      <c r="E83" s="2592" t="n"/>
      <c r="F83" s="3031" t="n"/>
      <c r="G83" s="2592" t="n"/>
      <c r="H83" s="1208" t="n"/>
      <c r="I83" s="1209" t="n"/>
      <c r="J83" s="3062" t="n"/>
      <c r="K83" s="2592" t="n"/>
      <c r="L83" s="3031" t="n"/>
      <c r="M83" s="2592" t="n"/>
      <c r="N83" s="1208" t="n"/>
      <c r="O83" s="409" t="n"/>
      <c r="P83" s="3062" t="n"/>
      <c r="Q83" s="2592" t="n"/>
      <c r="R83" s="3031" t="n"/>
      <c r="S83" s="2592" t="n"/>
      <c r="T83" s="1208" t="n"/>
      <c r="U83" s="410" t="n"/>
      <c r="V83" s="3062" t="n"/>
      <c r="W83" s="2592" t="n"/>
      <c r="X83" s="2592" t="n"/>
      <c r="Y83" s="2695" t="n"/>
      <c r="Z83" s="2695" t="n"/>
      <c r="AA83" s="2592" t="n"/>
      <c r="AB83" s="1208" t="n"/>
      <c r="AC83" s="410" t="n"/>
      <c r="AD83" s="3062" t="n"/>
      <c r="AE83" s="2592" t="n"/>
      <c r="AF83" s="2592" t="n"/>
      <c r="AG83" s="2695" t="n"/>
      <c r="AH83" s="2695" t="n"/>
      <c r="AI83" s="2592" t="n"/>
      <c r="AJ83" s="1208" t="n"/>
      <c r="AK83" s="410" t="n"/>
      <c r="AL83" s="3062" t="n"/>
      <c r="AM83" s="2592" t="n"/>
      <c r="AN83" s="2592" t="n"/>
      <c r="AO83" s="2592" t="n"/>
      <c r="AP83" s="2695" t="n"/>
      <c r="AQ83" s="2695" t="n"/>
      <c r="AR83" s="2592" t="n"/>
      <c r="AS83" s="1208" t="n"/>
      <c r="AT83" s="2593" t="n"/>
      <c r="AU83" s="3062" t="n"/>
      <c r="AV83" s="2592" t="n"/>
      <c r="AW83" s="2592" t="n"/>
      <c r="AX83" s="2695" t="n"/>
      <c r="AY83" s="2695" t="n"/>
      <c r="AZ83" s="2592" t="n"/>
      <c r="BA83" s="1208" t="n"/>
      <c r="BB83" s="410" t="n"/>
      <c r="BC83" s="3062" t="n"/>
      <c r="BD83" s="2592" t="n"/>
      <c r="BE83" s="2592" t="n"/>
      <c r="BF83" s="2695" t="n"/>
      <c r="BG83" s="2695" t="n"/>
      <c r="BH83" s="2592" t="n"/>
      <c r="BI83" s="1208" t="n"/>
      <c r="BJ83" s="410" t="n"/>
      <c r="BK83" s="3062" t="n"/>
      <c r="BL83" s="2592" t="n"/>
      <c r="BM83" s="2592" t="n"/>
      <c r="BN83" s="2592" t="n"/>
      <c r="BO83" s="2695" t="n"/>
      <c r="BP83" s="2695" t="n"/>
      <c r="BQ83" s="2592" t="n"/>
      <c r="BR83" s="1208" t="n"/>
      <c r="BS83" s="410" t="n"/>
      <c r="BT83" s="3062" t="n"/>
      <c r="BU83" s="2592" t="n"/>
      <c r="BV83" s="2592" t="n"/>
      <c r="BW83" s="2695" t="n"/>
      <c r="BX83" s="2695" t="n"/>
      <c r="BY83" s="2592" t="n"/>
      <c r="BZ83" s="1208" t="n"/>
      <c r="CA83" s="410" t="n"/>
      <c r="CB83" s="3062" t="n"/>
      <c r="CC83" s="2592" t="n"/>
      <c r="CD83" s="2592" t="n"/>
      <c r="CE83" s="2695" t="n"/>
      <c r="CF83" s="2695" t="n"/>
      <c r="CG83" s="2592" t="n"/>
      <c r="CH83" s="1208" t="n"/>
      <c r="CI83" s="410" t="n"/>
      <c r="CJ83" s="3062" t="n"/>
      <c r="CK83" s="2592" t="n"/>
      <c r="CL83" s="2592" t="n"/>
      <c r="CM83" s="2695" t="n"/>
      <c r="CN83" s="2695" t="n"/>
      <c r="CO83" s="2592" t="n"/>
      <c r="CP83" s="1208" t="n"/>
      <c r="CQ83" s="409" t="n"/>
      <c r="CR83" s="3060">
        <f>+SUMIF($J$5:$CQ$5,CR$5,$J83:$CQ83)</f>
        <v/>
      </c>
      <c r="CS83" s="2592">
        <f>+SUMIF($D$5:$CQ$5,CS$5,$D83:$CQ83)</f>
        <v/>
      </c>
      <c r="CT83" s="2592" t="n">
        <v>0.00285970777346516</v>
      </c>
      <c r="CU83" s="2592">
        <f>CR83-CS83</f>
        <v/>
      </c>
      <c r="CV83" s="2592">
        <f>CR83-CT83</f>
        <v/>
      </c>
      <c r="CW83" s="2592" t="n"/>
      <c r="CX83" s="2592">
        <f>IFERROR(CR83/CW83-1, "-")</f>
        <v/>
      </c>
      <c r="CY83" s="2592" t="n"/>
      <c r="CZ83" s="2592" t="n"/>
      <c r="DA83" s="2592" t="n"/>
      <c r="DB83" s="2592" t="n"/>
      <c r="DC83" s="2592" t="n"/>
      <c r="DD83" s="2592" t="n"/>
      <c r="DE83" s="409" t="n"/>
      <c r="DF83" s="409" t="n"/>
      <c r="DG83" s="409" t="n"/>
      <c r="DH83" s="409" t="n"/>
      <c r="DI83" s="764" t="n"/>
      <c r="DJ83" s="3007">
        <f>SUM(D83,J83,P83,V83,AD83,AL83,AU83,BC83,BK83,BT83,CB83,CJ83)-CR83</f>
        <v/>
      </c>
      <c r="DK83" s="3007">
        <f>SUM(E83,K83,Q83,W83,AE83,AM83,AV83,BD83,BL83,BU83,CC83,CK83)-CS83</f>
        <v/>
      </c>
      <c r="DL83" s="3007">
        <f>SUM(G83,M83,S83,AA83,AI83,AR83,AZ83,BH83,BQ83,BY83,CG83,CO83)-CW83</f>
        <v/>
      </c>
      <c r="DM83" s="3007">
        <f>SUM(D83,J83,P83,V83,AD83,AL83,AU83,BC83,,BN83,BV83,CD83,CL83)-CT83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</row>
    <row customFormat="1" customHeight="1" hidden="1" ht="12.75" r="84" s="787">
      <c r="B84" s="1205" t="n"/>
      <c r="C84" s="651" t="inlineStr">
        <is>
          <t>TRAF78</t>
        </is>
      </c>
      <c r="D84" s="3062" t="n"/>
      <c r="E84" s="3062" t="n"/>
      <c r="F84" s="3031" t="n"/>
      <c r="G84" s="3062" t="n"/>
      <c r="H84" s="1208" t="n"/>
      <c r="I84" s="1209" t="n"/>
      <c r="J84" s="3062" t="n"/>
      <c r="K84" s="3062" t="n"/>
      <c r="L84" s="3031" t="n"/>
      <c r="M84" s="3062" t="n"/>
      <c r="N84" s="1208" t="n"/>
      <c r="O84" s="409" t="n"/>
      <c r="P84" s="3062" t="n"/>
      <c r="Q84" s="3062" t="n"/>
      <c r="R84" s="3031" t="n"/>
      <c r="S84" s="3062" t="n"/>
      <c r="T84" s="1208" t="n"/>
      <c r="U84" s="410" t="n"/>
      <c r="V84" s="3062" t="n"/>
      <c r="W84" s="3062" t="n"/>
      <c r="X84" s="3062" t="n"/>
      <c r="Y84" s="2695" t="n"/>
      <c r="Z84" s="2695" t="n"/>
      <c r="AA84" s="3062" t="n"/>
      <c r="AB84" s="1208" t="n"/>
      <c r="AC84" s="410" t="n"/>
      <c r="AD84" s="3062" t="n"/>
      <c r="AE84" s="3062" t="n"/>
      <c r="AF84" s="3062" t="n"/>
      <c r="AG84" s="2695" t="n"/>
      <c r="AH84" s="2695" t="n"/>
      <c r="AI84" s="3062" t="n"/>
      <c r="AJ84" s="1208" t="n"/>
      <c r="AK84" s="410" t="n"/>
      <c r="AL84" s="3062" t="n"/>
      <c r="AM84" s="3062" t="n"/>
      <c r="AN84" s="3062" t="n"/>
      <c r="AO84" s="3062" t="n"/>
      <c r="AP84" s="2695" t="n"/>
      <c r="AQ84" s="2695" t="n"/>
      <c r="AR84" s="3062" t="n"/>
      <c r="AS84" s="1208" t="n"/>
      <c r="AT84" s="2593" t="n"/>
      <c r="AU84" s="3062" t="n"/>
      <c r="AV84" s="3062" t="n"/>
      <c r="AW84" s="3062" t="n"/>
      <c r="AX84" s="2695" t="n"/>
      <c r="AY84" s="2695" t="n"/>
      <c r="AZ84" s="3062" t="n"/>
      <c r="BA84" s="1208" t="n"/>
      <c r="BB84" s="410" t="n"/>
      <c r="BC84" s="3062" t="n"/>
      <c r="BD84" s="3062" t="n"/>
      <c r="BE84" s="3062" t="n"/>
      <c r="BF84" s="2695" t="n"/>
      <c r="BG84" s="2695" t="n"/>
      <c r="BH84" s="3062" t="n"/>
      <c r="BI84" s="1208" t="n"/>
      <c r="BJ84" s="410" t="n"/>
      <c r="BK84" s="3062" t="n"/>
      <c r="BL84" s="3062" t="n"/>
      <c r="BM84" s="3062" t="n"/>
      <c r="BN84" s="3062" t="n"/>
      <c r="BO84" s="2695" t="n"/>
      <c r="BP84" s="2695" t="n"/>
      <c r="BQ84" s="3062" t="n"/>
      <c r="BR84" s="1208" t="n"/>
      <c r="BS84" s="410" t="n"/>
      <c r="BT84" s="3062" t="n"/>
      <c r="BU84" s="3062" t="n"/>
      <c r="BV84" s="3062" t="n"/>
      <c r="BW84" s="2695" t="n"/>
      <c r="BX84" s="2695" t="n"/>
      <c r="BY84" s="3062" t="n"/>
      <c r="BZ84" s="1208" t="n"/>
      <c r="CA84" s="410" t="n"/>
      <c r="CB84" s="3062" t="n"/>
      <c r="CC84" s="3062" t="n"/>
      <c r="CD84" s="3062" t="n"/>
      <c r="CE84" s="2695" t="n"/>
      <c r="CF84" s="2695" t="n"/>
      <c r="CG84" s="3062" t="n"/>
      <c r="CH84" s="1208" t="n"/>
      <c r="CI84" s="410" t="n"/>
      <c r="CJ84" s="3062" t="n"/>
      <c r="CK84" s="3062" t="n"/>
      <c r="CL84" s="3062" t="n"/>
      <c r="CM84" s="2695" t="n"/>
      <c r="CN84" s="2695" t="n"/>
      <c r="CO84" s="3062" t="n"/>
      <c r="CP84" s="1208" t="n"/>
      <c r="CQ84" s="409" t="n"/>
      <c r="CR84" s="3060">
        <f>+SUMIF($J$5:$CQ$5,CR$5,$J84:$CQ84)</f>
        <v/>
      </c>
      <c r="CS84" s="2592">
        <f>+SUMIF($D$5:$CQ$5,CS$5,$D84:$CQ84)</f>
        <v/>
      </c>
      <c r="CT84" s="3062">
        <f>+SUMIF($D$5:$CO$5,CT$5,$D84:$CO84)+SUMIF($D$5:$BI$5,CR$5,$D84:$BI84)</f>
        <v/>
      </c>
      <c r="CU84" s="3062">
        <f>CR84-CS84</f>
        <v/>
      </c>
      <c r="CV84" s="3062">
        <f>CR84-CT84</f>
        <v/>
      </c>
      <c r="CW84" s="3062" t="n"/>
      <c r="CX84" s="3062">
        <f>IFERROR(CR84/CW84-1, "-")</f>
        <v/>
      </c>
      <c r="CY84" s="3062" t="n"/>
      <c r="CZ84" s="3062" t="n"/>
      <c r="DA84" s="3062" t="n"/>
      <c r="DB84" s="3062" t="n"/>
      <c r="DC84" s="3062" t="n"/>
      <c r="DD84" s="3062" t="n"/>
      <c r="DE84" s="409" t="n"/>
      <c r="DF84" s="409" t="n"/>
      <c r="DG84" s="409" t="n"/>
      <c r="DH84" s="409" t="n"/>
      <c r="DI84" s="764" t="n"/>
      <c r="DJ84" s="3007">
        <f>SUM(D84,J84,P84,V84,AD84,AL84,AU84,BC84,BK84,BT84,CB84,CJ84)-CR84</f>
        <v/>
      </c>
      <c r="DK84" s="3007">
        <f>SUM(E84,K84,Q84,W84,AE84,AM84,AV84,BD84,BL84,BU84,CC84,CK84)-CS84</f>
        <v/>
      </c>
      <c r="DL84" s="3007">
        <f>SUM(G84,M84,S84,AA84,AI84,AR84,AZ84,BH84,BQ84,BY84,CG84,CO84)-CW84</f>
        <v/>
      </c>
      <c r="DM84" s="3007">
        <f>SUM(D84,J84,P84,V84,AD84,AL84,AU84,BC84,,BN84,BV84,CD84,CL84)-CT84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</row>
    <row customFormat="1" customHeight="1" hidden="1" ht="12.75" r="85" s="763">
      <c r="B85" s="1224" t="inlineStr">
        <is>
          <t>Business Prepaid</t>
        </is>
      </c>
      <c r="C85" s="651" t="inlineStr">
        <is>
          <t>TRAF79</t>
        </is>
      </c>
      <c r="D85" s="3063" t="n"/>
      <c r="E85" s="3063" t="n"/>
      <c r="F85" s="3041" t="n"/>
      <c r="G85" s="3063" t="n"/>
      <c r="H85" s="1227" t="n"/>
      <c r="I85" s="1216" t="n"/>
      <c r="J85" s="3063" t="n"/>
      <c r="K85" s="3063" t="n"/>
      <c r="L85" s="3041" t="n"/>
      <c r="M85" s="3063" t="n"/>
      <c r="N85" s="1227" t="n"/>
      <c r="O85" s="758" t="n"/>
      <c r="P85" s="3063" t="n"/>
      <c r="Q85" s="3063" t="n"/>
      <c r="R85" s="3041" t="n"/>
      <c r="S85" s="3063" t="n"/>
      <c r="T85" s="1227" t="n"/>
      <c r="U85" s="759" t="n"/>
      <c r="V85" s="3063" t="n"/>
      <c r="W85" s="3063" t="n"/>
      <c r="X85" s="3063" t="n"/>
      <c r="Y85" s="3042" t="n"/>
      <c r="Z85" s="3042" t="n"/>
      <c r="AA85" s="3063" t="n"/>
      <c r="AB85" s="1227" t="n"/>
      <c r="AC85" s="759" t="n"/>
      <c r="AD85" s="3063" t="n"/>
      <c r="AE85" s="3063" t="n"/>
      <c r="AF85" s="3063" t="n"/>
      <c r="AG85" s="3042" t="n"/>
      <c r="AH85" s="3042" t="n"/>
      <c r="AI85" s="3063" t="n"/>
      <c r="AJ85" s="1227" t="n"/>
      <c r="AK85" s="759" t="n"/>
      <c r="AL85" s="3063" t="n"/>
      <c r="AM85" s="3063" t="n"/>
      <c r="AN85" s="3063" t="n"/>
      <c r="AO85" s="3063" t="n"/>
      <c r="AP85" s="3042" t="n"/>
      <c r="AQ85" s="3042" t="n"/>
      <c r="AR85" s="3063" t="n"/>
      <c r="AS85" s="1227" t="n"/>
      <c r="AT85" s="3036" t="n"/>
      <c r="AU85" s="3063" t="n"/>
      <c r="AV85" s="3063" t="n"/>
      <c r="AW85" s="3063" t="n"/>
      <c r="AX85" s="3042" t="n"/>
      <c r="AY85" s="3042" t="n"/>
      <c r="AZ85" s="3063" t="n"/>
      <c r="BA85" s="1227" t="n"/>
      <c r="BB85" s="759" t="n"/>
      <c r="BC85" s="3063" t="n"/>
      <c r="BD85" s="3063" t="n"/>
      <c r="BE85" s="3063" t="n"/>
      <c r="BF85" s="3042" t="n"/>
      <c r="BG85" s="3042" t="n"/>
      <c r="BH85" s="3063" t="n"/>
      <c r="BI85" s="1227" t="n"/>
      <c r="BJ85" s="759" t="n"/>
      <c r="BK85" s="3063" t="n"/>
      <c r="BL85" s="3063" t="n"/>
      <c r="BM85" s="3063" t="n"/>
      <c r="BN85" s="3063" t="n"/>
      <c r="BO85" s="3042" t="n"/>
      <c r="BP85" s="3042" t="n"/>
      <c r="BQ85" s="3063" t="n"/>
      <c r="BR85" s="1227" t="n"/>
      <c r="BS85" s="759" t="n"/>
      <c r="BT85" s="3063" t="n"/>
      <c r="BU85" s="3063" t="n"/>
      <c r="BV85" s="3063" t="n"/>
      <c r="BW85" s="3042" t="n"/>
      <c r="BX85" s="3042" t="n"/>
      <c r="BY85" s="3063" t="n"/>
      <c r="BZ85" s="1227" t="n"/>
      <c r="CA85" s="759" t="n"/>
      <c r="CB85" s="3063" t="n"/>
      <c r="CC85" s="3063" t="n"/>
      <c r="CD85" s="3063" t="n"/>
      <c r="CE85" s="3042" t="n"/>
      <c r="CF85" s="3042" t="n"/>
      <c r="CG85" s="3063" t="n"/>
      <c r="CH85" s="1227" t="n"/>
      <c r="CI85" s="759" t="n"/>
      <c r="CJ85" s="3063" t="n"/>
      <c r="CK85" s="3063" t="n"/>
      <c r="CL85" s="3063" t="n"/>
      <c r="CM85" s="3042" t="n"/>
      <c r="CN85" s="3042" t="n"/>
      <c r="CO85" s="3063" t="n"/>
      <c r="CP85" s="1227" t="n"/>
      <c r="CQ85" s="758" t="n"/>
      <c r="CR85" s="3064">
        <f>+SUMIF($J$5:$CQ$5,CR$5,$J85:$CQ85)</f>
        <v/>
      </c>
      <c r="CS85" s="2793">
        <f>+SUMIF($D$5:$CQ$5,CS$5,$D85:$CQ85)</f>
        <v/>
      </c>
      <c r="CT85" s="3063">
        <f>SUM(CT86:CT90)</f>
        <v/>
      </c>
      <c r="CU85" s="3063">
        <f>CR85-CS85</f>
        <v/>
      </c>
      <c r="CV85" s="3063">
        <f>CR85-CT85</f>
        <v/>
      </c>
      <c r="CW85" s="3063" t="n"/>
      <c r="CX85" s="3063">
        <f>IFERROR(CR85/CW85-1, "-")</f>
        <v/>
      </c>
      <c r="CY85" s="3063" t="n"/>
      <c r="CZ85" s="3063" t="n"/>
      <c r="DA85" s="3063" t="n"/>
      <c r="DB85" s="3063" t="n"/>
      <c r="DC85" s="3063" t="n"/>
      <c r="DD85" s="3063" t="n"/>
      <c r="DE85" s="758">
        <f>+CZ85/DD85-1</f>
        <v/>
      </c>
      <c r="DF85" s="758">
        <f>+DA85/DD85-1</f>
        <v/>
      </c>
      <c r="DG85" s="758">
        <f>+DB85/DD85-1</f>
        <v/>
      </c>
      <c r="DH85" s="758">
        <f>+DC85/DD85-1</f>
        <v/>
      </c>
      <c r="DI85" s="1222" t="n"/>
      <c r="DJ85" s="3007">
        <f>SUM(D85,J85,P85,V85,AD85,AL85,AU85,BC85,BK85,BT85,CB85,CJ85)-CR85</f>
        <v/>
      </c>
      <c r="DK85" s="3007">
        <f>SUM(E85,K85,Q85,W85,AE85,AM85,AV85,BD85,BL85,BU85,CC85,CK85)-CS85</f>
        <v/>
      </c>
      <c r="DL85" s="3007">
        <f>SUM(G85,M85,S85,AA85,AI85,AR85,AZ85,BH85,BQ85,BY85,CG85,CO85)-CW85</f>
        <v/>
      </c>
      <c r="DM85" s="3007">
        <f>SUM(D85,J85,P85,V85,AD85,AL85,AU85,BC85,,BN85,BV85,CD85,CL85)-CT85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</row>
    <row customFormat="1" customHeight="1" hidden="1" ht="12.75" r="86" s="787">
      <c r="B86" s="1205" t="inlineStr">
        <is>
          <t xml:space="preserve">    du fixe </t>
        </is>
      </c>
      <c r="C86" s="651" t="inlineStr">
        <is>
          <t>TRAF80</t>
        </is>
      </c>
      <c r="D86" s="3039" t="n"/>
      <c r="E86" s="2592" t="n"/>
      <c r="F86" s="3031" t="n"/>
      <c r="G86" s="2592" t="n"/>
      <c r="H86" s="1208" t="n"/>
      <c r="I86" s="1209" t="n"/>
      <c r="J86" s="3039" t="n"/>
      <c r="K86" s="2592" t="n"/>
      <c r="L86" s="3031" t="n"/>
      <c r="M86" s="2592" t="n"/>
      <c r="N86" s="1208" t="n"/>
      <c r="O86" s="409" t="n"/>
      <c r="P86" s="3039" t="n"/>
      <c r="Q86" s="2592" t="n"/>
      <c r="R86" s="3031" t="n"/>
      <c r="S86" s="2592" t="n"/>
      <c r="T86" s="1208" t="n"/>
      <c r="U86" s="410" t="n"/>
      <c r="V86" s="3039" t="n"/>
      <c r="W86" s="2592" t="n"/>
      <c r="X86" s="2592" t="n"/>
      <c r="Y86" s="2695" t="n"/>
      <c r="Z86" s="2695" t="n"/>
      <c r="AA86" s="2592" t="n"/>
      <c r="AB86" s="1208" t="n"/>
      <c r="AC86" s="410" t="n"/>
      <c r="AD86" s="3039" t="n"/>
      <c r="AE86" s="2592" t="n"/>
      <c r="AF86" s="2592" t="n"/>
      <c r="AG86" s="2695" t="n"/>
      <c r="AH86" s="2695" t="n"/>
      <c r="AI86" s="2592" t="n"/>
      <c r="AJ86" s="1208" t="n"/>
      <c r="AK86" s="410" t="n"/>
      <c r="AL86" s="3039" t="n"/>
      <c r="AM86" s="2592" t="n"/>
      <c r="AN86" s="2592" t="n"/>
      <c r="AO86" s="2592" t="n"/>
      <c r="AP86" s="2695" t="n"/>
      <c r="AQ86" s="2695" t="n"/>
      <c r="AR86" s="2592" t="n"/>
      <c r="AS86" s="1208" t="n"/>
      <c r="AT86" s="2593" t="n"/>
      <c r="AU86" s="3039" t="n"/>
      <c r="AV86" s="2592" t="n"/>
      <c r="AW86" s="2592" t="n"/>
      <c r="AX86" s="2695" t="n"/>
      <c r="AY86" s="2695" t="n"/>
      <c r="AZ86" s="2592" t="n"/>
      <c r="BA86" s="1208" t="n"/>
      <c r="BB86" s="410" t="n"/>
      <c r="BC86" s="3039" t="n"/>
      <c r="BD86" s="2592" t="n"/>
      <c r="BE86" s="2592" t="n"/>
      <c r="BF86" s="2695" t="n"/>
      <c r="BG86" s="2695" t="n"/>
      <c r="BH86" s="2592" t="n"/>
      <c r="BI86" s="1208" t="n"/>
      <c r="BJ86" s="410" t="n"/>
      <c r="BK86" s="3039" t="n"/>
      <c r="BL86" s="2592" t="n"/>
      <c r="BM86" s="2592" t="n"/>
      <c r="BN86" s="2592" t="n"/>
      <c r="BO86" s="2695" t="n"/>
      <c r="BP86" s="2695" t="n"/>
      <c r="BQ86" s="2592" t="n"/>
      <c r="BR86" s="1208" t="n"/>
      <c r="BS86" s="410" t="n"/>
      <c r="BT86" s="3039" t="n"/>
      <c r="BU86" s="2592" t="n"/>
      <c r="BV86" s="2592" t="n"/>
      <c r="BW86" s="2695" t="n"/>
      <c r="BX86" s="2695" t="n"/>
      <c r="BY86" s="2592" t="n"/>
      <c r="BZ86" s="1208" t="n"/>
      <c r="CA86" s="410" t="n"/>
      <c r="CB86" s="3039" t="n"/>
      <c r="CC86" s="2592" t="n"/>
      <c r="CD86" s="2592" t="n"/>
      <c r="CE86" s="2695" t="n"/>
      <c r="CF86" s="2695" t="n"/>
      <c r="CG86" s="2592" t="n"/>
      <c r="CH86" s="1208" t="n"/>
      <c r="CI86" s="410" t="n"/>
      <c r="CJ86" s="3039" t="n"/>
      <c r="CK86" s="2592" t="n"/>
      <c r="CL86" s="2592" t="n"/>
      <c r="CM86" s="2695" t="n"/>
      <c r="CN86" s="2695" t="n"/>
      <c r="CO86" s="2592" t="n"/>
      <c r="CP86" s="1208" t="n"/>
      <c r="CQ86" s="409" t="n"/>
      <c r="CR86" s="3060">
        <f>+SUMIF($J$5:$CQ$5,CR$5,$J86:$CQ86)</f>
        <v/>
      </c>
      <c r="CS86" s="2592">
        <f>+SUMIF($D$5:$CQ$5,CS$5,$D86:$CQ86)</f>
        <v/>
      </c>
      <c r="CT86" s="2592" t="n">
        <v>0.0517137296866722</v>
      </c>
      <c r="CU86" s="2592">
        <f>CR86-CS86</f>
        <v/>
      </c>
      <c r="CV86" s="2592">
        <f>CR86-CT86</f>
        <v/>
      </c>
      <c r="CW86" s="2592" t="n"/>
      <c r="CX86" s="2592">
        <f>IFERROR(CR86/CW86-1, "-")</f>
        <v/>
      </c>
      <c r="CY86" s="2592" t="n"/>
      <c r="CZ86" s="2592" t="n"/>
      <c r="DA86" s="2592" t="n"/>
      <c r="DB86" s="2592" t="n"/>
      <c r="DC86" s="2592" t="n"/>
      <c r="DD86" s="2592" t="n"/>
      <c r="DE86" s="409">
        <f>+CZ86/DD86-1</f>
        <v/>
      </c>
      <c r="DF86" s="409">
        <f>+DA86/DD86-1</f>
        <v/>
      </c>
      <c r="DG86" s="409">
        <f>+DB86/DD86-1</f>
        <v/>
      </c>
      <c r="DH86" s="409">
        <f>+DC86/DD86-1</f>
        <v/>
      </c>
      <c r="DI86" s="764" t="n"/>
      <c r="DJ86" s="3007">
        <f>SUM(D86,J86,P86,V86,AD86,AL86,AU86,BC86,BK86,BT86,CB86,CJ86)-CR86</f>
        <v/>
      </c>
      <c r="DK86" s="3007">
        <f>SUM(E86,K86,Q86,W86,AE86,AM86,AV86,BD86,BL86,BU86,CC86,CK86)-CS86</f>
        <v/>
      </c>
      <c r="DL86" s="3007">
        <f>SUM(G86,M86,S86,AA86,AI86,AR86,AZ86,BH86,BQ86,BY86,CG86,CO86)-CW86</f>
        <v/>
      </c>
      <c r="DM86" s="3007">
        <f>SUM(D86,J86,P86,V86,AD86,AL86,AU86,BC86,,BN86,BV86,CD86,CL86)-CT86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</row>
    <row customFormat="1" customHeight="1" hidden="1" ht="12.75" r="87" s="787">
      <c r="B87" s="1205" t="inlineStr">
        <is>
          <t xml:space="preserve">    de l'international </t>
        </is>
      </c>
      <c r="C87" s="651" t="inlineStr">
        <is>
          <t>TRAF81</t>
        </is>
      </c>
      <c r="D87" s="3039" t="n"/>
      <c r="E87" s="2592" t="n"/>
      <c r="F87" s="3031" t="n"/>
      <c r="G87" s="2592" t="n"/>
      <c r="H87" s="1208" t="n"/>
      <c r="I87" s="1209" t="n"/>
      <c r="J87" s="3039" t="n"/>
      <c r="K87" s="2592" t="n"/>
      <c r="L87" s="3031" t="n"/>
      <c r="M87" s="2592" t="n"/>
      <c r="N87" s="1208" t="n"/>
      <c r="O87" s="409" t="n"/>
      <c r="P87" s="3039" t="n"/>
      <c r="Q87" s="2592" t="n"/>
      <c r="R87" s="3031" t="n"/>
      <c r="S87" s="2592" t="n"/>
      <c r="T87" s="1208" t="n"/>
      <c r="U87" s="410" t="n"/>
      <c r="V87" s="3039" t="n"/>
      <c r="W87" s="2592" t="n"/>
      <c r="X87" s="2592" t="n"/>
      <c r="Y87" s="2695" t="n"/>
      <c r="Z87" s="2695" t="n"/>
      <c r="AA87" s="2592" t="n"/>
      <c r="AB87" s="1208" t="n"/>
      <c r="AC87" s="410" t="n"/>
      <c r="AD87" s="3039" t="n"/>
      <c r="AE87" s="2592" t="n"/>
      <c r="AF87" s="2592" t="n"/>
      <c r="AG87" s="2695" t="n"/>
      <c r="AH87" s="2695" t="n"/>
      <c r="AI87" s="2592" t="n"/>
      <c r="AJ87" s="1208" t="n"/>
      <c r="AK87" s="410" t="n"/>
      <c r="AL87" s="3039" t="n"/>
      <c r="AM87" s="2592" t="n"/>
      <c r="AN87" s="2592" t="n"/>
      <c r="AO87" s="2592" t="n"/>
      <c r="AP87" s="2695" t="n"/>
      <c r="AQ87" s="2695" t="n"/>
      <c r="AR87" s="2592" t="n"/>
      <c r="AS87" s="1208" t="n"/>
      <c r="AT87" s="2593" t="n"/>
      <c r="AU87" s="3039" t="n"/>
      <c r="AV87" s="2592" t="n"/>
      <c r="AW87" s="2592" t="n"/>
      <c r="AX87" s="2695" t="n"/>
      <c r="AY87" s="2695" t="n"/>
      <c r="AZ87" s="2592" t="n"/>
      <c r="BA87" s="1208" t="n"/>
      <c r="BB87" s="410" t="n"/>
      <c r="BC87" s="3039" t="n"/>
      <c r="BD87" s="2592" t="n"/>
      <c r="BE87" s="2592" t="n"/>
      <c r="BF87" s="2695" t="n"/>
      <c r="BG87" s="2695" t="n"/>
      <c r="BH87" s="2592" t="n"/>
      <c r="BI87" s="1208" t="n"/>
      <c r="BJ87" s="410" t="n"/>
      <c r="BK87" s="3039" t="n"/>
      <c r="BL87" s="2592" t="n"/>
      <c r="BM87" s="2592" t="n"/>
      <c r="BN87" s="2592" t="n"/>
      <c r="BO87" s="2695" t="n"/>
      <c r="BP87" s="2695" t="n"/>
      <c r="BQ87" s="2592" t="n"/>
      <c r="BR87" s="1208" t="n"/>
      <c r="BS87" s="410" t="n"/>
      <c r="BT87" s="3039" t="n"/>
      <c r="BU87" s="2592" t="n"/>
      <c r="BV87" s="2592" t="n"/>
      <c r="BW87" s="2695" t="n"/>
      <c r="BX87" s="2695" t="n"/>
      <c r="BY87" s="2592" t="n"/>
      <c r="BZ87" s="1208" t="n"/>
      <c r="CA87" s="410" t="n"/>
      <c r="CB87" s="3039" t="n"/>
      <c r="CC87" s="2592" t="n"/>
      <c r="CD87" s="2592" t="n"/>
      <c r="CE87" s="2695" t="n"/>
      <c r="CF87" s="2695" t="n"/>
      <c r="CG87" s="2592" t="n"/>
      <c r="CH87" s="1208" t="n"/>
      <c r="CI87" s="410" t="n"/>
      <c r="CJ87" s="3039" t="n"/>
      <c r="CK87" s="2592" t="n"/>
      <c r="CL87" s="2592" t="n"/>
      <c r="CM87" s="2695" t="n"/>
      <c r="CN87" s="2695" t="n"/>
      <c r="CO87" s="2592" t="n"/>
      <c r="CP87" s="1208" t="n"/>
      <c r="CQ87" s="409" t="n"/>
      <c r="CR87" s="3060">
        <f>+SUMIF($J$5:$CQ$5,CR$5,$J87:$CQ87)</f>
        <v/>
      </c>
      <c r="CS87" s="2592">
        <f>+SUMIF($D$5:$CQ$5,CS$5,$D87:$CQ87)</f>
        <v/>
      </c>
      <c r="CT87" s="2592" t="n">
        <v>0.230198881227854</v>
      </c>
      <c r="CU87" s="2592">
        <f>CR87-CS87</f>
        <v/>
      </c>
      <c r="CV87" s="2592">
        <f>CR87-CT87</f>
        <v/>
      </c>
      <c r="CW87" s="2592" t="n"/>
      <c r="CX87" s="2592">
        <f>IFERROR(CR87/CW87-1, "-")</f>
        <v/>
      </c>
      <c r="CY87" s="2592" t="n"/>
      <c r="CZ87" s="2592" t="n"/>
      <c r="DA87" s="2592" t="n"/>
      <c r="DB87" s="2592" t="n"/>
      <c r="DC87" s="2592" t="n"/>
      <c r="DD87" s="2592" t="n"/>
      <c r="DE87" s="409">
        <f>+CZ87/DD87-1</f>
        <v/>
      </c>
      <c r="DF87" s="409">
        <f>+DA87/DD87-1</f>
        <v/>
      </c>
      <c r="DG87" s="409">
        <f>+DB87/DD87-1</f>
        <v/>
      </c>
      <c r="DH87" s="409">
        <f>+DC87/DD87-1</f>
        <v/>
      </c>
      <c r="DI87" s="764" t="n"/>
      <c r="DJ87" s="3007">
        <f>SUM(D87,J87,P87,V87,AD87,AL87,AU87,BC87,BK87,BT87,CB87,CJ87)-CR87</f>
        <v/>
      </c>
      <c r="DK87" s="3007">
        <f>SUM(E87,K87,Q87,W87,AE87,AM87,AV87,BD87,BL87,BU87,CC87,CK87)-CS87</f>
        <v/>
      </c>
      <c r="DL87" s="3007">
        <f>SUM(G87,M87,S87,AA87,AI87,AR87,AZ87,BH87,BQ87,BY87,CG87,CO87)-CW87</f>
        <v/>
      </c>
      <c r="DM87" s="3007">
        <f>SUM(D87,J87,P87,V87,AD87,AL87,AU87,BC87,,BN87,BV87,CD87,CL87)-CT87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</row>
    <row customFormat="1" customHeight="1" hidden="1" ht="12.75" r="88" s="787">
      <c r="B88" s="1205" t="inlineStr">
        <is>
          <t xml:space="preserve">    de MTN</t>
        </is>
      </c>
      <c r="C88" s="651" t="inlineStr">
        <is>
          <t>TRAF82</t>
        </is>
      </c>
      <c r="D88" s="3039" t="n"/>
      <c r="E88" s="2592" t="n"/>
      <c r="F88" s="3031" t="n"/>
      <c r="G88" s="2592" t="n"/>
      <c r="H88" s="1208" t="n"/>
      <c r="I88" s="1209" t="n"/>
      <c r="J88" s="3039" t="n"/>
      <c r="K88" s="2592" t="n"/>
      <c r="L88" s="3031" t="n"/>
      <c r="M88" s="2592" t="n"/>
      <c r="N88" s="1208" t="n"/>
      <c r="O88" s="409" t="n"/>
      <c r="P88" s="3039" t="n"/>
      <c r="Q88" s="2592" t="n"/>
      <c r="R88" s="3031" t="n"/>
      <c r="S88" s="2592" t="n"/>
      <c r="T88" s="1208" t="n"/>
      <c r="U88" s="410" t="n"/>
      <c r="V88" s="3039" t="n"/>
      <c r="W88" s="2592" t="n"/>
      <c r="X88" s="2592" t="n"/>
      <c r="Y88" s="2695" t="n"/>
      <c r="Z88" s="2695" t="n"/>
      <c r="AA88" s="2592" t="n"/>
      <c r="AB88" s="1208" t="n"/>
      <c r="AC88" s="410" t="n"/>
      <c r="AD88" s="3039" t="n"/>
      <c r="AE88" s="2592" t="n"/>
      <c r="AF88" s="2592" t="n"/>
      <c r="AG88" s="2695" t="n"/>
      <c r="AH88" s="2695" t="n"/>
      <c r="AI88" s="2592" t="n"/>
      <c r="AJ88" s="1208" t="n"/>
      <c r="AK88" s="410" t="n"/>
      <c r="AL88" s="3039" t="n"/>
      <c r="AM88" s="2592" t="n"/>
      <c r="AN88" s="2592" t="n"/>
      <c r="AO88" s="2592" t="n"/>
      <c r="AP88" s="2695" t="n"/>
      <c r="AQ88" s="2695" t="n"/>
      <c r="AR88" s="2592" t="n"/>
      <c r="AS88" s="1208" t="n"/>
      <c r="AT88" s="2593" t="n"/>
      <c r="AU88" s="3039" t="n"/>
      <c r="AV88" s="2592" t="n"/>
      <c r="AW88" s="2592" t="n"/>
      <c r="AX88" s="2695" t="n"/>
      <c r="AY88" s="2695" t="n"/>
      <c r="AZ88" s="2592" t="n"/>
      <c r="BA88" s="1208" t="n"/>
      <c r="BB88" s="410" t="n"/>
      <c r="BC88" s="3039" t="n"/>
      <c r="BD88" s="2592" t="n"/>
      <c r="BE88" s="2592" t="n"/>
      <c r="BF88" s="2695" t="n"/>
      <c r="BG88" s="2695" t="n"/>
      <c r="BH88" s="2592" t="n"/>
      <c r="BI88" s="1208" t="n"/>
      <c r="BJ88" s="410" t="n"/>
      <c r="BK88" s="3039" t="n"/>
      <c r="BL88" s="2592" t="n"/>
      <c r="BM88" s="2592" t="n"/>
      <c r="BN88" s="2592" t="n"/>
      <c r="BO88" s="2695" t="n"/>
      <c r="BP88" s="2695" t="n"/>
      <c r="BQ88" s="2592" t="n"/>
      <c r="BR88" s="1208" t="n"/>
      <c r="BS88" s="410" t="n"/>
      <c r="BT88" s="3039" t="n"/>
      <c r="BU88" s="2592" t="n"/>
      <c r="BV88" s="2592" t="n"/>
      <c r="BW88" s="2695" t="n"/>
      <c r="BX88" s="2695" t="n"/>
      <c r="BY88" s="2592" t="n"/>
      <c r="BZ88" s="1208" t="n"/>
      <c r="CA88" s="410" t="n"/>
      <c r="CB88" s="3039" t="n"/>
      <c r="CC88" s="2592" t="n"/>
      <c r="CD88" s="2592" t="n"/>
      <c r="CE88" s="2695" t="n"/>
      <c r="CF88" s="2695" t="n"/>
      <c r="CG88" s="2592" t="n"/>
      <c r="CH88" s="1208" t="n"/>
      <c r="CI88" s="410" t="n"/>
      <c r="CJ88" s="3039" t="n"/>
      <c r="CK88" s="2592" t="n"/>
      <c r="CL88" s="2592" t="n"/>
      <c r="CM88" s="2695" t="n"/>
      <c r="CN88" s="2695" t="n"/>
      <c r="CO88" s="2592" t="n"/>
      <c r="CP88" s="1208" t="n"/>
      <c r="CQ88" s="409" t="n"/>
      <c r="CR88" s="3060">
        <f>+SUMIF($J$5:$CQ$5,CR$5,$J88:$CQ88)</f>
        <v/>
      </c>
      <c r="CS88" s="2592">
        <f>+SUMIF($D$5:$CQ$5,CS$5,$D88:$CQ88)</f>
        <v/>
      </c>
      <c r="CT88" s="2592" t="n">
        <v>18.6011450715057</v>
      </c>
      <c r="CU88" s="2592">
        <f>CR88-CS88</f>
        <v/>
      </c>
      <c r="CV88" s="2592">
        <f>CR88-CT88</f>
        <v/>
      </c>
      <c r="CW88" s="2592" t="n"/>
      <c r="CX88" s="2592">
        <f>IFERROR(CR88/CW88-1, "-")</f>
        <v/>
      </c>
      <c r="CY88" s="2592" t="n"/>
      <c r="CZ88" s="2592" t="n"/>
      <c r="DA88" s="2592" t="n"/>
      <c r="DB88" s="2592" t="n"/>
      <c r="DC88" s="2592" t="n"/>
      <c r="DD88" s="2592" t="n"/>
      <c r="DE88" s="409">
        <f>+CZ88/DD88-1</f>
        <v/>
      </c>
      <c r="DF88" s="409">
        <f>+DA88/DD88-1</f>
        <v/>
      </c>
      <c r="DG88" s="409">
        <f>+DB88/DD88-1</f>
        <v/>
      </c>
      <c r="DH88" s="409">
        <f>+DC88/DD88-1</f>
        <v/>
      </c>
      <c r="DI88" s="764" t="n"/>
      <c r="DJ88" s="3007">
        <f>SUM(D88,J88,P88,V88,AD88,AL88,AU88,BC88,BK88,BT88,CB88,CJ88)-CR88</f>
        <v/>
      </c>
      <c r="DK88" s="3007">
        <f>SUM(E88,K88,Q88,W88,AE88,AM88,AV88,BD88,BL88,BU88,CC88,CK88)-CS88</f>
        <v/>
      </c>
      <c r="DL88" s="3007">
        <f>SUM(G88,M88,S88,AA88,AI88,AR88,AZ88,BH88,BQ88,BY88,CG88,CO88)-CW88</f>
        <v/>
      </c>
      <c r="DM88" s="3007">
        <f>SUM(D88,J88,P88,V88,AD88,AL88,AU88,BC88,,BN88,BV88,CD88,CL88)-CT88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</row>
    <row customFormat="1" customHeight="1" hidden="1" ht="12.75" r="89" s="787">
      <c r="B89" s="1205" t="inlineStr">
        <is>
          <t xml:space="preserve">    de SBIN</t>
        </is>
      </c>
      <c r="C89" s="651" t="inlineStr">
        <is>
          <t>TRAF83</t>
        </is>
      </c>
      <c r="D89" s="3062" t="n"/>
      <c r="E89" s="2592" t="n"/>
      <c r="F89" s="3031" t="n"/>
      <c r="G89" s="2592" t="n"/>
      <c r="H89" s="1208" t="n"/>
      <c r="I89" s="1209" t="n"/>
      <c r="J89" s="3062" t="n"/>
      <c r="K89" s="2592" t="n"/>
      <c r="L89" s="3031" t="n"/>
      <c r="M89" s="2592" t="n"/>
      <c r="N89" s="1208" t="n"/>
      <c r="O89" s="409" t="n"/>
      <c r="P89" s="3062" t="n"/>
      <c r="Q89" s="2592" t="n"/>
      <c r="R89" s="3031" t="n"/>
      <c r="S89" s="2592" t="n"/>
      <c r="T89" s="1208" t="n"/>
      <c r="U89" s="410" t="n"/>
      <c r="V89" s="3062" t="n"/>
      <c r="W89" s="2592" t="n"/>
      <c r="X89" s="2592" t="n"/>
      <c r="Y89" s="2695" t="n"/>
      <c r="Z89" s="2695" t="n"/>
      <c r="AA89" s="2592" t="n"/>
      <c r="AB89" s="1208" t="n"/>
      <c r="AC89" s="410" t="n"/>
      <c r="AD89" s="3062" t="n"/>
      <c r="AE89" s="2592" t="n"/>
      <c r="AF89" s="2592" t="n"/>
      <c r="AG89" s="2695" t="n"/>
      <c r="AH89" s="2695" t="n"/>
      <c r="AI89" s="2592" t="n"/>
      <c r="AJ89" s="1208" t="n"/>
      <c r="AK89" s="410" t="n"/>
      <c r="AL89" s="3062" t="n"/>
      <c r="AM89" s="2592" t="n"/>
      <c r="AN89" s="2592" t="n"/>
      <c r="AO89" s="2592" t="n"/>
      <c r="AP89" s="2695" t="n"/>
      <c r="AQ89" s="2695" t="n"/>
      <c r="AR89" s="2592" t="n"/>
      <c r="AS89" s="1208" t="n"/>
      <c r="AT89" s="2593" t="n"/>
      <c r="AU89" s="3062" t="n"/>
      <c r="AV89" s="2592" t="n"/>
      <c r="AW89" s="2592" t="n"/>
      <c r="AX89" s="2695" t="n"/>
      <c r="AY89" s="2695" t="n"/>
      <c r="AZ89" s="2592" t="n"/>
      <c r="BA89" s="1208" t="n"/>
      <c r="BB89" s="410" t="n"/>
      <c r="BC89" s="3062" t="n"/>
      <c r="BD89" s="2592" t="n"/>
      <c r="BE89" s="2592" t="n"/>
      <c r="BF89" s="2695" t="n"/>
      <c r="BG89" s="2695" t="n"/>
      <c r="BH89" s="2592" t="n"/>
      <c r="BI89" s="1208" t="n"/>
      <c r="BJ89" s="410" t="n"/>
      <c r="BK89" s="3062" t="n"/>
      <c r="BL89" s="2592" t="n"/>
      <c r="BM89" s="2592" t="n"/>
      <c r="BN89" s="2592" t="n"/>
      <c r="BO89" s="2695" t="n"/>
      <c r="BP89" s="2695" t="n"/>
      <c r="BQ89" s="2592" t="n"/>
      <c r="BR89" s="1208" t="n"/>
      <c r="BS89" s="410" t="n"/>
      <c r="BT89" s="3062" t="n"/>
      <c r="BU89" s="2592" t="n"/>
      <c r="BV89" s="2592" t="n"/>
      <c r="BW89" s="2695" t="n"/>
      <c r="BX89" s="2695" t="n"/>
      <c r="BY89" s="2592" t="n"/>
      <c r="BZ89" s="1208" t="n"/>
      <c r="CA89" s="410" t="n"/>
      <c r="CB89" s="3062" t="n"/>
      <c r="CC89" s="2592" t="n"/>
      <c r="CD89" s="2592" t="n"/>
      <c r="CE89" s="2695" t="n"/>
      <c r="CF89" s="2695" t="n"/>
      <c r="CG89" s="2592" t="n"/>
      <c r="CH89" s="1208" t="n"/>
      <c r="CI89" s="410" t="n"/>
      <c r="CJ89" s="3062" t="n"/>
      <c r="CK89" s="2592" t="n"/>
      <c r="CL89" s="2592" t="n"/>
      <c r="CM89" s="2695" t="n"/>
      <c r="CN89" s="2695" t="n"/>
      <c r="CO89" s="2592" t="n"/>
      <c r="CP89" s="1208" t="n"/>
      <c r="CQ89" s="409" t="n"/>
      <c r="CR89" s="3060">
        <f>+SUMIF($J$5:$CQ$5,CR$5,$J89:$CQ89)</f>
        <v/>
      </c>
      <c r="CS89" s="2592">
        <f>+SUMIF($D$5:$CQ$5,CS$5,$D89:$CQ89)</f>
        <v/>
      </c>
      <c r="CT89" s="2592" t="n">
        <v>36.7286992021823</v>
      </c>
      <c r="CU89" s="2592">
        <f>CR89-CS89</f>
        <v/>
      </c>
      <c r="CV89" s="2592">
        <f>CR89-CT89</f>
        <v/>
      </c>
      <c r="CW89" s="2592" t="n"/>
      <c r="CX89" s="2592">
        <f>IFERROR(CR89/CW89-1, "-")</f>
        <v/>
      </c>
      <c r="CY89" s="2592" t="n"/>
      <c r="CZ89" s="2592" t="n"/>
      <c r="DA89" s="2592" t="n"/>
      <c r="DB89" s="2592" t="n"/>
      <c r="DC89" s="2592" t="n"/>
      <c r="DD89" s="2592" t="n"/>
      <c r="DE89" s="409" t="n"/>
      <c r="DF89" s="409" t="n"/>
      <c r="DG89" s="409" t="n"/>
      <c r="DH89" s="409" t="n"/>
      <c r="DI89" s="764" t="n"/>
      <c r="DJ89" s="3007">
        <f>SUM(D89,J89,P89,V89,AD89,AL89,AU89,BC89,BK89,BT89,CB89,CJ89)-CR89</f>
        <v/>
      </c>
      <c r="DK89" s="3007">
        <f>SUM(E89,K89,Q89,W89,AE89,AM89,AV89,BD89,BL89,BU89,CC89,CK89)-CS89</f>
        <v/>
      </c>
      <c r="DL89" s="3007">
        <f>SUM(G89,M89,S89,AA89,AI89,AR89,AZ89,BH89,BQ89,BY89,CG89,CO89)-CW89</f>
        <v/>
      </c>
      <c r="DM89" s="3007">
        <f>SUM(D89,J89,P89,V89,AD89,AL89,AU89,BC89,,BN89,BV89,CD89,CL89)-CT89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</row>
    <row customFormat="1" customHeight="1" hidden="1" ht="12.75" r="90" s="787">
      <c r="B90" s="1205" t="inlineStr">
        <is>
          <t xml:space="preserve">    de BBCOM, LIBERCOM</t>
        </is>
      </c>
      <c r="C90" s="651" t="inlineStr">
        <is>
          <t>TRAF84</t>
        </is>
      </c>
      <c r="D90" s="3062" t="n"/>
      <c r="E90" s="2592" t="n"/>
      <c r="F90" s="3031" t="n"/>
      <c r="G90" s="2592" t="n"/>
      <c r="H90" s="1208" t="n"/>
      <c r="I90" s="1209" t="n"/>
      <c r="J90" s="3062" t="n"/>
      <c r="K90" s="2592" t="n"/>
      <c r="L90" s="3031" t="n"/>
      <c r="M90" s="2592" t="n"/>
      <c r="N90" s="1208" t="n"/>
      <c r="O90" s="409" t="n"/>
      <c r="P90" s="3065" t="n"/>
      <c r="Q90" s="2592" t="n"/>
      <c r="R90" s="3031" t="n"/>
      <c r="S90" s="2592" t="n"/>
      <c r="T90" s="1208" t="n"/>
      <c r="U90" s="1252" t="n"/>
      <c r="V90" s="3065" t="n"/>
      <c r="W90" s="2592" t="n"/>
      <c r="X90" s="2592" t="n"/>
      <c r="Y90" s="2695" t="n"/>
      <c r="Z90" s="2695" t="n"/>
      <c r="AA90" s="2592" t="n"/>
      <c r="AB90" s="1208" t="n"/>
      <c r="AC90" s="410" t="n"/>
      <c r="AD90" s="3065" t="n"/>
      <c r="AE90" s="2592" t="n"/>
      <c r="AF90" s="2592" t="n"/>
      <c r="AG90" s="2695" t="n"/>
      <c r="AH90" s="2695" t="n"/>
      <c r="AI90" s="2592" t="n"/>
      <c r="AJ90" s="1208" t="n"/>
      <c r="AK90" s="410" t="n"/>
      <c r="AL90" s="3065" t="n"/>
      <c r="AM90" s="2592" t="n"/>
      <c r="AN90" s="2592" t="n"/>
      <c r="AO90" s="2592" t="n"/>
      <c r="AP90" s="2695" t="n"/>
      <c r="AQ90" s="2695" t="n"/>
      <c r="AR90" s="2592" t="n"/>
      <c r="AS90" s="1208" t="n"/>
      <c r="AT90" s="2593" t="n"/>
      <c r="AU90" s="3065" t="n"/>
      <c r="AV90" s="2592" t="n"/>
      <c r="AW90" s="2592" t="n"/>
      <c r="AX90" s="2695" t="n"/>
      <c r="AY90" s="2695" t="n"/>
      <c r="AZ90" s="2592" t="n"/>
      <c r="BA90" s="1208" t="n"/>
      <c r="BB90" s="410" t="n"/>
      <c r="BC90" s="3065" t="n"/>
      <c r="BD90" s="2592" t="n"/>
      <c r="BE90" s="2592" t="n"/>
      <c r="BF90" s="2695" t="n"/>
      <c r="BG90" s="2695" t="n"/>
      <c r="BH90" s="2592" t="n"/>
      <c r="BI90" s="1208" t="n"/>
      <c r="BJ90" s="410" t="n"/>
      <c r="BK90" s="3065" t="n"/>
      <c r="BL90" s="2592" t="n"/>
      <c r="BM90" s="2592" t="n"/>
      <c r="BN90" s="2592" t="n"/>
      <c r="BO90" s="2695" t="n"/>
      <c r="BP90" s="2695" t="n"/>
      <c r="BQ90" s="2592" t="n"/>
      <c r="BR90" s="1208" t="n"/>
      <c r="BS90" s="410" t="n"/>
      <c r="BT90" s="3065" t="n"/>
      <c r="BU90" s="2592" t="n"/>
      <c r="BV90" s="2592" t="n"/>
      <c r="BW90" s="2695" t="n"/>
      <c r="BX90" s="2695" t="n"/>
      <c r="BY90" s="2592" t="n"/>
      <c r="BZ90" s="1208" t="n"/>
      <c r="CA90" s="410" t="n"/>
      <c r="CB90" s="3065" t="n"/>
      <c r="CC90" s="2592" t="n"/>
      <c r="CD90" s="2592" t="n"/>
      <c r="CE90" s="2695" t="n"/>
      <c r="CF90" s="2695" t="n"/>
      <c r="CG90" s="2592" t="n"/>
      <c r="CH90" s="1208" t="n"/>
      <c r="CI90" s="410" t="n"/>
      <c r="CJ90" s="3065" t="n"/>
      <c r="CK90" s="2592" t="n"/>
      <c r="CL90" s="2592" t="n"/>
      <c r="CM90" s="2695" t="n"/>
      <c r="CN90" s="2695" t="n"/>
      <c r="CO90" s="2592" t="n"/>
      <c r="CP90" s="1208" t="n"/>
      <c r="CQ90" s="409" t="n"/>
      <c r="CR90" s="3060">
        <f>+SUMIF($J$5:$CQ$5,CR$5,$J90:$CQ90)</f>
        <v/>
      </c>
      <c r="CS90" s="2592">
        <f>+SUMIF($D$5:$CQ$5,CS$5,$D90:$CQ90)</f>
        <v/>
      </c>
      <c r="CT90" s="2592" t="n">
        <v>0</v>
      </c>
      <c r="CU90" s="2592">
        <f>CR90-CS90</f>
        <v/>
      </c>
      <c r="CV90" s="2592">
        <f>CR90-CT90</f>
        <v/>
      </c>
      <c r="CW90" s="2592" t="n"/>
      <c r="CX90" s="2592">
        <f>IFERROR(CR90/CW90-1, "-")</f>
        <v/>
      </c>
      <c r="CY90" s="2592" t="n"/>
      <c r="CZ90" s="2592" t="n"/>
      <c r="DA90" s="2592" t="n"/>
      <c r="DB90" s="2592" t="n"/>
      <c r="DC90" s="2592" t="n"/>
      <c r="DD90" s="2592" t="n"/>
      <c r="DE90" s="409" t="n"/>
      <c r="DF90" s="409" t="n"/>
      <c r="DG90" s="409" t="n"/>
      <c r="DH90" s="409" t="n"/>
      <c r="DI90" s="764" t="n"/>
      <c r="DJ90" s="3007">
        <f>SUM(D90,J90,P90,V90,AD90,AL90,AU90,BC90,BK90,BT90,CB90,CJ90)-CR90</f>
        <v/>
      </c>
      <c r="DK90" s="3007">
        <f>SUM(E90,K90,Q90,W90,AE90,AM90,AV90,BD90,BL90,BU90,CC90,CK90)-CS90</f>
        <v/>
      </c>
      <c r="DL90" s="3007">
        <f>SUM(G90,M90,S90,AA90,AI90,AR90,AZ90,BH90,BQ90,BY90,CG90,CO90)-CW90</f>
        <v/>
      </c>
      <c r="DM90" s="3007">
        <f>SUM(D90,J90,P90,V90,AD90,AL90,AU90,BC90,,BN90,BV90,CD90,CL90)-CT90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</row>
    <row customHeight="1" ht="3.75" r="91" s="2323">
      <c r="B91" s="1197" t="n"/>
      <c r="C91" s="2720" t="n"/>
      <c r="D91" s="2668" t="n"/>
      <c r="E91" s="2668" t="n"/>
      <c r="F91" s="3025" t="n"/>
      <c r="G91" s="2668" t="n"/>
      <c r="H91" s="1200" t="n"/>
      <c r="I91" s="32" t="n"/>
      <c r="J91" s="2668" t="n"/>
      <c r="K91" s="2668" t="n"/>
      <c r="L91" s="3025" t="n"/>
      <c r="M91" s="2668" t="n"/>
      <c r="N91" s="521" t="n"/>
      <c r="O91" s="521" t="n"/>
      <c r="P91" s="1253" t="n"/>
      <c r="Q91" s="2668" t="n"/>
      <c r="R91" s="521" t="n"/>
      <c r="S91" s="2668" t="n"/>
      <c r="T91" s="521" t="n"/>
      <c r="U91" s="521" t="n"/>
      <c r="V91" s="3066" t="n"/>
      <c r="W91" s="2668" t="n"/>
      <c r="X91" s="2668" t="n"/>
      <c r="Y91" s="3025" t="n"/>
      <c r="Z91" s="3025" t="n"/>
      <c r="AA91" s="2668" t="n"/>
      <c r="AB91" s="521" t="n"/>
      <c r="AC91" s="1054" t="n"/>
      <c r="AD91" s="521" t="n"/>
      <c r="AE91" s="2668" t="n"/>
      <c r="AF91" s="521" t="n"/>
      <c r="AG91" s="521" t="n"/>
      <c r="AH91" s="521" t="n"/>
      <c r="AI91" s="521" t="n"/>
      <c r="AJ91" s="521" t="n"/>
      <c r="AK91" s="1054" t="n"/>
      <c r="AL91" s="3067" t="n"/>
      <c r="AM91" s="2668" t="n"/>
      <c r="AN91" s="3068" t="n"/>
      <c r="AO91" s="3068" t="n"/>
      <c r="AP91" s="521" t="n"/>
      <c r="AQ91" s="521" t="n"/>
      <c r="AR91" s="3068" t="n"/>
      <c r="AS91" s="1053" t="n"/>
      <c r="AT91" s="3069" t="n"/>
      <c r="AU91" s="3067" t="n"/>
      <c r="AV91" s="2668" t="n"/>
      <c r="AW91" s="3068" t="n"/>
      <c r="AX91" s="3025" t="n"/>
      <c r="AY91" s="3025" t="n"/>
      <c r="AZ91" s="2668" t="n"/>
      <c r="BA91" s="521" t="n"/>
      <c r="BB91" s="1054" t="n"/>
      <c r="BC91" s="3067" t="n"/>
      <c r="BD91" s="2668" t="n"/>
      <c r="BE91" s="3068" t="n"/>
      <c r="BF91" s="3025" t="n"/>
      <c r="BG91" s="3025" t="n"/>
      <c r="BH91" s="2668" t="n"/>
      <c r="BI91" s="521" t="n"/>
      <c r="BJ91" s="1054" t="n"/>
      <c r="BK91" s="232" t="n"/>
      <c r="BL91" s="2668" t="n"/>
      <c r="BM91" s="232" t="n"/>
      <c r="BN91" s="1258" t="n"/>
      <c r="BO91" s="232" t="n"/>
      <c r="BP91" s="232" t="n"/>
      <c r="BQ91" s="232" t="n"/>
      <c r="BR91" s="232" t="n"/>
      <c r="BS91" s="397" t="n"/>
      <c r="BT91" s="1259" t="n"/>
      <c r="BU91" s="2668" t="n"/>
      <c r="BV91" s="1258" t="n"/>
      <c r="BW91" s="1258" t="n"/>
      <c r="BX91" s="1258" t="n"/>
      <c r="BY91" s="1258" t="n"/>
      <c r="BZ91" s="1260" t="n"/>
      <c r="CA91" s="1054" t="n"/>
      <c r="CB91" s="1261" t="n"/>
      <c r="CC91" s="2668" t="n"/>
      <c r="CD91" s="223" t="n"/>
      <c r="CE91" s="223" t="n"/>
      <c r="CF91" s="223" t="n"/>
      <c r="CG91" s="223" t="n"/>
      <c r="CH91" s="1053" t="n"/>
      <c r="CI91" s="1054" t="n"/>
      <c r="CJ91" s="2668" t="n"/>
      <c r="CK91" s="2668" t="n"/>
      <c r="CL91" s="2668" t="n"/>
      <c r="CM91" s="3025" t="n"/>
      <c r="CN91" s="3025" t="n"/>
      <c r="CO91" s="2668" t="n"/>
      <c r="CP91" s="1200" t="n"/>
      <c r="CQ91" s="232" t="n"/>
      <c r="CR91" s="3070" t="n"/>
      <c r="CS91" s="2668" t="n"/>
      <c r="CT91" s="2668" t="n"/>
      <c r="CU91" s="3071" t="n"/>
      <c r="CV91" s="3071" t="n"/>
      <c r="CW91" s="3071" t="n"/>
      <c r="CX91" s="1200">
        <f>IFERROR(CR91/CW91-1, "-")</f>
        <v/>
      </c>
      <c r="CY91" s="32" t="n"/>
      <c r="CZ91" s="2668" t="n"/>
      <c r="DA91" s="2668" t="n"/>
      <c r="DB91" s="2668" t="n"/>
      <c r="DC91" s="3071" t="n"/>
      <c r="DD91" s="2668" t="n"/>
      <c r="DE91" s="521" t="n"/>
      <c r="DF91" s="521" t="n"/>
      <c r="DG91" s="1060" t="n"/>
      <c r="DH91" s="1060" t="n"/>
      <c r="DI91" s="1180" t="n"/>
      <c r="DJ91" s="3007">
        <f>SUM(D91,J91,P91,V91,AD91,AL91,AU91,BC91,BK91,BT91,CB91,CJ91)-CR91</f>
        <v/>
      </c>
      <c r="DK91" s="3007">
        <f>SUM(E91,K91,Q91,W91,AE91,AM91,AV91,BD91,BL91,BU91,CC91,CK91)-CS91</f>
        <v/>
      </c>
      <c r="DL91" s="3007">
        <f>SUM(G91,M91,S91,AA91,AI91,AR91,AZ91,BH91,BQ91,BY91,CG91,CO91)-CW91</f>
        <v/>
      </c>
      <c r="DM91" s="3007">
        <f>SUM(D91,J91,P91,V91,AD91,AL91,AU91,BC91,,BN91,BV91,CD91,CL91)-CT91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</row>
    <row customHeight="1" ht="3.75" r="92" s="2323">
      <c r="C92" s="2720" t="n"/>
      <c r="BS92" s="1264" t="n"/>
      <c r="DJ92" s="3007">
        <f>SUM(D92,J92,P92,V92,AD92,AL92,AU92,BC92,BK92,BT92,CB92,CJ92)-CR92</f>
        <v/>
      </c>
      <c r="DK92" s="3007">
        <f>SUM(E92,K92,Q92,W92,AE92,AM92,AV92,BD92,BL92,BU92,CC92,CK92)-CS92</f>
        <v/>
      </c>
      <c r="DL92" s="3007">
        <f>SUM(G92,M92,S92,AA92,AI92,AR92,AZ92,BH92,BQ92,BY92,CG92,CO92)-CW92</f>
        <v/>
      </c>
      <c r="DM92" s="3007">
        <f>SUM(D92,J92,P92,V92,AD92,AL92,AU92,BC92,,BN92,BV92,CD92,CL92)-CT92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</row>
    <row customHeight="1" ht="3.75" r="93" s="2323">
      <c r="C93" s="2720" t="n"/>
      <c r="DJ93" s="3007">
        <f>SUM(D93,J93,P93,V93,AD93,AL93,AU93,BC93,BK93,BT93,CB93,CJ93)-CR93</f>
        <v/>
      </c>
      <c r="DK93" s="3007">
        <f>SUM(E93,K93,Q93,W93,AE93,AM93,AV93,BD93,BL93,BU93,CC93,CK93)-CS93</f>
        <v/>
      </c>
      <c r="DL93" s="3007">
        <f>SUM(G93,M93,S93,AA93,AI93,AR93,AZ93,BH93,BQ93,BY93,CG93,CO93)-CW93</f>
        <v/>
      </c>
      <c r="DM93" s="3007">
        <f>SUM(D93,J93,P93,V93,AD93,AL93,AU93,BC93,,BN93,BV93,CD93,CL93)-CT93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</row>
    <row customFormat="1" customHeight="1" ht="19.5" r="94" s="272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072" t="n"/>
      <c r="CS94" s="3073" t="n"/>
      <c r="CT94" s="3074" t="n"/>
      <c r="CU94" s="3074" t="n"/>
      <c r="CV94" s="3074" t="n"/>
      <c r="CZ94" s="2511" t="n"/>
      <c r="DI94" s="2739" t="n"/>
      <c r="DJ94" s="3075" t="n"/>
      <c r="DK94" s="3075" t="n"/>
      <c r="DL94" s="3075" t="n"/>
      <c r="DM94" s="3075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S96" s="3076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abSelected="1" topLeftCell="AV1" view="pageBreakPreview" workbookViewId="0" zoomScaleNormal="60">
      <selection activeCell="BE4" sqref="BE4"/>
    </sheetView>
  </sheetViews>
  <sheetFormatPr baseColWidth="10" defaultColWidth="10.83203125" defaultRowHeight="16"/>
  <cols>
    <col customWidth="1" max="2" min="2" style="2323" width="42.1640625"/>
    <col customWidth="1" hidden="1" max="3" min="3" style="2" width="0.33203125"/>
    <col customWidth="1" hidden="1" max="4" min="4" style="2323" width="17.83203125"/>
    <col customWidth="1" hidden="1" max="5" min="5" style="2323" width="16.83203125"/>
    <col customWidth="1" hidden="1" max="6" min="6" style="2323" width="17.5"/>
    <col customWidth="1" hidden="1" max="7" min="7" style="2323" width="17"/>
    <col customWidth="1" hidden="1" max="8" min="8" style="3077" width="9.1640625"/>
    <col customWidth="1" hidden="1" max="9" min="9" style="2" width="0.1640625"/>
    <col customWidth="1" hidden="1" max="10" min="10" style="2323" width="17"/>
    <col customWidth="1" hidden="1" max="11" min="11" style="2323" width="17.5"/>
    <col customWidth="1" hidden="1" max="12" min="12" style="2323" width="17"/>
    <col customWidth="1" hidden="1" max="13" min="13" style="2323" width="15.83203125"/>
    <col customWidth="1" hidden="1" max="14" min="14" style="2323" width="13.5"/>
    <col customWidth="1" hidden="1" max="15" min="15" style="2" width="0.33203125"/>
    <col customWidth="1" hidden="1" max="17" min="16" style="2323" width="17.5"/>
    <col customWidth="1" hidden="1" max="17" min="17" style="2323" width="13"/>
    <col customWidth="1" hidden="1" max="18" min="18" style="2323" width="16.5"/>
    <col customWidth="1" hidden="1" max="19" min="19" style="2323" width="17.83203125"/>
    <col customWidth="1" hidden="1" max="20" min="20" style="2323" width="11.5"/>
    <col customWidth="1" hidden="1" max="21" min="21" style="1271" width="0.33203125"/>
    <col customWidth="1" hidden="1" max="25" min="22" style="2" width="22.83203125"/>
    <col customWidth="1" hidden="1" max="23" min="23" style="2323" width="13"/>
    <col customWidth="1" hidden="1" max="24" min="24" style="2323" width="13"/>
    <col customWidth="1" hidden="1" max="25" min="25" style="2323" width="13"/>
    <col customWidth="1" hidden="1" max="27" min="26" style="2323" width="18"/>
    <col customWidth="1" hidden="1" max="27" min="27" style="2323" width="13"/>
    <col customWidth="1" hidden="1" max="28" min="28" style="3077" width="12.5"/>
    <col customWidth="1" hidden="1" max="29" min="29" style="2323" width="0.1640625"/>
    <col customWidth="1" hidden="1" max="31" min="30" style="2" width="16"/>
    <col customWidth="1" hidden="1" max="31" min="31" style="2323" width="13"/>
    <col customWidth="1" hidden="1" max="32" min="32" style="2" width="17.5"/>
    <col customWidth="1" hidden="1" max="33" min="33" style="2" width="14.5"/>
    <col customWidth="1" hidden="1" max="34" min="34" style="2323" width="18.1640625"/>
    <col customWidth="1" hidden="1" max="35" min="35" style="2323" width="15.83203125"/>
    <col customWidth="1" hidden="1" max="36" min="36" style="3077" width="10.6640625"/>
    <col customWidth="1" hidden="1" max="37" min="37" style="234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323" width="17"/>
    <col customWidth="1" hidden="1" max="43" min="43" style="2323" width="17.1640625"/>
    <col customWidth="1" hidden="1" max="44" min="44" style="3077" width="10.6640625"/>
    <col customWidth="1" hidden="1" max="45" min="45" style="2323" width="0.5"/>
    <col customWidth="1" hidden="1" max="46" min="46" style="1272" width="16.83203125"/>
    <col customWidth="1" hidden="1" max="47" min="47" style="3078" width="16.1640625"/>
    <col customWidth="1" hidden="1" max="48" min="48" style="3079" width="17.5"/>
    <col customWidth="1" hidden="1" max="49" min="49" style="3079" width="16.83203125"/>
    <col customWidth="1" hidden="1" max="50" min="50" style="2323" width="18"/>
    <col customWidth="1" hidden="1" max="51" min="51" style="2323" width="17"/>
    <col customWidth="1" hidden="1" max="52" min="52" style="3077" width="10"/>
    <col customWidth="1" hidden="1" max="53" min="53" style="2323" width="0.5"/>
    <col customWidth="1" max="54" min="54" style="2" width="17.83203125"/>
    <col customWidth="1" max="55" min="55" style="2" width="16.1640625"/>
    <col customWidth="1" max="56" min="56" style="2" width="17.5"/>
    <col customWidth="1" max="57" min="57" style="2" width="11.83203125"/>
    <col customWidth="1" max="58" min="58" style="2323" width="16.1640625"/>
    <col customWidth="1" max="59" min="59" style="2323" width="17"/>
    <col customWidth="1" max="60" min="60" style="3077" width="9.5"/>
    <col customWidth="1" max="61" min="61" style="2323" width="0.1640625"/>
    <col customWidth="1" hidden="1" max="64" min="62" style="2" width="17.5"/>
    <col customWidth="1" hidden="1" max="63" min="63" style="2323" width="13"/>
    <col customWidth="1" hidden="1" max="64" min="64" style="2323" width="13"/>
    <col customWidth="1" hidden="1" max="65" min="65" style="2" width="17.83203125"/>
    <col customWidth="1" hidden="1" max="66" min="66" style="2" width="3"/>
    <col customWidth="1" hidden="1" max="67" min="67" style="2323" width="16.83203125"/>
    <col customWidth="1" hidden="1" max="68" min="68" style="2323" width="17"/>
    <col customWidth="1" hidden="1" max="69" min="69" style="3077" width="9.83203125"/>
    <col customWidth="1" hidden="1" max="70" min="70" style="2323" width="0.1640625"/>
    <col customWidth="1" hidden="1" max="72" min="71" style="2" width="17"/>
    <col customWidth="1" hidden="1" max="72" min="72" style="2323" width="13"/>
    <col customWidth="1" hidden="1" max="73" min="73" style="2" width="17.5"/>
    <col customWidth="1" hidden="1" max="74" min="74" style="2" width="16.1640625"/>
    <col customWidth="1" hidden="1" max="75" min="75" style="2323" width="17.33203125"/>
    <col customWidth="1" hidden="1" max="76" min="76" style="2323" width="17"/>
    <col customWidth="1" hidden="1" max="77" min="77" style="3077" width="10"/>
    <col customWidth="1" hidden="1" max="78" min="78" style="2323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323" width="13"/>
    <col customWidth="1" hidden="1" max="83" min="83" style="2323" width="17.83203125"/>
    <col customWidth="1" hidden="1" max="84" min="84" style="2323" width="17"/>
    <col customWidth="1" hidden="1" max="85" min="85" style="3077" width="11.5"/>
    <col customWidth="1" hidden="1" max="86" min="86" style="2323" width="0.33203125"/>
    <col customWidth="1" hidden="1" max="87" min="87" style="2" width="17.5"/>
    <col customWidth="1" hidden="1" max="89" min="88" style="2" width="17.83203125"/>
    <col customWidth="1" hidden="1" max="89" min="89" style="2323" width="13"/>
    <col customWidth="1" hidden="1" max="90" min="90" style="2" width="17"/>
    <col customWidth="1" hidden="1" max="91" min="91" style="2323" width="18.1640625"/>
    <col customWidth="1" hidden="1" max="92" min="92" style="2323" width="17"/>
    <col customWidth="1" hidden="1" max="93" min="93" style="3077" width="10"/>
    <col customWidth="1" hidden="1" max="94" min="94" style="2323" width="0.1640625"/>
    <col customWidth="1" max="95" min="95" style="2323" width="18.83203125"/>
    <col customWidth="1" max="96" min="96" style="2323" width="18.33203125"/>
    <col customWidth="1" max="97" min="97" style="2323" width="19.5"/>
    <col customWidth="1" hidden="1" max="98" min="98" style="2323" width="18.1640625"/>
    <col customWidth="1" max="99" min="99" style="2323" width="17.5"/>
    <col customWidth="1" hidden="1" max="100" min="100" style="2323" width="17.5"/>
    <col customWidth="1" max="101" min="101" style="2323" width="11.5"/>
    <col customWidth="1" max="102" min="102" style="2323" width="3.33203125"/>
    <col customWidth="1" hidden="1" max="103" min="103" style="2323" width="16.83203125"/>
    <col customWidth="1" hidden="1" max="104" min="104" style="2323" width="17.1640625"/>
    <col customWidth="1" hidden="1" max="105" min="105" style="2323" width="16.5"/>
    <col customWidth="1" hidden="1" max="106" min="106" style="2323" width="17.1640625"/>
    <col customWidth="1" hidden="1" max="107" min="107" style="2323" width="15.6640625"/>
    <col customWidth="1" hidden="1" max="109" min="108" style="2323" width="16.5"/>
    <col customWidth="1" hidden="1" max="109" min="109" style="2323" width="13"/>
    <col customWidth="1" hidden="1" max="110" min="110" style="2323" width="15.6640625"/>
    <col customWidth="1" hidden="1" max="111" min="111" style="2323" width="17.5"/>
    <col customWidth="1" hidden="1" max="112" min="112" style="2323" width="13"/>
  </cols>
  <sheetData>
    <row r="1">
      <c r="B1" s="2388" t="n"/>
      <c r="D1" s="234" t="n"/>
      <c r="E1" s="1275" t="n"/>
      <c r="J1" s="234" t="n"/>
      <c r="K1" s="1275" t="n"/>
      <c r="N1" s="234" t="n"/>
      <c r="P1" s="234" t="n"/>
      <c r="Q1" s="1275" t="n"/>
      <c r="R1" s="1275" t="n"/>
      <c r="U1" s="1276" t="n"/>
      <c r="V1" s="234" t="n"/>
      <c r="W1" s="1275" t="n"/>
      <c r="X1" s="3079" t="n"/>
      <c r="Y1" s="3079" t="n"/>
      <c r="AD1" s="234" t="n"/>
      <c r="AE1" s="1275" t="n"/>
      <c r="AF1" s="3079" t="n"/>
      <c r="AG1" s="3079" t="n"/>
      <c r="AK1" s="26" t="n"/>
      <c r="AL1" s="234" t="n"/>
      <c r="AM1" s="2388" t="n"/>
      <c r="AN1" s="3079" t="n"/>
      <c r="AO1" s="3079" t="n"/>
      <c r="AS1" s="2" t="n"/>
      <c r="AT1" s="1277" t="n"/>
      <c r="AU1" s="2487" t="n"/>
      <c r="AV1" s="3080" t="n"/>
      <c r="AW1" s="3080" t="n"/>
      <c r="AX1" s="235" t="n"/>
      <c r="AY1" s="235" t="n"/>
      <c r="AZ1" s="3081" t="n"/>
      <c r="BA1" s="1280" t="n"/>
      <c r="BB1" s="1277" t="n"/>
      <c r="BC1" s="2487" t="n"/>
      <c r="BD1" s="3080" t="n"/>
      <c r="BE1" s="3080" t="n"/>
      <c r="BF1" s="235" t="n"/>
      <c r="BG1" s="235" t="n"/>
      <c r="BH1" s="2487" t="n"/>
      <c r="BI1" s="1281" t="n"/>
      <c r="BJ1" s="2388" t="n"/>
      <c r="BK1" s="2388" t="n"/>
      <c r="BL1" s="2388" t="n"/>
      <c r="BM1" s="2388" t="n"/>
      <c r="BN1" s="2388" t="n"/>
      <c r="BO1" s="1277" t="n"/>
      <c r="BP1" s="1277" t="n"/>
      <c r="BQ1" s="1277" t="n">
        <v>-0.0848202751626559</v>
      </c>
      <c r="BS1" s="234" t="n"/>
      <c r="BT1" s="234" t="n"/>
      <c r="BU1" s="234" t="n"/>
      <c r="CQ1" s="3082" t="n"/>
      <c r="CR1" s="3082" t="n"/>
      <c r="CS1" s="3079" t="n"/>
      <c r="CT1" s="2" t="n"/>
      <c r="CW1" s="3077" t="n"/>
    </row>
    <row r="2">
      <c r="A2" s="1283" t="n"/>
      <c r="B2" s="1283" t="n"/>
      <c r="C2" s="1283" t="n"/>
      <c r="D2" s="2351" t="n">
        <v>45658</v>
      </c>
      <c r="E2" s="3083" t="n"/>
      <c r="F2" s="3083" t="n"/>
      <c r="G2" s="3083" t="n"/>
      <c r="H2" s="3083" t="n"/>
      <c r="I2" s="1283" t="n"/>
      <c r="J2" s="2351" t="n">
        <v>45689</v>
      </c>
      <c r="K2" s="3083" t="n"/>
      <c r="L2" s="3083" t="n"/>
      <c r="M2" s="3083" t="n"/>
      <c r="N2" s="3083" t="n"/>
      <c r="O2" s="1283" t="n"/>
      <c r="P2" s="2351" t="n">
        <v>45717</v>
      </c>
      <c r="Q2" s="3083" t="n"/>
      <c r="R2" s="3083" t="n"/>
      <c r="S2" s="3083" t="n"/>
      <c r="T2" s="3083" t="n"/>
      <c r="U2" s="1276" t="n"/>
      <c r="V2" s="2351" t="n">
        <v>45748</v>
      </c>
      <c r="W2" s="3083" t="n"/>
      <c r="X2" s="3083" t="n"/>
      <c r="Y2" s="3083" t="n"/>
      <c r="Z2" s="3083" t="n"/>
      <c r="AA2" s="3083" t="n"/>
      <c r="AB2" s="3083" t="n"/>
      <c r="AD2" s="2351" t="n">
        <v>45778</v>
      </c>
      <c r="AE2" s="3083" t="n"/>
      <c r="AF2" s="3083" t="n"/>
      <c r="AG2" s="3083" t="n"/>
      <c r="AH2" s="3083" t="n"/>
      <c r="AI2" s="3083" t="n"/>
      <c r="AJ2" s="3083" t="n"/>
      <c r="AK2" s="1285" t="n"/>
      <c r="AL2" s="2351" t="n">
        <v>45809</v>
      </c>
      <c r="AM2" s="3083" t="n"/>
      <c r="AN2" s="3083" t="n"/>
      <c r="AO2" s="3083" t="n"/>
      <c r="AP2" s="3083" t="n"/>
      <c r="AQ2" s="3083" t="n"/>
      <c r="AR2" s="3083" t="n"/>
      <c r="AS2" s="1283" t="n"/>
      <c r="AT2" s="2351" t="n">
        <v>45839</v>
      </c>
      <c r="AU2" s="3083" t="n"/>
      <c r="AV2" s="3083" t="n"/>
      <c r="AW2" s="3083" t="n"/>
      <c r="AX2" s="3083" t="n"/>
      <c r="AY2" s="3083" t="n"/>
      <c r="AZ2" s="3083" t="n"/>
      <c r="BA2" s="1283" t="n"/>
      <c r="BB2" s="2351" t="n">
        <v>45870</v>
      </c>
      <c r="BC2" s="3083" t="n"/>
      <c r="BD2" s="3083" t="n"/>
      <c r="BE2" s="3083" t="n"/>
      <c r="BF2" s="3083" t="n"/>
      <c r="BG2" s="3083" t="n"/>
      <c r="BH2" s="3083" t="n"/>
      <c r="BI2" s="1283" t="n"/>
      <c r="BJ2" s="2351" t="n">
        <v>45901</v>
      </c>
      <c r="BK2" s="3083" t="n"/>
      <c r="BL2" s="3083" t="n"/>
      <c r="BM2" s="3083" t="n"/>
      <c r="BN2" s="3083" t="n"/>
      <c r="BO2" s="3083" t="n"/>
      <c r="BP2" s="3083" t="n"/>
      <c r="BQ2" s="3084" t="n"/>
      <c r="BS2" s="2351" t="n">
        <v>45931</v>
      </c>
      <c r="BT2" s="3083" t="n"/>
      <c r="BU2" s="3083" t="n"/>
      <c r="BV2" s="3083" t="n"/>
      <c r="BW2" s="3083" t="n"/>
      <c r="BX2" s="3083" t="n"/>
      <c r="BY2" s="3083" t="n"/>
      <c r="CA2" s="2351" t="n">
        <v>45962</v>
      </c>
      <c r="CB2" s="3083" t="n"/>
      <c r="CC2" s="3083" t="n"/>
      <c r="CD2" s="3083" t="n"/>
      <c r="CE2" s="3083" t="n"/>
      <c r="CF2" s="3083" t="n"/>
      <c r="CG2" s="3083" t="n"/>
      <c r="CI2" s="2351" t="n">
        <v>45992</v>
      </c>
      <c r="CJ2" s="3083" t="n"/>
      <c r="CK2" s="3083" t="n"/>
      <c r="CL2" s="3083" t="n"/>
      <c r="CM2" s="3083" t="n"/>
      <c r="CN2" s="3083" t="n"/>
      <c r="CO2" s="3083" t="n"/>
      <c r="CQ2" s="2352" t="inlineStr">
        <is>
          <t>Cumulé</t>
        </is>
      </c>
      <c r="CR2" s="3083" t="n"/>
      <c r="CS2" s="3083" t="n"/>
      <c r="CT2" s="3083" t="n"/>
      <c r="CU2" s="3083" t="n"/>
      <c r="CV2" s="3083" t="n"/>
      <c r="CW2" s="3083" t="n"/>
      <c r="CY2" s="2353" t="inlineStr">
        <is>
          <t>Annuel</t>
        </is>
      </c>
    </row>
    <row customHeight="1" ht="44.25" r="3" s="2323">
      <c r="A3" s="1283" t="n"/>
      <c r="B3" s="1283" t="n"/>
      <c r="C3" s="1283" t="n"/>
      <c r="D3" s="1286" t="inlineStr">
        <is>
          <t>Réel &lt;Mois&gt;</t>
        </is>
      </c>
      <c r="E3" s="1287" t="inlineStr">
        <is>
          <t>Réel &lt;Mois&gt;</t>
        </is>
      </c>
      <c r="F3" s="1287" t="inlineStr">
        <is>
          <t>Budget</t>
        </is>
      </c>
      <c r="G3" s="1287" t="inlineStr">
        <is>
          <t>Ecart vs.</t>
        </is>
      </c>
      <c r="H3" s="3085" t="inlineStr">
        <is>
          <t>% Evol/</t>
        </is>
      </c>
      <c r="I3" s="1283" t="n"/>
      <c r="J3" s="1286" t="inlineStr">
        <is>
          <t>Réel &lt;Mois&gt;</t>
        </is>
      </c>
      <c r="K3" s="1287" t="inlineStr">
        <is>
          <t>Réel &lt;Mois&gt;</t>
        </is>
      </c>
      <c r="L3" s="1287" t="inlineStr">
        <is>
          <t>Budget</t>
        </is>
      </c>
      <c r="M3" s="1287" t="inlineStr">
        <is>
          <t>Ecart vs.</t>
        </is>
      </c>
      <c r="N3" s="3085" t="inlineStr">
        <is>
          <t>% Evol/</t>
        </is>
      </c>
      <c r="O3" s="1283" t="n"/>
      <c r="P3" s="1286" t="inlineStr">
        <is>
          <t>Réel &lt;Mois&gt;</t>
        </is>
      </c>
      <c r="Q3" s="1287" t="inlineStr">
        <is>
          <t>Réel &lt;Mois&gt;</t>
        </is>
      </c>
      <c r="R3" s="1287" t="inlineStr">
        <is>
          <t>Budget</t>
        </is>
      </c>
      <c r="S3" s="1287" t="inlineStr">
        <is>
          <t>Ecart vs.</t>
        </is>
      </c>
      <c r="T3" s="3085" t="inlineStr">
        <is>
          <t>% Evol/</t>
        </is>
      </c>
      <c r="U3" s="1276" t="n"/>
      <c r="V3" s="1286" t="inlineStr">
        <is>
          <t>Réel &lt;Mois&gt;</t>
        </is>
      </c>
      <c r="W3" s="1287" t="inlineStr">
        <is>
          <t>Réel &lt;Mois&gt;</t>
        </is>
      </c>
      <c r="X3" s="1287" t="inlineStr">
        <is>
          <t>Budget</t>
        </is>
      </c>
      <c r="Y3" s="1287" t="inlineStr">
        <is>
          <t>Budget</t>
        </is>
      </c>
      <c r="Z3" s="1287" t="inlineStr">
        <is>
          <t>Ecart vs.</t>
        </is>
      </c>
      <c r="AA3" s="1287" t="inlineStr">
        <is>
          <t>Ecart vs.</t>
        </is>
      </c>
      <c r="AB3" s="3085" t="inlineStr">
        <is>
          <t>% Evol/</t>
        </is>
      </c>
      <c r="AD3" s="1286" t="inlineStr">
        <is>
          <t>Réel &lt;Mois&gt;</t>
        </is>
      </c>
      <c r="AE3" s="1287" t="inlineStr">
        <is>
          <t>Réel &lt;Mois&gt;</t>
        </is>
      </c>
      <c r="AF3" s="1287" t="inlineStr">
        <is>
          <t>Budget</t>
        </is>
      </c>
      <c r="AG3" s="1287" t="inlineStr">
        <is>
          <t>Budget</t>
        </is>
      </c>
      <c r="AH3" s="1287" t="inlineStr">
        <is>
          <t>Ecart vs.</t>
        </is>
      </c>
      <c r="AI3" s="1287" t="inlineStr">
        <is>
          <t>Ecart vs.</t>
        </is>
      </c>
      <c r="AJ3" s="3085" t="inlineStr">
        <is>
          <t>% Evol/</t>
        </is>
      </c>
      <c r="AK3" s="1285" t="n"/>
      <c r="AL3" s="1286" t="inlineStr">
        <is>
          <t>Réel &lt;Mois&gt;</t>
        </is>
      </c>
      <c r="AM3" s="1287" t="inlineStr">
        <is>
          <t>Réel &lt;Mois&gt;</t>
        </is>
      </c>
      <c r="AN3" s="1287" t="inlineStr">
        <is>
          <t>Budget</t>
        </is>
      </c>
      <c r="AO3" s="1287" t="inlineStr">
        <is>
          <t>Budget</t>
        </is>
      </c>
      <c r="AP3" s="1287" t="inlineStr">
        <is>
          <t>Ecart vs.</t>
        </is>
      </c>
      <c r="AQ3" s="1287" t="inlineStr">
        <is>
          <t>Ecart vs.</t>
        </is>
      </c>
      <c r="AR3" s="3085" t="inlineStr">
        <is>
          <t>% Evol/</t>
        </is>
      </c>
      <c r="AS3" s="1283" t="n"/>
      <c r="AT3" s="1286" t="inlineStr">
        <is>
          <t>Réel &lt;Mois&gt;</t>
        </is>
      </c>
      <c r="AU3" s="3086" t="inlineStr">
        <is>
          <t>Réel &lt;Mois&gt;</t>
        </is>
      </c>
      <c r="AV3" s="3087" t="inlineStr">
        <is>
          <t>Budget</t>
        </is>
      </c>
      <c r="AW3" s="3087" t="inlineStr">
        <is>
          <t>Budget</t>
        </is>
      </c>
      <c r="AX3" s="1287" t="inlineStr">
        <is>
          <t>Ecart vs.</t>
        </is>
      </c>
      <c r="AY3" s="1287" t="inlineStr">
        <is>
          <t>Ecart vs.</t>
        </is>
      </c>
      <c r="AZ3" s="3085" t="inlineStr">
        <is>
          <t>% Evol/</t>
        </is>
      </c>
      <c r="BA3" s="1283" t="n"/>
      <c r="BB3" s="1286" t="inlineStr">
        <is>
          <t>Réel &lt;Mois&gt;</t>
        </is>
      </c>
      <c r="BC3" s="1287" t="inlineStr">
        <is>
          <t>Réel &lt;Mois&gt;</t>
        </is>
      </c>
      <c r="BD3" s="1287" t="inlineStr">
        <is>
          <t>Budget</t>
        </is>
      </c>
      <c r="BE3" s="1287" t="inlineStr">
        <is>
          <t>Budget</t>
        </is>
      </c>
      <c r="BF3" s="1287" t="inlineStr">
        <is>
          <t>Ecart vs.</t>
        </is>
      </c>
      <c r="BG3" s="1287" t="inlineStr">
        <is>
          <t>Ecart vs.</t>
        </is>
      </c>
      <c r="BH3" s="3085" t="inlineStr">
        <is>
          <t>% Evol/</t>
        </is>
      </c>
      <c r="BI3" s="1283" t="n"/>
      <c r="BJ3" s="1286" t="inlineStr">
        <is>
          <t>Réel &lt;Mois&gt;</t>
        </is>
      </c>
      <c r="BK3" s="1287" t="inlineStr">
        <is>
          <t>Réel &lt;Mois&gt;</t>
        </is>
      </c>
      <c r="BL3" s="1287" t="inlineStr">
        <is>
          <t>Budget</t>
        </is>
      </c>
      <c r="BM3" s="1287" t="inlineStr">
        <is>
          <t>Budget</t>
        </is>
      </c>
      <c r="BN3" s="1287" t="inlineStr">
        <is>
          <t>Budget</t>
        </is>
      </c>
      <c r="BO3" s="1287" t="inlineStr">
        <is>
          <t>Ecart vs.</t>
        </is>
      </c>
      <c r="BP3" s="1287" t="inlineStr">
        <is>
          <t>Ecart vs.</t>
        </is>
      </c>
      <c r="BQ3" s="3085" t="inlineStr">
        <is>
          <t>% Evol/</t>
        </is>
      </c>
      <c r="BS3" s="1286" t="inlineStr">
        <is>
          <t>Réel &lt;Mois&gt;</t>
        </is>
      </c>
      <c r="BT3" s="1287" t="inlineStr">
        <is>
          <t>Réel &lt;Mois&gt;</t>
        </is>
      </c>
      <c r="BU3" s="1287" t="inlineStr">
        <is>
          <t>Budget</t>
        </is>
      </c>
      <c r="BV3" s="1287" t="inlineStr">
        <is>
          <t>Budget</t>
        </is>
      </c>
      <c r="BW3" s="1287" t="inlineStr">
        <is>
          <t>Ecart vs.</t>
        </is>
      </c>
      <c r="BX3" s="1287" t="inlineStr">
        <is>
          <t>Ecart vs.</t>
        </is>
      </c>
      <c r="BY3" s="3085" t="inlineStr">
        <is>
          <t>% Evol/</t>
        </is>
      </c>
      <c r="CA3" s="1286" t="inlineStr">
        <is>
          <t>Réel &lt;Mois&gt;</t>
        </is>
      </c>
      <c r="CB3" s="1287" t="inlineStr">
        <is>
          <t>Réel &lt;Mois&gt;</t>
        </is>
      </c>
      <c r="CC3" s="1287" t="inlineStr">
        <is>
          <t>Budget</t>
        </is>
      </c>
      <c r="CD3" s="1287" t="inlineStr">
        <is>
          <t>Budget</t>
        </is>
      </c>
      <c r="CE3" s="1287" t="inlineStr">
        <is>
          <t>Ecart vs.</t>
        </is>
      </c>
      <c r="CF3" s="1287" t="inlineStr">
        <is>
          <t>Ecart vs.</t>
        </is>
      </c>
      <c r="CG3" s="3085" t="inlineStr">
        <is>
          <t>% Evol/</t>
        </is>
      </c>
      <c r="CI3" s="1286" t="inlineStr">
        <is>
          <t>Réel &lt;Mois&gt;</t>
        </is>
      </c>
      <c r="CJ3" s="1287" t="inlineStr">
        <is>
          <t>Réel &lt;Mois&gt;</t>
        </is>
      </c>
      <c r="CK3" s="1287" t="inlineStr">
        <is>
          <t>Budget</t>
        </is>
      </c>
      <c r="CL3" s="1287" t="inlineStr">
        <is>
          <t>Budget</t>
        </is>
      </c>
      <c r="CM3" s="1287" t="inlineStr">
        <is>
          <t>Ecart vs.</t>
        </is>
      </c>
      <c r="CN3" s="1287" t="inlineStr">
        <is>
          <t>Ecart vs.</t>
        </is>
      </c>
      <c r="CO3" s="3085" t="inlineStr">
        <is>
          <t>% Evol/</t>
        </is>
      </c>
      <c r="CQ3" s="1291" t="inlineStr">
        <is>
          <t>Réel &lt;Mois&gt;</t>
        </is>
      </c>
      <c r="CR3" s="1291" t="inlineStr">
        <is>
          <t>Réel &lt;Mois&gt;</t>
        </is>
      </c>
      <c r="CS3" s="1291" t="inlineStr">
        <is>
          <t>Budget</t>
        </is>
      </c>
      <c r="CT3" s="1291" t="inlineStr">
        <is>
          <t>Budget</t>
        </is>
      </c>
      <c r="CU3" s="1292" t="inlineStr">
        <is>
          <t>Ecart vs.</t>
        </is>
      </c>
      <c r="CV3" s="1292" t="inlineStr">
        <is>
          <t>Ecart vs.</t>
        </is>
      </c>
      <c r="CW3" s="3088" t="inlineStr">
        <is>
          <t>% Evol/</t>
        </is>
      </c>
      <c r="CY3" s="1291" t="inlineStr">
        <is>
          <t>Budget</t>
        </is>
      </c>
      <c r="CZ3" s="1291" t="inlineStr">
        <is>
          <t>Actu1</t>
        </is>
      </c>
      <c r="DA3" s="1291" t="inlineStr">
        <is>
          <t>Actu2</t>
        </is>
      </c>
      <c r="DB3" s="1291" t="inlineStr">
        <is>
          <t>Actu3</t>
        </is>
      </c>
      <c r="DC3" s="1291" t="inlineStr">
        <is>
          <t>Réel &lt;Mois&gt;</t>
        </is>
      </c>
      <c r="DD3" s="1291" t="inlineStr">
        <is>
          <t>% Bud /</t>
        </is>
      </c>
      <c r="DE3" s="1291" t="inlineStr">
        <is>
          <t>% Actu 1 /</t>
        </is>
      </c>
      <c r="DF3" s="1291" t="inlineStr">
        <is>
          <t>% Actu 2 /</t>
        </is>
      </c>
      <c r="DG3" s="1291" t="inlineStr">
        <is>
          <t>% Actu 3 /</t>
        </is>
      </c>
    </row>
    <row customHeight="1" ht="37.5" r="4" s="2323">
      <c r="A4" s="1283" t="n"/>
      <c r="B4" s="1294" t="inlineStr">
        <is>
          <t>En monnaie locale</t>
        </is>
      </c>
      <c r="C4" s="1295" t="n"/>
      <c r="D4" s="1296" t="n">
        <v>2025</v>
      </c>
      <c r="E4" s="1296" t="n">
        <v>2024</v>
      </c>
      <c r="F4" s="1296" t="n">
        <v>2025</v>
      </c>
      <c r="G4" s="1296" t="inlineStr">
        <is>
          <t>Budget</t>
        </is>
      </c>
      <c r="H4" s="1296" t="n">
        <v>2024</v>
      </c>
      <c r="I4" s="1283" t="n"/>
      <c r="J4" s="1296" t="n">
        <v>2025</v>
      </c>
      <c r="K4" s="1296" t="n">
        <v>2024</v>
      </c>
      <c r="L4" s="1296" t="n">
        <v>2025</v>
      </c>
      <c r="M4" s="1296" t="inlineStr">
        <is>
          <t>Budget</t>
        </is>
      </c>
      <c r="N4" s="1296" t="n">
        <v>2024</v>
      </c>
      <c r="O4" s="1283" t="n"/>
      <c r="P4" s="1296" t="n">
        <v>2025</v>
      </c>
      <c r="Q4" s="1296" t="n">
        <v>2024</v>
      </c>
      <c r="R4" s="1296" t="n">
        <v>2025</v>
      </c>
      <c r="S4" s="1296" t="inlineStr">
        <is>
          <t>Budget</t>
        </is>
      </c>
      <c r="T4" s="1296" t="n">
        <v>2024</v>
      </c>
      <c r="U4" s="1276" t="n"/>
      <c r="V4" s="1296" t="n">
        <v>2025</v>
      </c>
      <c r="W4" s="1296" t="n">
        <v>2024</v>
      </c>
      <c r="X4" s="1296" t="n">
        <v>2025</v>
      </c>
      <c r="Y4" s="1296" t="inlineStr">
        <is>
          <t>Actu 1</t>
        </is>
      </c>
      <c r="Z4" s="1296" t="inlineStr">
        <is>
          <t>Budget</t>
        </is>
      </c>
      <c r="AA4" s="1296" t="inlineStr">
        <is>
          <t>Actu 1</t>
        </is>
      </c>
      <c r="AB4" s="1296" t="n">
        <v>2024</v>
      </c>
      <c r="AD4" s="1296" t="n">
        <v>2025</v>
      </c>
      <c r="AE4" s="1296" t="n">
        <v>2024</v>
      </c>
      <c r="AF4" s="1296" t="n">
        <v>2025</v>
      </c>
      <c r="AG4" s="1296" t="inlineStr">
        <is>
          <t>Actu 1</t>
        </is>
      </c>
      <c r="AH4" s="1296" t="inlineStr">
        <is>
          <t>Budget</t>
        </is>
      </c>
      <c r="AI4" s="1296" t="inlineStr">
        <is>
          <t>Actu 1</t>
        </is>
      </c>
      <c r="AJ4" s="1296" t="n">
        <v>2024</v>
      </c>
      <c r="AK4" s="1285" t="n"/>
      <c r="AL4" s="1296" t="n">
        <v>2025</v>
      </c>
      <c r="AM4" s="1296" t="n">
        <v>2024</v>
      </c>
      <c r="AN4" s="1296" t="n">
        <v>2025</v>
      </c>
      <c r="AO4" s="1296" t="inlineStr">
        <is>
          <t>Actu 1</t>
        </is>
      </c>
      <c r="AP4" s="1296" t="inlineStr">
        <is>
          <t>Budget</t>
        </is>
      </c>
      <c r="AQ4" s="1296" t="inlineStr">
        <is>
          <t>Actu 1</t>
        </is>
      </c>
      <c r="AR4" s="1296" t="n">
        <v>2024</v>
      </c>
      <c r="AS4" s="1297" t="n"/>
      <c r="AT4" s="1296" t="n">
        <v>2025</v>
      </c>
      <c r="AU4" s="1296" t="n">
        <v>2024</v>
      </c>
      <c r="AV4" s="1296" t="n">
        <v>2025</v>
      </c>
      <c r="AW4" s="3089" t="inlineStr">
        <is>
          <t>Actu 2</t>
        </is>
      </c>
      <c r="AX4" s="1296" t="inlineStr">
        <is>
          <t>Budget</t>
        </is>
      </c>
      <c r="AY4" s="1296" t="inlineStr">
        <is>
          <t>Actu 2</t>
        </is>
      </c>
      <c r="AZ4" s="1296" t="n">
        <v>2024</v>
      </c>
      <c r="BA4" s="1297" t="n"/>
      <c r="BB4" s="1296" t="n">
        <v>2025</v>
      </c>
      <c r="BC4" s="1296" t="n">
        <v>2024</v>
      </c>
      <c r="BD4" s="1296" t="n">
        <v>2025</v>
      </c>
      <c r="BE4" s="1296" t="inlineStr">
        <is>
          <t>Actu 2</t>
        </is>
      </c>
      <c r="BF4" s="1296" t="inlineStr">
        <is>
          <t>Budget</t>
        </is>
      </c>
      <c r="BG4" s="1296" t="inlineStr">
        <is>
          <t>Actu 2</t>
        </is>
      </c>
      <c r="BH4" s="1296" t="n">
        <v>2024</v>
      </c>
      <c r="BI4" s="1297" t="n"/>
      <c r="BJ4" s="1296" t="n">
        <v>2025</v>
      </c>
      <c r="BK4" s="1296" t="n">
        <v>2024</v>
      </c>
      <c r="BL4" s="1296" t="n">
        <v>2025</v>
      </c>
      <c r="BM4" s="1296" t="inlineStr">
        <is>
          <t>Actu 2</t>
        </is>
      </c>
      <c r="BN4" s="1296" t="inlineStr">
        <is>
          <t>Actu 3</t>
        </is>
      </c>
      <c r="BO4" s="1296" t="inlineStr">
        <is>
          <t>Budget</t>
        </is>
      </c>
      <c r="BP4" s="1296" t="inlineStr">
        <is>
          <t>Actu 2</t>
        </is>
      </c>
      <c r="BQ4" s="1296" t="n">
        <v>2024</v>
      </c>
      <c r="BS4" s="1296" t="n">
        <v>2025</v>
      </c>
      <c r="BT4" s="1296" t="n">
        <v>2024</v>
      </c>
      <c r="BU4" s="1296" t="n">
        <v>2025</v>
      </c>
      <c r="BV4" s="1296" t="inlineStr">
        <is>
          <t>Actu 3</t>
        </is>
      </c>
      <c r="BW4" s="1296" t="inlineStr">
        <is>
          <t>Budget</t>
        </is>
      </c>
      <c r="BX4" s="1296" t="inlineStr">
        <is>
          <t>Actu 3</t>
        </is>
      </c>
      <c r="BY4" s="1296" t="n">
        <v>2024</v>
      </c>
      <c r="CA4" s="1296" t="n">
        <v>2025</v>
      </c>
      <c r="CB4" s="1296" t="n">
        <v>2024</v>
      </c>
      <c r="CC4" s="1296" t="n">
        <v>2025</v>
      </c>
      <c r="CD4" s="1296" t="inlineStr">
        <is>
          <t>Actu 3</t>
        </is>
      </c>
      <c r="CE4" s="1296" t="inlineStr">
        <is>
          <t>Budget</t>
        </is>
      </c>
      <c r="CF4" s="1296" t="inlineStr">
        <is>
          <t>Actu 3</t>
        </is>
      </c>
      <c r="CG4" s="1296" t="n">
        <v>2024</v>
      </c>
      <c r="CI4" s="1296" t="n">
        <v>2025</v>
      </c>
      <c r="CJ4" s="1296" t="n">
        <v>2024</v>
      </c>
      <c r="CK4" s="1296" t="n">
        <v>2025</v>
      </c>
      <c r="CL4" s="1296" t="inlineStr">
        <is>
          <t>Actu 3</t>
        </is>
      </c>
      <c r="CM4" s="1296" t="inlineStr">
        <is>
          <t>Budget</t>
        </is>
      </c>
      <c r="CN4" s="1296" t="inlineStr">
        <is>
          <t>Actu 3</t>
        </is>
      </c>
      <c r="CO4" s="1296" t="n">
        <v>2024</v>
      </c>
      <c r="CQ4" s="1299" t="n">
        <v>2025</v>
      </c>
      <c r="CR4" s="1299" t="n">
        <v>2024</v>
      </c>
      <c r="CS4" s="1299" t="n">
        <v>2025</v>
      </c>
      <c r="CT4" s="1299" t="inlineStr">
        <is>
          <t>Actu 3</t>
        </is>
      </c>
      <c r="CU4" s="1300" t="inlineStr">
        <is>
          <t>Budget</t>
        </is>
      </c>
      <c r="CV4" s="1300" t="inlineStr">
        <is>
          <t>Actu 3</t>
        </is>
      </c>
      <c r="CW4" s="1300" t="n">
        <v>2024</v>
      </c>
      <c r="CY4" s="1301" t="n">
        <v>2025</v>
      </c>
      <c r="CZ4" s="1299" t="n">
        <v>2025</v>
      </c>
      <c r="DA4" s="1299" t="n">
        <v>2025</v>
      </c>
      <c r="DB4" s="1299" t="n">
        <v>2025</v>
      </c>
      <c r="DC4" s="1299" t="n">
        <v>2024</v>
      </c>
      <c r="DD4" s="1299" t="n">
        <v>2024</v>
      </c>
      <c r="DE4" s="1299" t="n">
        <v>2025</v>
      </c>
      <c r="DF4" s="1299" t="n">
        <v>2025</v>
      </c>
      <c r="DG4" s="1299" t="n">
        <v>2025</v>
      </c>
    </row>
    <row customFormat="1" r="5" s="2">
      <c r="A5" s="1283" t="n"/>
      <c r="B5" s="1283" t="n"/>
      <c r="C5" s="1283" t="n"/>
      <c r="D5" s="1302" t="n"/>
      <c r="E5" s="1302" t="n"/>
      <c r="F5" s="1302" t="n"/>
      <c r="G5" s="1302" t="n"/>
      <c r="H5" s="3090" t="n"/>
      <c r="I5" s="1283" t="n"/>
      <c r="J5" s="1302" t="n"/>
      <c r="K5" s="1302" t="n"/>
      <c r="L5" s="1302" t="n"/>
      <c r="M5" s="1302" t="n"/>
      <c r="N5" s="3090" t="n"/>
      <c r="O5" s="1283" t="n"/>
      <c r="P5" s="1302" t="n"/>
      <c r="Q5" s="1302" t="n"/>
      <c r="R5" s="1302" t="n"/>
      <c r="S5" s="1302" t="n"/>
      <c r="T5" s="3090" t="n"/>
      <c r="U5" s="1304" t="n"/>
      <c r="V5" s="1302" t="n"/>
      <c r="W5" s="1302" t="n"/>
      <c r="X5" s="1302" t="n"/>
      <c r="Y5" s="1302" t="n"/>
      <c r="Z5" s="1302" t="n"/>
      <c r="AA5" s="1302" t="n"/>
      <c r="AB5" s="3090" t="n"/>
      <c r="AD5" s="1302" t="n"/>
      <c r="AE5" s="1302" t="n"/>
      <c r="AF5" s="1302" t="n"/>
      <c r="AG5" s="1302" t="n"/>
      <c r="AH5" s="1302" t="n"/>
      <c r="AI5" s="1302" t="n"/>
      <c r="AJ5" s="3090" t="n"/>
      <c r="AK5" s="1285" t="n"/>
      <c r="AL5" s="1302" t="n"/>
      <c r="AM5" s="1302" t="n"/>
      <c r="AN5" s="1302" t="n"/>
      <c r="AO5" s="1302" t="n"/>
      <c r="AP5" s="1302" t="n"/>
      <c r="AQ5" s="1302" t="n"/>
      <c r="AR5" s="3090" t="n"/>
      <c r="AS5" s="1283" t="n"/>
      <c r="AT5" s="1305" t="n"/>
      <c r="AU5" s="3091" t="n"/>
      <c r="AV5" s="3092" t="n"/>
      <c r="AW5" s="3092" t="n"/>
      <c r="AX5" s="1302" t="n"/>
      <c r="AY5" s="1302" t="n"/>
      <c r="AZ5" s="3090" t="n"/>
      <c r="BA5" s="1283" t="n"/>
      <c r="BB5" s="1302" t="n"/>
      <c r="BC5" s="1302" t="n"/>
      <c r="BD5" s="1302" t="n"/>
      <c r="BE5" s="1302" t="n"/>
      <c r="BF5" s="1302" t="n"/>
      <c r="BG5" s="1302" t="n"/>
      <c r="BH5" s="3090" t="n"/>
      <c r="BI5" s="1283" t="n"/>
      <c r="BJ5" s="1302" t="n"/>
      <c r="BK5" s="1302" t="n"/>
      <c r="BL5" s="1302" t="n"/>
      <c r="BM5" s="1302" t="n"/>
      <c r="BN5" s="1302" t="n"/>
      <c r="BO5" s="1302" t="n"/>
      <c r="BP5" s="1302" t="n"/>
      <c r="BQ5" s="3090" t="n"/>
      <c r="BS5" s="1302" t="n"/>
      <c r="BT5" s="1302" t="n"/>
      <c r="BU5" s="1302" t="n"/>
      <c r="BV5" s="1302" t="n"/>
      <c r="BW5" s="1302" t="n"/>
      <c r="BX5" s="1302" t="n"/>
      <c r="BY5" s="3090" t="n"/>
      <c r="CA5" s="1302" t="n"/>
      <c r="CB5" s="1302" t="n"/>
      <c r="CC5" s="1302" t="n"/>
      <c r="CD5" s="1302" t="n"/>
      <c r="CE5" s="1302" t="n"/>
      <c r="CF5" s="1302" t="n"/>
      <c r="CG5" s="3090" t="n"/>
      <c r="CI5" s="1302" t="n"/>
      <c r="CJ5" s="1302" t="n"/>
      <c r="CK5" s="1302" t="n"/>
      <c r="CL5" s="1302" t="n"/>
      <c r="CM5" s="1302" t="n"/>
      <c r="CN5" s="1302" t="n"/>
      <c r="CO5" s="3090" t="n"/>
      <c r="CQ5" s="1302" t="n"/>
      <c r="CR5" s="1302" t="n"/>
      <c r="CS5" s="1302" t="n"/>
      <c r="CT5" s="1302" t="n"/>
      <c r="CU5" s="1302" t="n"/>
      <c r="CV5" s="1302" t="n"/>
      <c r="CW5" s="3090" t="n"/>
      <c r="CY5" s="1302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</row>
    <row r="6">
      <c r="A6" s="2350" t="inlineStr">
        <is>
          <t>Parc clients Total</t>
        </is>
      </c>
      <c r="B6" s="3093" t="n"/>
      <c r="C6" s="1283" t="n"/>
      <c r="D6" s="1308" t="n">
        <v>15941424</v>
      </c>
      <c r="E6" s="1309" t="n">
        <v>12843446</v>
      </c>
      <c r="F6" s="1309" t="n">
        <v>16938163</v>
      </c>
      <c r="G6" s="1310" t="n">
        <v>-996739</v>
      </c>
      <c r="H6" s="3094" t="n">
        <v>0.2412108089993916</v>
      </c>
      <c r="I6" s="1283" t="n"/>
      <c r="J6" s="1308" t="n">
        <v>16107536</v>
      </c>
      <c r="K6" s="1309" t="n">
        <v>13082146</v>
      </c>
      <c r="L6" s="1309" t="n">
        <v>17138163</v>
      </c>
      <c r="M6" s="1310" t="n">
        <v>-1030627</v>
      </c>
      <c r="N6" s="3094" t="n">
        <v>0.2312609873028477</v>
      </c>
      <c r="O6" s="1285" t="n"/>
      <c r="P6" s="1308" t="n">
        <v>16340284</v>
      </c>
      <c r="Q6" s="1309" t="n">
        <v>13452084</v>
      </c>
      <c r="R6" s="1312" t="n">
        <v>17338163</v>
      </c>
      <c r="S6" s="1310" t="n">
        <v>-997879</v>
      </c>
      <c r="T6" s="3094" t="n">
        <v>0.2147027925189882</v>
      </c>
      <c r="U6" s="1313" t="n"/>
      <c r="V6" s="1308" t="n">
        <v>16557963</v>
      </c>
      <c r="W6" s="1309" t="n">
        <v>13850369</v>
      </c>
      <c r="X6" s="1309" t="n">
        <v>17538163</v>
      </c>
      <c r="Y6" s="1309" t="n">
        <v>16540284</v>
      </c>
      <c r="Z6" s="1310" t="n">
        <v>-980200</v>
      </c>
      <c r="AA6" s="3095" t="n">
        <v>17679</v>
      </c>
      <c r="AB6" s="3094" t="n">
        <v>0.1954889432909694</v>
      </c>
      <c r="AC6" s="234" t="n"/>
      <c r="AD6" s="1308" t="n">
        <v>16773484</v>
      </c>
      <c r="AE6" s="1309" t="n">
        <v>14268600</v>
      </c>
      <c r="AF6" s="1309" t="n">
        <v>17738163</v>
      </c>
      <c r="AG6" s="1309" t="n">
        <v>16740284</v>
      </c>
      <c r="AH6" s="1310" t="n">
        <v>-964679</v>
      </c>
      <c r="AI6" s="3095" t="n">
        <v>33200</v>
      </c>
      <c r="AJ6" s="3094" t="n">
        <v>0.1755521915254474</v>
      </c>
      <c r="AK6" s="1285" t="n"/>
      <c r="AL6" s="1308" t="n">
        <v>16993599</v>
      </c>
      <c r="AM6" s="1309" t="n">
        <v>14628848</v>
      </c>
      <c r="AN6" s="1309" t="n">
        <v>17938163</v>
      </c>
      <c r="AO6" s="1312" t="n">
        <v>0</v>
      </c>
      <c r="AP6" s="1310" t="n">
        <v>-944564</v>
      </c>
      <c r="AQ6" s="3095" t="n">
        <v>16993599</v>
      </c>
      <c r="AR6" s="3094" t="n">
        <v>0.1616498441982581</v>
      </c>
      <c r="AS6" s="1283" t="n"/>
      <c r="AT6" s="1308" t="n">
        <v>17170326</v>
      </c>
      <c r="AU6" s="1309" t="n">
        <v>14894843</v>
      </c>
      <c r="AV6" s="1309" t="n">
        <v>18138163</v>
      </c>
      <c r="AW6" s="1312" t="n">
        <v>0</v>
      </c>
      <c r="AX6" s="1310" t="n">
        <v>-967837</v>
      </c>
      <c r="AY6" s="3095" t="n">
        <v>17170326</v>
      </c>
      <c r="AZ6" s="3094" t="n">
        <v>0.152769854640294</v>
      </c>
      <c r="BA6" s="1283" t="n"/>
      <c r="BB6" s="1308" t="n">
        <v>227207</v>
      </c>
      <c r="BC6" s="1309" t="n">
        <v>220015</v>
      </c>
      <c r="BD6" s="1309" t="n">
        <v>249080.403047439</v>
      </c>
      <c r="BE6" s="1312" t="n">
        <v>249080.403047439</v>
      </c>
      <c r="BF6" s="1310" t="n">
        <v>-21873.403047439</v>
      </c>
      <c r="BG6" s="3095" t="n">
        <v>-21873.403047439</v>
      </c>
      <c r="BH6" s="3094" t="n">
        <v>0.03268868031725103</v>
      </c>
      <c r="BI6" s="1283" t="n"/>
      <c r="BJ6" s="1308" t="n"/>
      <c r="BK6" s="1309" t="n"/>
      <c r="BL6" s="1309" t="n"/>
      <c r="BM6" s="1309" t="n"/>
      <c r="BN6" s="1309" t="n"/>
      <c r="BO6" s="1310" t="n"/>
      <c r="BP6" s="3095" t="n"/>
      <c r="BQ6" s="3094" t="n"/>
      <c r="BS6" s="1308" t="n"/>
      <c r="BT6" s="1309" t="n"/>
      <c r="BU6" s="1309" t="n"/>
      <c r="BV6" s="1309" t="n"/>
      <c r="BW6" s="1310" t="n"/>
      <c r="BX6" s="3095" t="n"/>
      <c r="BY6" s="3094" t="n"/>
      <c r="CA6" s="1308" t="n"/>
      <c r="CB6" s="1309" t="n"/>
      <c r="CC6" s="1309" t="n"/>
      <c r="CD6" s="1309" t="n"/>
      <c r="CE6" s="1310" t="n"/>
      <c r="CF6" s="3095" t="n"/>
      <c r="CG6" s="3094" t="n"/>
      <c r="CI6" s="1308" t="n"/>
      <c r="CJ6" s="1309" t="n"/>
      <c r="CK6" s="1309" t="n"/>
      <c r="CL6" s="1309" t="n"/>
      <c r="CM6" s="1310" t="n"/>
      <c r="CN6" s="3095" t="n"/>
      <c r="CO6" s="3094" t="n"/>
      <c r="CP6" s="3096" t="n"/>
      <c r="CQ6" s="1316" t="n">
        <v>227207</v>
      </c>
      <c r="CR6" s="1316" t="n">
        <v>220015</v>
      </c>
      <c r="CS6" s="1316" t="n">
        <v>249080.403047439</v>
      </c>
      <c r="CT6" s="1316" t="n">
        <v/>
      </c>
      <c r="CU6" s="1317" t="n">
        <v>-21873.403047439</v>
      </c>
      <c r="CV6" s="1317" t="n">
        <v/>
      </c>
      <c r="CW6" s="3097">
        <f>IFERROR(CQ6/CR6-1,"-")</f>
        <v/>
      </c>
      <c r="CY6" s="1316" t="n"/>
      <c r="CZ6" s="1316" t="n"/>
      <c r="DA6" s="1316" t="n"/>
      <c r="DB6" s="1316" t="n"/>
      <c r="DC6" s="1316" t="n"/>
      <c r="DD6" s="1319">
        <f>CY6/$DC6-1</f>
        <v/>
      </c>
      <c r="DE6" s="1317">
        <f>CZ6/$DC6-1</f>
        <v/>
      </c>
      <c r="DF6" s="1317">
        <f>DA6/$DC6-1</f>
        <v/>
      </c>
      <c r="DG6" s="1317">
        <f>DB6/$DC6-1</f>
        <v/>
      </c>
    </row>
    <row r="7">
      <c r="A7" s="1320" t="n"/>
      <c r="B7" s="1320" t="n"/>
      <c r="C7" s="1313" t="n"/>
      <c r="D7" s="1321" t="n"/>
      <c r="E7" s="1321" t="n"/>
      <c r="F7" s="1321" t="n"/>
      <c r="G7" s="1321" t="n"/>
      <c r="H7" s="3098" t="n"/>
      <c r="I7" s="1313" t="n"/>
      <c r="J7" s="1321" t="n"/>
      <c r="K7" s="1321" t="n"/>
      <c r="L7" s="1321" t="n"/>
      <c r="M7" s="1321" t="n"/>
      <c r="N7" s="3098" t="n"/>
      <c r="O7" s="1313" t="n"/>
      <c r="P7" s="1321" t="n"/>
      <c r="Q7" s="1321" t="n"/>
      <c r="R7" s="1323" t="n"/>
      <c r="S7" s="1321" t="n"/>
      <c r="T7" s="3098" t="n"/>
      <c r="U7" s="1276" t="n"/>
      <c r="V7" s="1321" t="n"/>
      <c r="W7" s="1321" t="n"/>
      <c r="X7" s="1321" t="n"/>
      <c r="Y7" s="1321" t="n"/>
      <c r="Z7" s="1321" t="n"/>
      <c r="AA7" s="1321" t="n"/>
      <c r="AB7" s="3098" t="n"/>
      <c r="AD7" s="1321" t="n"/>
      <c r="AE7" s="1321" t="n"/>
      <c r="AF7" s="1321" t="n"/>
      <c r="AG7" s="1321" t="n"/>
      <c r="AH7" s="1321" t="n"/>
      <c r="AI7" s="1321" t="n"/>
      <c r="AJ7" s="3098" t="n"/>
      <c r="AK7" s="1324" t="n"/>
      <c r="AL7" s="1321" t="n"/>
      <c r="AM7" s="1321" t="n"/>
      <c r="AN7" s="1321" t="n"/>
      <c r="AO7" s="1323" t="n"/>
      <c r="AP7" s="1321" t="n"/>
      <c r="AQ7" s="1321" t="n"/>
      <c r="AR7" s="3098" t="n"/>
      <c r="AS7" s="1313" t="n"/>
      <c r="AT7" s="1321" t="n"/>
      <c r="AU7" s="1321" t="n"/>
      <c r="AV7" s="1321" t="n"/>
      <c r="AW7" s="1323" t="n"/>
      <c r="AX7" s="1321" t="n"/>
      <c r="AY7" s="1321" t="n"/>
      <c r="AZ7" s="3098" t="n"/>
      <c r="BA7" s="1313" t="n"/>
      <c r="BB7" s="1321" t="n"/>
      <c r="BC7" s="1321" t="n"/>
      <c r="BD7" s="1321" t="n"/>
      <c r="BE7" s="1323" t="n"/>
      <c r="BF7" s="1321" t="n"/>
      <c r="BG7" s="1321" t="n"/>
      <c r="BH7" s="3098" t="n"/>
      <c r="BI7" s="1313" t="n"/>
      <c r="BJ7" s="1321" t="n"/>
      <c r="BK7" s="1321" t="n"/>
      <c r="BL7" s="1321" t="n"/>
      <c r="BM7" s="1321" t="n"/>
      <c r="BN7" s="1321" t="n"/>
      <c r="BO7" s="1321" t="n"/>
      <c r="BP7" s="1321" t="n"/>
      <c r="BQ7" s="3098" t="n"/>
      <c r="BS7" s="1321" t="n"/>
      <c r="BT7" s="1321" t="n"/>
      <c r="BU7" s="1321" t="n"/>
      <c r="BV7" s="1321" t="n"/>
      <c r="BW7" s="1321" t="n"/>
      <c r="BX7" s="1321" t="n"/>
      <c r="BY7" s="3098" t="n"/>
      <c r="CA7" s="1321" t="n"/>
      <c r="CB7" s="1321" t="n"/>
      <c r="CC7" s="1321" t="n"/>
      <c r="CD7" s="1321" t="n"/>
      <c r="CE7" s="1321" t="n"/>
      <c r="CF7" s="1321" t="n"/>
      <c r="CG7" s="3098" t="n"/>
      <c r="CI7" s="1321" t="n"/>
      <c r="CJ7" s="1321" t="n"/>
      <c r="CK7" s="1321" t="n"/>
      <c r="CL7" s="1321" t="n"/>
      <c r="CM7" s="1321" t="n"/>
      <c r="CN7" s="1321" t="n"/>
      <c r="CO7" s="3098" t="n"/>
      <c r="CP7" s="3096" t="n"/>
      <c r="CQ7" s="1321" t="n"/>
      <c r="CR7" s="1321" t="n"/>
      <c r="CS7" s="1321" t="n"/>
      <c r="CT7" s="1321" t="n"/>
      <c r="CU7" s="1321" t="n"/>
      <c r="CV7" s="1321" t="n"/>
      <c r="CW7" s="3098" t="n"/>
      <c r="CY7" s="1321" t="n"/>
      <c r="CZ7" s="1321" t="n"/>
      <c r="DA7" s="1321" t="n"/>
      <c r="DB7" s="1321" t="n"/>
      <c r="DC7" s="1321" t="n"/>
      <c r="DD7" s="1325" t="n"/>
      <c r="DE7" s="1321" t="n"/>
      <c r="DF7" s="1321" t="n"/>
      <c r="DG7" s="1321" t="n"/>
    </row>
    <row r="8">
      <c r="A8" s="2350" t="inlineStr">
        <is>
          <t>Parc clients actif (90 jours)</t>
        </is>
      </c>
      <c r="B8" s="3093" t="n"/>
      <c r="C8" s="1283" t="n"/>
      <c r="D8" s="1308" t="n">
        <v>2394812</v>
      </c>
      <c r="E8" s="1309" t="n">
        <v>2465010</v>
      </c>
      <c r="F8" s="1309" t="n">
        <v>2901432</v>
      </c>
      <c r="G8" s="1310" t="n">
        <v>-506620</v>
      </c>
      <c r="H8" s="3094" t="n">
        <v>-0.02847777493803272</v>
      </c>
      <c r="I8" s="1283" t="n"/>
      <c r="J8" s="1308" t="n">
        <v>2459056</v>
      </c>
      <c r="K8" s="1309" t="n">
        <v>2524006</v>
      </c>
      <c r="L8" s="1309" t="n">
        <v>2911432</v>
      </c>
      <c r="M8" s="1310" t="n">
        <v>-452376</v>
      </c>
      <c r="N8" s="3094" t="n">
        <v>-0.02573290237820358</v>
      </c>
      <c r="O8" s="1283" t="n"/>
      <c r="P8" s="1308" t="n">
        <v>2548873</v>
      </c>
      <c r="Q8" s="1309" t="n">
        <v>2638484</v>
      </c>
      <c r="R8" s="1312" t="n">
        <v>2926432</v>
      </c>
      <c r="S8" s="1310" t="n">
        <v>-377559</v>
      </c>
      <c r="T8" s="3094" t="n">
        <v>-0.03396306363805879</v>
      </c>
      <c r="U8" s="1313" t="n"/>
      <c r="V8" s="1308" t="n">
        <v>2635726</v>
      </c>
      <c r="W8" s="1309" t="n">
        <v>2792190</v>
      </c>
      <c r="X8" s="1309" t="n">
        <v>2946432</v>
      </c>
      <c r="Y8" s="1309" t="n">
        <v>2573873</v>
      </c>
      <c r="Z8" s="1310" t="n">
        <v>-310706</v>
      </c>
      <c r="AA8" s="1310" t="n">
        <v>61853</v>
      </c>
      <c r="AB8" s="3094" t="n">
        <v>-0.05603630125457082</v>
      </c>
      <c r="AD8" s="1308" t="n">
        <v>2646375</v>
      </c>
      <c r="AE8" s="1309" t="n">
        <v>2938240</v>
      </c>
      <c r="AF8" s="1309" t="n">
        <v>2966432</v>
      </c>
      <c r="AG8" s="1309" t="n">
        <v>2598873</v>
      </c>
      <c r="AH8" s="1310" t="n">
        <v>-320057</v>
      </c>
      <c r="AI8" s="1310" t="n">
        <v>47502</v>
      </c>
      <c r="AJ8" s="3094" t="n">
        <v>-0.09933327434110217</v>
      </c>
      <c r="AK8" s="1285" t="n"/>
      <c r="AL8" s="1308" t="n">
        <v>2655504</v>
      </c>
      <c r="AM8" s="1309" t="n">
        <v>2889711</v>
      </c>
      <c r="AN8" s="1309" t="n">
        <v>2986432</v>
      </c>
      <c r="AO8" s="1312" t="n">
        <v>0</v>
      </c>
      <c r="AP8" s="1310" t="n">
        <v>-330928</v>
      </c>
      <c r="AQ8" s="1310" t="n">
        <v>2655504</v>
      </c>
      <c r="AR8" s="3094" t="n">
        <v>-0.08104858928799452</v>
      </c>
      <c r="AS8" s="1283" t="n"/>
      <c r="AT8" s="1308" t="n">
        <v>2594629</v>
      </c>
      <c r="AU8" s="1309" t="n">
        <v>2765865</v>
      </c>
      <c r="AV8" s="1309" t="n">
        <v>3006432</v>
      </c>
      <c r="AW8" s="1312" t="n">
        <v>0</v>
      </c>
      <c r="AX8" s="1310" t="n">
        <v>-411803</v>
      </c>
      <c r="AY8" s="1310" t="n">
        <v>2594629</v>
      </c>
      <c r="AZ8" s="3094" t="n">
        <v>-0.06191046923837573</v>
      </c>
      <c r="BA8" s="1283" t="n"/>
      <c r="BB8" s="1308" t="n">
        <v>2588366</v>
      </c>
      <c r="BC8" s="1309" t="n">
        <v>2588334</v>
      </c>
      <c r="BD8" s="1309" t="n">
        <v>3031432</v>
      </c>
      <c r="BE8" s="1312" t="n">
        <v>2687375</v>
      </c>
      <c r="BF8" s="1310" t="n">
        <v>-443066</v>
      </c>
      <c r="BG8" s="1310" t="n">
        <v>-99009</v>
      </c>
      <c r="BH8" s="3094" t="n">
        <v>1.236316487740474e-05</v>
      </c>
      <c r="BI8" s="1283" t="n"/>
      <c r="BJ8" s="1308" t="n"/>
      <c r="BK8" s="1309" t="n"/>
      <c r="BL8" s="1309" t="n"/>
      <c r="BM8" s="1309" t="n"/>
      <c r="BN8" s="1309" t="n"/>
      <c r="BO8" s="1310" t="n"/>
      <c r="BP8" s="1310" t="n"/>
      <c r="BQ8" s="3094" t="n"/>
      <c r="BS8" s="1308" t="n"/>
      <c r="BT8" s="1309" t="n"/>
      <c r="BU8" s="1309" t="n"/>
      <c r="BV8" s="1309" t="n"/>
      <c r="BW8" s="1310" t="n"/>
      <c r="BX8" s="1310" t="n"/>
      <c r="BY8" s="3094" t="n"/>
      <c r="CA8" s="1308" t="n"/>
      <c r="CB8" s="1309" t="n"/>
      <c r="CC8" s="1309" t="n"/>
      <c r="CD8" s="1309" t="n"/>
      <c r="CE8" s="1310" t="n"/>
      <c r="CF8" s="1310" t="n"/>
      <c r="CG8" s="3094" t="n"/>
      <c r="CI8" s="1308" t="n"/>
      <c r="CJ8" s="1309" t="n"/>
      <c r="CK8" s="1309" t="n"/>
      <c r="CL8" s="1309" t="n"/>
      <c r="CM8" s="1310" t="n"/>
      <c r="CN8" s="1310" t="n"/>
      <c r="CO8" s="3094" t="n"/>
      <c r="CP8" s="3096" t="n"/>
      <c r="CQ8" s="1316" t="n">
        <v>2588366</v>
      </c>
      <c r="CR8" s="1316" t="n">
        <v>2588334</v>
      </c>
      <c r="CS8" s="1316" t="n">
        <v>3031432</v>
      </c>
      <c r="CT8" s="1316" t="n">
        <v/>
      </c>
      <c r="CU8" s="1317" t="n">
        <v>-443066</v>
      </c>
      <c r="CV8" s="1317" t="n">
        <v/>
      </c>
      <c r="CW8" s="3097">
        <f>IFERROR(CQ8/CR8-1,"-")</f>
        <v/>
      </c>
      <c r="CY8" s="1316" t="n"/>
      <c r="CZ8" s="1316" t="n"/>
      <c r="DA8" s="1316" t="n"/>
      <c r="DB8" s="1316" t="n"/>
      <c r="DC8" s="1316" t="n"/>
      <c r="DD8" s="1319">
        <f>CY8/$DC8-1</f>
        <v/>
      </c>
      <c r="DE8" s="1317">
        <f>CZ8/$DC8-1</f>
        <v/>
      </c>
      <c r="DF8" s="1317">
        <f>DA8/$DC8-1</f>
        <v/>
      </c>
      <c r="DG8" s="1317">
        <f>DB8/$DC8-1</f>
        <v/>
      </c>
    </row>
    <row r="9">
      <c r="A9" s="1320" t="n"/>
      <c r="B9" s="1320" t="n"/>
      <c r="C9" s="1313" t="n"/>
      <c r="D9" s="1321" t="n"/>
      <c r="E9" s="1321" t="n"/>
      <c r="F9" s="1321" t="n"/>
      <c r="G9" s="1321" t="n"/>
      <c r="H9" s="3098" t="n"/>
      <c r="I9" s="1313" t="n"/>
      <c r="J9" s="1321" t="n"/>
      <c r="K9" s="1321" t="n"/>
      <c r="L9" s="1321" t="n"/>
      <c r="M9" s="1321" t="n"/>
      <c r="N9" s="3098" t="n"/>
      <c r="O9" s="1313" t="n"/>
      <c r="P9" s="1321" t="n"/>
      <c r="Q9" s="1321" t="n"/>
      <c r="R9" s="1323" t="n"/>
      <c r="S9" s="1321" t="n"/>
      <c r="T9" s="3098" t="n"/>
      <c r="U9" s="1276" t="n"/>
      <c r="V9" s="1321" t="n"/>
      <c r="W9" s="1321" t="n"/>
      <c r="X9" s="1321" t="n"/>
      <c r="Y9" s="1321" t="n"/>
      <c r="Z9" s="1321" t="n"/>
      <c r="AA9" s="1321" t="n"/>
      <c r="AB9" s="3098" t="n"/>
      <c r="AD9" s="1321" t="n"/>
      <c r="AE9" s="1321" t="n"/>
      <c r="AF9" s="1321" t="n"/>
      <c r="AG9" s="1321" t="n"/>
      <c r="AH9" s="1321" t="n"/>
      <c r="AI9" s="1321" t="n"/>
      <c r="AJ9" s="3098" t="n"/>
      <c r="AK9" s="1324" t="n"/>
      <c r="AL9" s="1321" t="n"/>
      <c r="AM9" s="1321" t="n"/>
      <c r="AN9" s="1321" t="n"/>
      <c r="AO9" s="1323" t="n"/>
      <c r="AP9" s="1321" t="n"/>
      <c r="AQ9" s="1321" t="n"/>
      <c r="AR9" s="3098" t="n"/>
      <c r="AS9" s="1313" t="n"/>
      <c r="AT9" s="1321" t="n"/>
      <c r="AU9" s="1321" t="n"/>
      <c r="AV9" s="1321" t="n"/>
      <c r="AW9" s="1323" t="n"/>
      <c r="AX9" s="1321" t="n"/>
      <c r="AY9" s="1321" t="n"/>
      <c r="AZ9" s="3098" t="n"/>
      <c r="BA9" s="1313" t="n"/>
      <c r="BB9" s="1321" t="n"/>
      <c r="BC9" s="1321" t="n"/>
      <c r="BD9" s="1321" t="n"/>
      <c r="BE9" s="1323" t="n"/>
      <c r="BF9" s="1321" t="n"/>
      <c r="BG9" s="1321" t="n"/>
      <c r="BH9" s="3098" t="n"/>
      <c r="BI9" s="1313" t="n"/>
      <c r="BJ9" s="1321" t="n"/>
      <c r="BK9" s="1321" t="n"/>
      <c r="BL9" s="1321" t="n"/>
      <c r="BM9" s="1321" t="n"/>
      <c r="BN9" s="1321" t="n"/>
      <c r="BO9" s="1321" t="n"/>
      <c r="BP9" s="1321" t="n"/>
      <c r="BQ9" s="3098" t="n"/>
      <c r="BS9" s="1321" t="n"/>
      <c r="BT9" s="1321" t="n"/>
      <c r="BU9" s="1321" t="n"/>
      <c r="BV9" s="1321" t="n"/>
      <c r="BW9" s="1321" t="n"/>
      <c r="BX9" s="1321" t="n"/>
      <c r="BY9" s="3098" t="n"/>
      <c r="CA9" s="1321" t="n"/>
      <c r="CB9" s="1321" t="n"/>
      <c r="CC9" s="1321" t="n"/>
      <c r="CD9" s="1321" t="n"/>
      <c r="CE9" s="1321" t="n"/>
      <c r="CF9" s="1321" t="n"/>
      <c r="CG9" s="3098" t="n"/>
      <c r="CI9" s="1321" t="n"/>
      <c r="CJ9" s="1321" t="n"/>
      <c r="CK9" s="1321" t="n"/>
      <c r="CL9" s="1321" t="n"/>
      <c r="CM9" s="1321" t="n"/>
      <c r="CN9" s="1321" t="n"/>
      <c r="CO9" s="3098" t="n"/>
      <c r="CP9" s="3096" t="n"/>
      <c r="CQ9" s="1321" t="n"/>
      <c r="CR9" s="1321" t="n"/>
      <c r="CS9" s="1321" t="n"/>
      <c r="CT9" s="1321" t="n"/>
      <c r="CU9" s="1321" t="n"/>
      <c r="CV9" s="1321" t="n"/>
      <c r="CW9" s="3098" t="n"/>
      <c r="CY9" s="1321" t="n"/>
      <c r="CZ9" s="1321" t="n"/>
      <c r="DA9" s="1321" t="n"/>
      <c r="DB9" s="1321" t="n"/>
      <c r="DC9" s="1321" t="n"/>
      <c r="DD9" s="1325" t="n"/>
      <c r="DE9" s="1321" t="n"/>
      <c r="DF9" s="1321" t="n"/>
      <c r="DG9" s="1321" t="n"/>
    </row>
    <row r="10">
      <c r="A10" s="2350" t="inlineStr">
        <is>
          <t>Nombre de points de ventes</t>
        </is>
      </c>
      <c r="B10" s="3093" t="n"/>
      <c r="C10" s="1283" t="n"/>
      <c r="D10" s="1326" t="n">
        <v>162447</v>
      </c>
      <c r="E10" s="1309" t="n">
        <v>133157</v>
      </c>
      <c r="F10" s="1309" t="n">
        <v>175963</v>
      </c>
      <c r="G10" s="1310" t="n">
        <v>-13516</v>
      </c>
      <c r="H10" s="3094" t="n">
        <v>0.2199659049092424</v>
      </c>
      <c r="I10" s="1283" t="n"/>
      <c r="J10" s="1308" t="n">
        <v>163139</v>
      </c>
      <c r="K10" s="1309" t="n">
        <v>139401</v>
      </c>
      <c r="L10" s="1309" t="n">
        <v>178963</v>
      </c>
      <c r="M10" s="1310" t="n">
        <v>-15824</v>
      </c>
      <c r="N10" s="3094" t="n">
        <v>0.1702857224840568</v>
      </c>
      <c r="O10" s="1283" t="n"/>
      <c r="P10" s="1308" t="n">
        <v>165108</v>
      </c>
      <c r="Q10" s="1309" t="n">
        <v>142852</v>
      </c>
      <c r="R10" s="1312" t="n">
        <v>181963</v>
      </c>
      <c r="S10" s="1310" t="n">
        <v>-16855</v>
      </c>
      <c r="T10" s="3094" t="n">
        <v>0.1557976087139137</v>
      </c>
      <c r="U10" s="1276" t="n"/>
      <c r="V10" s="1308" t="n">
        <v>168563</v>
      </c>
      <c r="W10" s="1309" t="n">
        <v>145609</v>
      </c>
      <c r="X10" s="1309" t="n">
        <v>184963</v>
      </c>
      <c r="Y10" s="1309" t="n">
        <v>168108</v>
      </c>
      <c r="Z10" s="1310" t="n">
        <v>-16400</v>
      </c>
      <c r="AA10" s="1310" t="n">
        <v>455</v>
      </c>
      <c r="AB10" s="3094" t="n">
        <v>0.1576413545865984</v>
      </c>
      <c r="AC10" s="234" t="n"/>
      <c r="AD10" s="1308" t="n">
        <v>170903</v>
      </c>
      <c r="AE10" s="1309" t="n">
        <v>152097</v>
      </c>
      <c r="AF10" s="1309" t="n">
        <v>187963</v>
      </c>
      <c r="AG10" s="1309" t="n">
        <v>171108</v>
      </c>
      <c r="AH10" s="1310" t="n">
        <v>-17060</v>
      </c>
      <c r="AI10" s="1310" t="n">
        <v>-205</v>
      </c>
      <c r="AJ10" s="3094" t="n">
        <v>0.1236447793184612</v>
      </c>
      <c r="AK10" s="1285" t="n"/>
      <c r="AL10" s="1308" t="n">
        <v>171615</v>
      </c>
      <c r="AM10" s="1309" t="n">
        <v>160423</v>
      </c>
      <c r="AN10" s="1309" t="n">
        <v>190963</v>
      </c>
      <c r="AO10" s="1312" t="n">
        <v>0</v>
      </c>
      <c r="AP10" s="1310" t="n">
        <v>-19348</v>
      </c>
      <c r="AQ10" s="1310" t="n">
        <v>171615</v>
      </c>
      <c r="AR10" s="3094" t="n">
        <v>0.06976555730786727</v>
      </c>
      <c r="AS10" s="1283" t="n"/>
      <c r="AT10" s="1308" t="n">
        <v>172370</v>
      </c>
      <c r="AU10" s="1309" t="n">
        <v>164431</v>
      </c>
      <c r="AV10" s="1309" t="n">
        <v>193963</v>
      </c>
      <c r="AW10" s="1312" t="n">
        <v>0</v>
      </c>
      <c r="AX10" s="1310" t="n">
        <v>-21593</v>
      </c>
      <c r="AY10" s="1310" t="n">
        <v>172370</v>
      </c>
      <c r="AZ10" s="3094" t="n">
        <v>0.0482816500538219</v>
      </c>
      <c r="BA10" s="1283" t="n"/>
      <c r="BB10" s="1308" t="n">
        <v>173062</v>
      </c>
      <c r="BC10" s="1309" t="n">
        <v>170316</v>
      </c>
      <c r="BD10" s="1309" t="n">
        <v>196963</v>
      </c>
      <c r="BE10" s="1312" t="n">
        <v>179903</v>
      </c>
      <c r="BF10" s="1310" t="n">
        <v>-23901</v>
      </c>
      <c r="BG10" s="1310" t="n">
        <v>-6841</v>
      </c>
      <c r="BH10" s="3094" t="n">
        <v>0.01612297141783503</v>
      </c>
      <c r="BI10" s="1283" t="n"/>
      <c r="BJ10" s="1308" t="n"/>
      <c r="BK10" s="1309" t="n"/>
      <c r="BL10" s="1309" t="n"/>
      <c r="BM10" s="1309" t="n"/>
      <c r="BN10" s="1309" t="n"/>
      <c r="BO10" s="1310" t="n"/>
      <c r="BP10" s="1310" t="n"/>
      <c r="BQ10" s="3094" t="n"/>
      <c r="BS10" s="1308" t="n"/>
      <c r="BT10" s="1309" t="n"/>
      <c r="BU10" s="1309" t="n"/>
      <c r="BV10" s="1309" t="n"/>
      <c r="BW10" s="1310" t="n"/>
      <c r="BX10" s="1310" t="n"/>
      <c r="BY10" s="3094" t="n"/>
      <c r="CA10" s="1308" t="n"/>
      <c r="CB10" s="1309" t="n"/>
      <c r="CC10" s="1309" t="n"/>
      <c r="CD10" s="1309" t="n"/>
      <c r="CE10" s="1310" t="n"/>
      <c r="CF10" s="1310" t="n"/>
      <c r="CG10" s="3094" t="n"/>
      <c r="CI10" s="1308" t="n"/>
      <c r="CJ10" s="1309" t="n"/>
      <c r="CK10" s="1309" t="n"/>
      <c r="CL10" s="1309" t="n"/>
      <c r="CM10" s="1310" t="n"/>
      <c r="CN10" s="1310" t="n"/>
      <c r="CO10" s="3094" t="n"/>
      <c r="CP10" s="3096" t="n"/>
      <c r="CQ10" s="1316" t="n">
        <v>173062</v>
      </c>
      <c r="CR10" s="1316" t="n">
        <v>170316</v>
      </c>
      <c r="CS10" s="1316" t="n">
        <v>196963</v>
      </c>
      <c r="CT10" s="1316" t="n">
        <v/>
      </c>
      <c r="CU10" s="1317" t="n">
        <v>-23901</v>
      </c>
      <c r="CV10" s="1317" t="n">
        <v/>
      </c>
      <c r="CW10" s="3097">
        <f>IFERROR(CQ10/CR10-1,"-")</f>
        <v/>
      </c>
      <c r="CY10" s="1316" t="n"/>
      <c r="CZ10" s="1316" t="n"/>
      <c r="DA10" s="1316" t="n"/>
      <c r="DB10" s="1316" t="n"/>
      <c r="DC10" s="1316" t="n"/>
      <c r="DD10" s="1319">
        <f>CY10/$DC10-1</f>
        <v/>
      </c>
      <c r="DE10" s="1317">
        <f>CZ10/$DC10-1</f>
        <v/>
      </c>
      <c r="DF10" s="1317">
        <f>DA10/$DC10-1</f>
        <v/>
      </c>
      <c r="DG10" s="1317">
        <f>DB10/$DC10-1</f>
        <v/>
      </c>
    </row>
    <row r="11">
      <c r="A11" s="1320" t="n"/>
      <c r="B11" s="1320" t="n"/>
      <c r="C11" s="1313" t="n"/>
      <c r="D11" s="1321" t="n"/>
      <c r="E11" s="1321" t="n"/>
      <c r="F11" s="1321" t="n"/>
      <c r="G11" s="1321" t="n"/>
      <c r="H11" s="3098" t="n"/>
      <c r="I11" s="1313" t="n"/>
      <c r="J11" s="1321" t="n"/>
      <c r="K11" s="1321" t="n"/>
      <c r="L11" s="1321" t="n"/>
      <c r="M11" s="1321" t="n"/>
      <c r="N11" s="3098" t="n"/>
      <c r="O11" s="1313" t="n"/>
      <c r="P11" s="1321" t="n"/>
      <c r="Q11" s="1321" t="n"/>
      <c r="R11" s="1323" t="n"/>
      <c r="S11" s="1321" t="n"/>
      <c r="T11" s="3098" t="n"/>
      <c r="U11" s="1276" t="n"/>
      <c r="V11" s="1321" t="n"/>
      <c r="W11" s="1321" t="n"/>
      <c r="X11" s="1321" t="n"/>
      <c r="Y11" s="1321" t="n"/>
      <c r="Z11" s="1321" t="n"/>
      <c r="AA11" s="1321" t="n"/>
      <c r="AB11" s="3098" t="n"/>
      <c r="AD11" s="1321" t="n"/>
      <c r="AE11" s="1321" t="n"/>
      <c r="AF11" s="1321" t="n"/>
      <c r="AG11" s="1321" t="n"/>
      <c r="AH11" s="1321" t="n"/>
      <c r="AI11" s="1321" t="n"/>
      <c r="AJ11" s="3098" t="n"/>
      <c r="AK11" s="1324" t="n"/>
      <c r="AL11" s="1321" t="n"/>
      <c r="AM11" s="1321" t="n"/>
      <c r="AN11" s="1321" t="n"/>
      <c r="AO11" s="1323" t="n"/>
      <c r="AP11" s="1321" t="n"/>
      <c r="AQ11" s="1321" t="n"/>
      <c r="AR11" s="3098" t="n"/>
      <c r="AS11" s="1313" t="n"/>
      <c r="AT11" s="1321" t="n"/>
      <c r="AU11" s="1321" t="n"/>
      <c r="AV11" s="1321" t="n"/>
      <c r="AW11" s="1323" t="n"/>
      <c r="AX11" s="1321" t="n"/>
      <c r="AY11" s="1321" t="n"/>
      <c r="AZ11" s="3098" t="n"/>
      <c r="BA11" s="1313" t="n"/>
      <c r="BB11" s="1321" t="n"/>
      <c r="BC11" s="1321" t="n"/>
      <c r="BD11" s="1321" t="n"/>
      <c r="BE11" s="1323" t="n"/>
      <c r="BF11" s="1321" t="n"/>
      <c r="BG11" s="1321" t="n"/>
      <c r="BH11" s="3098" t="n"/>
      <c r="BI11" s="1313" t="n"/>
      <c r="BJ11" s="1321" t="n"/>
      <c r="BK11" s="1321" t="n"/>
      <c r="BL11" s="1321" t="n"/>
      <c r="BM11" s="1321" t="n"/>
      <c r="BN11" s="1321" t="n"/>
      <c r="BO11" s="1321" t="n"/>
      <c r="BP11" s="1321" t="n"/>
      <c r="BQ11" s="3098" t="n"/>
      <c r="BS11" s="1321" t="n"/>
      <c r="BT11" s="1321" t="n"/>
      <c r="BU11" s="1321" t="n"/>
      <c r="BV11" s="1321" t="n"/>
      <c r="BW11" s="1321" t="n"/>
      <c r="BX11" s="1321" t="n"/>
      <c r="BY11" s="3098" t="n"/>
      <c r="CA11" s="1321" t="n"/>
      <c r="CB11" s="1321" t="n"/>
      <c r="CC11" s="1321" t="n"/>
      <c r="CD11" s="1321" t="n"/>
      <c r="CE11" s="1321" t="n"/>
      <c r="CF11" s="1321" t="n"/>
      <c r="CG11" s="3098" t="n"/>
      <c r="CI11" s="1321" t="n"/>
      <c r="CJ11" s="1321" t="n"/>
      <c r="CK11" s="1321" t="n"/>
      <c r="CL11" s="1321" t="n"/>
      <c r="CM11" s="1321" t="n"/>
      <c r="CN11" s="1321" t="n"/>
      <c r="CO11" s="3098" t="n"/>
      <c r="CP11" s="3096" t="n"/>
      <c r="CQ11" s="1321" t="n"/>
      <c r="CR11" s="1321" t="n"/>
      <c r="CS11" s="1321" t="n"/>
      <c r="CT11" s="1321" t="n"/>
      <c r="CU11" s="1321" t="n"/>
      <c r="CV11" s="1321" t="n"/>
      <c r="CW11" s="3098" t="n"/>
      <c r="CY11" s="1321" t="n"/>
      <c r="CZ11" s="1321" t="n"/>
      <c r="DA11" s="1321" t="n"/>
      <c r="DB11" s="1321" t="n"/>
      <c r="DC11" s="1321" t="n"/>
      <c r="DD11" s="1325" t="n"/>
      <c r="DE11" s="1321" t="n"/>
      <c r="DF11" s="1321" t="n"/>
      <c r="DG11" s="1321" t="n"/>
    </row>
    <row r="12">
      <c r="A12" s="2350" t="inlineStr">
        <is>
          <t>Nombre de points de Marchand</t>
        </is>
      </c>
      <c r="B12" s="3093" t="n"/>
      <c r="C12" s="1283" t="n"/>
      <c r="D12" s="1326" t="n">
        <v>54487</v>
      </c>
      <c r="E12" s="1309" t="n">
        <v>43313</v>
      </c>
      <c r="F12" s="1309" t="n">
        <v>84659.3588826371</v>
      </c>
      <c r="G12" s="1310" t="n">
        <v>-30172.3588826371</v>
      </c>
      <c r="H12" s="3094" t="n">
        <v>0.2579825918315517</v>
      </c>
      <c r="I12" s="1283" t="n"/>
      <c r="J12" s="1308" t="n">
        <v>52699</v>
      </c>
      <c r="K12" s="1309" t="n">
        <v>50029</v>
      </c>
      <c r="L12" s="1309" t="n">
        <v>86211.3588826371</v>
      </c>
      <c r="M12" s="1310" t="n">
        <v>-33512.3588826371</v>
      </c>
      <c r="N12" s="3094" t="n">
        <v>0.05336904595334713</v>
      </c>
      <c r="O12" s="1283" t="n"/>
      <c r="P12" s="1308" t="n">
        <v>52423</v>
      </c>
      <c r="Q12" s="1309" t="n">
        <v>53154</v>
      </c>
      <c r="R12" s="1312" t="n">
        <v>87763.3588826371</v>
      </c>
      <c r="S12" s="1310" t="n">
        <v>-35340.3588826371</v>
      </c>
      <c r="T12" s="3094" t="n">
        <v>-0.01375249275689505</v>
      </c>
      <c r="U12" s="1276" t="n"/>
      <c r="V12" s="1308" t="n">
        <v>54560</v>
      </c>
      <c r="W12" s="1309" t="n">
        <v>72604</v>
      </c>
      <c r="X12" s="1309" t="n">
        <v>89315.3588826371</v>
      </c>
      <c r="Y12" s="1309" t="n">
        <v>54023</v>
      </c>
      <c r="Z12" s="1310" t="n">
        <v>-34755.3588826371</v>
      </c>
      <c r="AA12" s="1310" t="n">
        <v>537</v>
      </c>
      <c r="AB12" s="3094" t="n">
        <v>-0.2485262519971352</v>
      </c>
      <c r="AC12" s="234" t="n"/>
      <c r="AD12" s="1308" t="n">
        <v>52607</v>
      </c>
      <c r="AE12" s="1309" t="n">
        <v>82941</v>
      </c>
      <c r="AF12" s="1309" t="n">
        <v>90867.3588826371</v>
      </c>
      <c r="AG12" s="1309" t="n">
        <v>55623</v>
      </c>
      <c r="AH12" s="1310" t="n">
        <v>-38260.3588826371</v>
      </c>
      <c r="AI12" s="1310" t="n">
        <v>-3016</v>
      </c>
      <c r="AJ12" s="3094" t="n">
        <v>-0.3657298561628145</v>
      </c>
      <c r="AK12" s="1285" t="n"/>
      <c r="AL12" s="1308" t="n">
        <v>51488</v>
      </c>
      <c r="AM12" s="1309" t="n">
        <v>93216</v>
      </c>
      <c r="AN12" s="1309" t="n">
        <v>92419.35888263711</v>
      </c>
      <c r="AO12" s="1312" t="n">
        <v>0</v>
      </c>
      <c r="AP12" s="1310" t="n">
        <v>-40931.35888263711</v>
      </c>
      <c r="AQ12" s="1310" t="n">
        <v>51488</v>
      </c>
      <c r="AR12" s="3094" t="n">
        <v>-0.4476484723652592</v>
      </c>
      <c r="AS12" s="1283" t="n"/>
      <c r="AT12" s="1308" t="n">
        <v>51157</v>
      </c>
      <c r="AU12" s="1309" t="n">
        <v>89855</v>
      </c>
      <c r="AV12" s="1309" t="n">
        <v>93971.35888263711</v>
      </c>
      <c r="AW12" s="1312" t="n">
        <v>0</v>
      </c>
      <c r="AX12" s="1310" t="n">
        <v>-42814.35888263711</v>
      </c>
      <c r="AY12" s="1310" t="n">
        <v>51157</v>
      </c>
      <c r="AZ12" s="3094" t="n">
        <v>-0.4306716376384174</v>
      </c>
      <c r="BA12" s="1283" t="n"/>
      <c r="BB12" s="1308" t="n">
        <v>53370</v>
      </c>
      <c r="BC12" s="1309" t="n">
        <v>95173</v>
      </c>
      <c r="BD12" s="1309" t="n">
        <v>95523.3588826371</v>
      </c>
      <c r="BE12" s="1312" t="n">
        <v>57407</v>
      </c>
      <c r="BF12" s="1310" t="n">
        <v>-42153.3588826371</v>
      </c>
      <c r="BG12" s="1310" t="n">
        <v>-4037</v>
      </c>
      <c r="BH12" s="3094" t="n">
        <v>-0.4392317148771185</v>
      </c>
      <c r="BI12" s="1283" t="n"/>
      <c r="BJ12" s="1308" t="n"/>
      <c r="BK12" s="1309" t="n"/>
      <c r="BL12" s="1309" t="n"/>
      <c r="BM12" s="1309" t="n"/>
      <c r="BN12" s="1309" t="n"/>
      <c r="BO12" s="1310" t="n"/>
      <c r="BP12" s="1310" t="n"/>
      <c r="BQ12" s="3094" t="n"/>
      <c r="BS12" s="1308" t="n"/>
      <c r="BT12" s="1309" t="n"/>
      <c r="BU12" s="1309" t="n"/>
      <c r="BV12" s="1309" t="n"/>
      <c r="BW12" s="1310" t="n"/>
      <c r="BX12" s="1310" t="n"/>
      <c r="BY12" s="3094" t="n"/>
      <c r="CA12" s="1308" t="n"/>
      <c r="CB12" s="1309" t="n"/>
      <c r="CC12" s="1309" t="n"/>
      <c r="CD12" s="1309" t="n"/>
      <c r="CE12" s="1310" t="n"/>
      <c r="CF12" s="1310" t="n"/>
      <c r="CG12" s="3094" t="n"/>
      <c r="CI12" s="1308" t="n"/>
      <c r="CJ12" s="1309" t="n"/>
      <c r="CK12" s="1309" t="n"/>
      <c r="CL12" s="1309" t="n"/>
      <c r="CM12" s="1310" t="n"/>
      <c r="CN12" s="1310" t="n"/>
      <c r="CO12" s="3094" t="n"/>
      <c r="CP12" s="3096" t="n"/>
      <c r="CQ12" s="1316" t="n">
        <v>53370</v>
      </c>
      <c r="CR12" s="1316" t="n">
        <v>95173</v>
      </c>
      <c r="CS12" s="1316" t="n">
        <v>95523.3588826371</v>
      </c>
      <c r="CT12" s="1316" t="n">
        <v/>
      </c>
      <c r="CU12" s="1317" t="n">
        <v>-42153.3588826371</v>
      </c>
      <c r="CV12" s="1317" t="n">
        <v/>
      </c>
      <c r="CW12" s="3097">
        <f>IFERROR(CQ12/CR12-1,"-")</f>
        <v/>
      </c>
      <c r="CY12" s="1316" t="n"/>
      <c r="CZ12" s="1316" t="n"/>
      <c r="DA12" s="1316" t="n"/>
      <c r="DB12" s="1316" t="n"/>
      <c r="DC12" s="1316" t="n"/>
      <c r="DD12" s="1319">
        <f>CY12/$DC12-1</f>
        <v/>
      </c>
      <c r="DE12" s="1317">
        <f>CZ12/$DC12-1</f>
        <v/>
      </c>
      <c r="DF12" s="1317">
        <f>DA12/$DC12-1</f>
        <v/>
      </c>
      <c r="DG12" s="1317">
        <f>DB12/$DC12-1</f>
        <v/>
      </c>
    </row>
    <row r="13">
      <c r="A13" s="1327" t="n"/>
      <c r="B13" s="1327" t="n"/>
      <c r="C13" s="1283" t="n"/>
      <c r="D13" s="1328" t="n"/>
      <c r="E13" s="1328" t="n"/>
      <c r="F13" s="1328" t="n"/>
      <c r="G13" s="1328" t="n"/>
      <c r="H13" s="3099" t="n"/>
      <c r="I13" s="1283" t="n"/>
      <c r="J13" s="1328" t="n"/>
      <c r="K13" s="1328" t="n"/>
      <c r="L13" s="1328" t="n"/>
      <c r="M13" s="1328" t="n"/>
      <c r="N13" s="3099" t="n"/>
      <c r="O13" s="1283" t="n"/>
      <c r="P13" s="1328" t="n"/>
      <c r="Q13" s="1328" t="n"/>
      <c r="R13" s="1330" t="n"/>
      <c r="S13" s="1328" t="n"/>
      <c r="T13" s="3099" t="n"/>
      <c r="U13" s="1276" t="n"/>
      <c r="V13" s="1328" t="n"/>
      <c r="W13" s="1328" t="n"/>
      <c r="X13" s="1328" t="n"/>
      <c r="Y13" s="1328" t="n"/>
      <c r="Z13" s="1328" t="n"/>
      <c r="AA13" s="1328" t="n"/>
      <c r="AB13" s="3099" t="n"/>
      <c r="AD13" s="1328" t="n"/>
      <c r="AE13" s="1328" t="n"/>
      <c r="AF13" s="1328" t="n"/>
      <c r="AG13" s="1328" t="n"/>
      <c r="AH13" s="1328" t="n"/>
      <c r="AI13" s="1328" t="n"/>
      <c r="AJ13" s="3099" t="n"/>
      <c r="AK13" s="1285" t="n"/>
      <c r="AL13" s="1328" t="n"/>
      <c r="AM13" s="1328" t="n"/>
      <c r="AN13" s="1328" t="n"/>
      <c r="AO13" s="1330" t="n"/>
      <c r="AP13" s="1328" t="n"/>
      <c r="AQ13" s="1328" t="n"/>
      <c r="AR13" s="3099" t="n"/>
      <c r="AS13" s="1283" t="n"/>
      <c r="AT13" s="1328" t="n"/>
      <c r="AU13" s="1328" t="n"/>
      <c r="AV13" s="1328" t="n"/>
      <c r="AW13" s="1330" t="n"/>
      <c r="AX13" s="1328" t="n"/>
      <c r="AY13" s="1328" t="n"/>
      <c r="AZ13" s="3099" t="n"/>
      <c r="BA13" s="1283" t="n"/>
      <c r="BB13" s="1328" t="n"/>
      <c r="BC13" s="1328" t="n"/>
      <c r="BD13" s="1328" t="n"/>
      <c r="BE13" s="1330" t="n"/>
      <c r="BF13" s="1328" t="n"/>
      <c r="BG13" s="1328" t="n"/>
      <c r="BH13" s="3099" t="n"/>
      <c r="BI13" s="1283" t="n"/>
      <c r="BJ13" s="1328" t="n"/>
      <c r="BK13" s="1328" t="n"/>
      <c r="BL13" s="1328" t="n"/>
      <c r="BM13" s="1328" t="n"/>
      <c r="BN13" s="1328" t="n"/>
      <c r="BO13" s="1328" t="n"/>
      <c r="BP13" s="1328" t="n"/>
      <c r="BQ13" s="3099" t="n"/>
      <c r="BS13" s="1331" t="n"/>
      <c r="BT13" s="1328" t="n"/>
      <c r="BU13" s="1328" t="n"/>
      <c r="BV13" s="1328" t="n"/>
      <c r="BW13" s="1328" t="n"/>
      <c r="BX13" s="1328" t="n"/>
      <c r="BY13" s="3099" t="n"/>
      <c r="CA13" s="1331" t="n"/>
      <c r="CB13" s="1328" t="n"/>
      <c r="CC13" s="1328" t="n"/>
      <c r="CD13" s="1328" t="n"/>
      <c r="CE13" s="1328" t="n"/>
      <c r="CF13" s="1328" t="n"/>
      <c r="CG13" s="3099" t="n"/>
      <c r="CI13" s="1331" t="n"/>
      <c r="CJ13" s="1328" t="n"/>
      <c r="CK13" s="1328" t="n"/>
      <c r="CL13" s="1328" t="n"/>
      <c r="CM13" s="1328" t="n"/>
      <c r="CN13" s="1328" t="n"/>
      <c r="CO13" s="3099" t="n"/>
      <c r="CP13" s="3096" t="n"/>
      <c r="CQ13" s="1328" t="n"/>
      <c r="CR13" s="1328" t="n"/>
      <c r="CS13" s="1328" t="n"/>
      <c r="CT13" s="1328" t="n"/>
      <c r="CU13" s="1328" t="n"/>
      <c r="CV13" s="1328" t="n"/>
      <c r="CW13" s="3099" t="n"/>
      <c r="CY13" s="1328" t="n"/>
      <c r="CZ13" s="1328" t="n"/>
      <c r="DA13" s="1328" t="n"/>
      <c r="DB13" s="1328" t="n"/>
      <c r="DC13" s="1328" t="n"/>
      <c r="DD13" s="1332" t="n"/>
      <c r="DE13" s="1328" t="n"/>
      <c r="DF13" s="1328" t="n"/>
      <c r="DG13" s="1328" t="n"/>
    </row>
    <row r="14">
      <c r="A14" s="2350" t="inlineStr">
        <is>
          <t>Total Montant des transactions</t>
        </is>
      </c>
      <c r="B14" s="3093" t="n"/>
      <c r="C14" s="1283" t="n"/>
      <c r="D14" s="1308" t="n">
        <v>95770235144</v>
      </c>
      <c r="E14" s="1308" t="n">
        <v>77336229697</v>
      </c>
      <c r="F14" s="1308" t="n">
        <v>91982687747.2623</v>
      </c>
      <c r="G14" s="1309" t="n">
        <v>3787547396.737701</v>
      </c>
      <c r="H14" s="3100" t="n">
        <v>0.2383618327299331</v>
      </c>
      <c r="I14" s="1283" t="n"/>
      <c r="J14" s="1308" t="n">
        <v>94487388408.293</v>
      </c>
      <c r="K14" s="1309" t="n">
        <v>81106147821</v>
      </c>
      <c r="L14" s="1309" t="n">
        <v>93247411708.1012</v>
      </c>
      <c r="M14" s="1309" t="n">
        <v>1239976700.191803</v>
      </c>
      <c r="N14" s="3100" t="n">
        <v>0.1649842946162994</v>
      </c>
      <c r="O14" s="1283" t="n"/>
      <c r="P14" s="1308" t="n">
        <v>104519517466</v>
      </c>
      <c r="Q14" s="1309" t="n">
        <v>88603167393</v>
      </c>
      <c r="R14" s="1312" t="n">
        <v>101620955212.016</v>
      </c>
      <c r="S14" s="1309" t="n">
        <v>2898562253.983994</v>
      </c>
      <c r="T14" s="3100" t="n">
        <v>0.1796363554634894</v>
      </c>
      <c r="U14" s="1276" t="n"/>
      <c r="V14" s="1308" t="n">
        <v>107804706559</v>
      </c>
      <c r="W14" s="1309" t="n">
        <v>88374732986.59</v>
      </c>
      <c r="X14" s="1312" t="n">
        <v>105836281796.794</v>
      </c>
      <c r="Y14" s="1312" t="n">
        <v>105836281796.794</v>
      </c>
      <c r="Z14" s="1309" t="n">
        <v>1968424762.205994</v>
      </c>
      <c r="AA14" s="1309" t="n">
        <v>1968424762.205994</v>
      </c>
      <c r="AB14" s="3100" t="n">
        <v>0.2198589225198373</v>
      </c>
      <c r="AD14" s="1308" t="n">
        <v>107334526727</v>
      </c>
      <c r="AE14" s="1309" t="n">
        <v>93040789335</v>
      </c>
      <c r="AF14" s="1312" t="n">
        <v>109843761854.617</v>
      </c>
      <c r="AG14" s="1312" t="n">
        <v>109843761854.617</v>
      </c>
      <c r="AH14" s="1309" t="n">
        <v>-2509235127.617004</v>
      </c>
      <c r="AI14" s="1309" t="n">
        <v>-2509235127.617004</v>
      </c>
      <c r="AJ14" s="3100" t="n">
        <v>0.1536287202007109</v>
      </c>
      <c r="AK14" s="1285" t="n"/>
      <c r="AL14" s="1308" t="n">
        <v>99282422279.92699</v>
      </c>
      <c r="AM14" s="1309" t="n">
        <v>91707504658</v>
      </c>
      <c r="AN14" s="1312" t="n">
        <v>109566990565.443</v>
      </c>
      <c r="AO14" s="1312" t="n">
        <v>0</v>
      </c>
      <c r="AP14" s="1309" t="n">
        <v>-10284568285.51602</v>
      </c>
      <c r="AQ14" s="1309" t="n">
        <v>99282422279.92699</v>
      </c>
      <c r="AR14" s="3100" t="n">
        <v>0.08259866681768013</v>
      </c>
      <c r="AS14" s="1283" t="n"/>
      <c r="AT14" s="1308" t="n">
        <v>92687996155.07301</v>
      </c>
      <c r="AU14" s="1309" t="n">
        <v>96207996293</v>
      </c>
      <c r="AV14" s="1312" t="n">
        <v>121435170481.391</v>
      </c>
      <c r="AW14" s="1312" t="n">
        <v>0</v>
      </c>
      <c r="AX14" s="1309" t="n">
        <v>-28747174326.31798</v>
      </c>
      <c r="AY14" s="1309" t="n">
        <v>92687996155.07301</v>
      </c>
      <c r="AZ14" s="3100" t="n">
        <v>-0.03658739682309653</v>
      </c>
      <c r="BA14" s="1285" t="n"/>
      <c r="BB14" s="1308" t="n">
        <v>90676710595</v>
      </c>
      <c r="BC14" s="1309" t="n">
        <v>93090444180</v>
      </c>
      <c r="BD14" s="1312" t="n">
        <v>119624695502.84</v>
      </c>
      <c r="BE14" s="1312" t="n">
        <v>109220682587.657</v>
      </c>
      <c r="BF14" s="1309" t="n">
        <v>-28947984907.84</v>
      </c>
      <c r="BG14" s="1309" t="n">
        <v>-18543971992.657</v>
      </c>
      <c r="BH14" s="3100" t="n">
        <v>-0.02592890823823757</v>
      </c>
      <c r="BI14" s="1283" t="n"/>
      <c r="BJ14" s="1308" t="n"/>
      <c r="BK14" s="1309" t="n"/>
      <c r="BL14" s="1312" t="n"/>
      <c r="BM14" s="1312" t="n"/>
      <c r="BN14" s="1312" t="n"/>
      <c r="BO14" s="1309" t="n"/>
      <c r="BP14" s="1309" t="n"/>
      <c r="BQ14" s="3100" t="n"/>
      <c r="BS14" s="1308" t="n"/>
      <c r="BT14" s="1309" t="n"/>
      <c r="BU14" s="1312" t="n"/>
      <c r="BV14" s="1312" t="n"/>
      <c r="BW14" s="1309" t="n"/>
      <c r="BX14" s="1309" t="n"/>
      <c r="BY14" s="3100" t="n"/>
      <c r="CA14" s="1308" t="n"/>
      <c r="CB14" s="1309" t="n"/>
      <c r="CC14" s="1312" t="n"/>
      <c r="CD14" s="1312" t="n"/>
      <c r="CE14" s="1309" t="n"/>
      <c r="CF14" s="1309" t="n"/>
      <c r="CG14" s="3100" t="n"/>
      <c r="CI14" s="1308" t="n"/>
      <c r="CJ14" s="1309" t="n"/>
      <c r="CK14" s="1312" t="n"/>
      <c r="CL14" s="1312" t="n"/>
      <c r="CM14" s="1309" t="n"/>
      <c r="CN14" s="1309" t="n"/>
      <c r="CO14" s="3100" t="n"/>
      <c r="CP14" s="3096" t="n"/>
      <c r="CQ14" s="1334" t="n">
        <v>792563503334.293</v>
      </c>
      <c r="CR14" s="1334" t="n">
        <v>709467012363.59</v>
      </c>
      <c r="CS14" s="1334" t="n">
        <v>853157954868.465</v>
      </c>
      <c r="CT14" s="1334" t="n">
        <v/>
      </c>
      <c r="CU14" s="1335" t="n">
        <v>-60594451534.172</v>
      </c>
      <c r="CV14" s="1335" t="n">
        <v/>
      </c>
      <c r="CW14" s="3101">
        <f>IFERROR(CQ14/CR14-1,"-")</f>
        <v/>
      </c>
      <c r="CY14" s="1334" t="n"/>
      <c r="CZ14" s="1334" t="n"/>
      <c r="DA14" s="1334" t="n"/>
      <c r="DB14" s="1334" t="n"/>
      <c r="DC14" s="1334" t="n"/>
      <c r="DD14" s="1337">
        <f>CY14/$DC14-1</f>
        <v/>
      </c>
      <c r="DE14" s="1335">
        <f>CZ14/$DC14-1</f>
        <v/>
      </c>
      <c r="DF14" s="1335">
        <f>DA14/$DC14-1</f>
        <v/>
      </c>
      <c r="DG14" s="1335">
        <f>DB14/$DC14-1</f>
        <v/>
      </c>
    </row>
    <row r="15">
      <c r="A15" s="1338" t="n"/>
      <c r="B15" s="1339" t="inlineStr">
        <is>
          <t>Dépôt d’argent</t>
        </is>
      </c>
      <c r="C15" s="1283" t="n"/>
      <c r="D15" s="1340" t="n">
        <v>30718792967</v>
      </c>
      <c r="E15" s="1321" t="n">
        <v>24594986922</v>
      </c>
      <c r="F15" s="1321" t="n">
        <v>26354569726.5589</v>
      </c>
      <c r="G15" s="1341" t="n">
        <v>4364223240.441101</v>
      </c>
      <c r="H15" s="3102" t="n">
        <v>0.2489859443479643</v>
      </c>
      <c r="I15" s="1283" t="n"/>
      <c r="J15" s="1340" t="n">
        <v>30300920256</v>
      </c>
      <c r="K15" s="1321" t="n">
        <v>24852567874</v>
      </c>
      <c r="L15" s="1321" t="n">
        <v>26716934173.9031</v>
      </c>
      <c r="M15" s="1341" t="n">
        <v>3583986082.096901</v>
      </c>
      <c r="N15" s="3102" t="n">
        <v>0.2192269390278943</v>
      </c>
      <c r="O15" s="1283" t="n"/>
      <c r="P15" s="1340" t="n">
        <v>33362745997</v>
      </c>
      <c r="Q15" s="1321" t="n">
        <v>27513807378</v>
      </c>
      <c r="R15" s="1323" t="n">
        <v>29116093641.157</v>
      </c>
      <c r="S15" s="1341" t="n">
        <v>4246652355.842999</v>
      </c>
      <c r="T15" s="3102" t="n">
        <v>0.2125819425368516</v>
      </c>
      <c r="U15" s="1276" t="n"/>
      <c r="V15" s="1340" t="n">
        <v>32568650886</v>
      </c>
      <c r="W15" s="1321" t="n">
        <v>26578864802</v>
      </c>
      <c r="X15" s="1321" t="n">
        <v>30323854809.2585</v>
      </c>
      <c r="Y15" s="1321" t="n">
        <v>31970954629.5615</v>
      </c>
      <c r="Z15" s="1341" t="n">
        <v>2244796076.741501</v>
      </c>
      <c r="AA15" s="1341" t="n">
        <v>597696256.4384995</v>
      </c>
      <c r="AB15" s="3102" t="n">
        <v>0.22535898837746</v>
      </c>
      <c r="AC15" s="169" t="n"/>
      <c r="AD15" s="1340" t="n">
        <v>32567859970</v>
      </c>
      <c r="AE15" s="1321" t="n">
        <v>26972234925</v>
      </c>
      <c r="AF15" s="1321" t="n">
        <v>31472064490.866</v>
      </c>
      <c r="AG15" s="1321" t="n">
        <v>33181531578.528</v>
      </c>
      <c r="AH15" s="1341" t="n">
        <v>1095795479.133999</v>
      </c>
      <c r="AI15" s="1341" t="n">
        <v>-613671608.5279999</v>
      </c>
      <c r="AJ15" s="3102" t="n">
        <v>0.2074587093193947</v>
      </c>
      <c r="AK15" s="1285" t="n"/>
      <c r="AL15" s="1340" t="n">
        <v>30484072357</v>
      </c>
      <c r="AM15" s="1321" t="n">
        <v>26483086774</v>
      </c>
      <c r="AN15" s="1321" t="n">
        <v>31392764913.7665</v>
      </c>
      <c r="AO15" s="1323" t="n">
        <v>0</v>
      </c>
      <c r="AP15" s="1341" t="n">
        <v>-908692556.7664986</v>
      </c>
      <c r="AQ15" s="1341" t="n">
        <v>30484072357</v>
      </c>
      <c r="AR15" s="3102" t="n">
        <v>0.1510770106650861</v>
      </c>
      <c r="AS15" s="1343" t="n"/>
      <c r="AT15" s="1340" t="n">
        <v>28907350317</v>
      </c>
      <c r="AU15" s="1321" t="n">
        <v>28623678466</v>
      </c>
      <c r="AV15" s="1321" t="n">
        <v>34793195829.4363</v>
      </c>
      <c r="AW15" s="1323" t="n">
        <v>0</v>
      </c>
      <c r="AX15" s="1341" t="n">
        <v>-5885845512.436302</v>
      </c>
      <c r="AY15" s="1341" t="n">
        <v>28907350317</v>
      </c>
      <c r="AZ15" s="3102" t="n">
        <v>0.009910391193673984</v>
      </c>
      <c r="BA15" s="1283" t="n"/>
      <c r="BB15" s="1340" t="n">
        <v>27618688579</v>
      </c>
      <c r="BC15" s="1321" t="n">
        <v>28054440275</v>
      </c>
      <c r="BD15" s="1321" t="n">
        <v>34274464639.5897</v>
      </c>
      <c r="BE15" s="1323" t="n">
        <v>34167898258.1245</v>
      </c>
      <c r="BF15" s="1341" t="n">
        <v>-6655776060.589699</v>
      </c>
      <c r="BG15" s="1341" t="n">
        <v>-6549209679.1245</v>
      </c>
      <c r="BH15" s="3102" t="n">
        <v>-0.01553236107113887</v>
      </c>
      <c r="BI15" s="1283" t="n"/>
      <c r="BJ15" s="1340" t="n"/>
      <c r="BK15" s="1321" t="n"/>
      <c r="BL15" s="1321" t="n"/>
      <c r="BM15" s="1321" t="n"/>
      <c r="BN15" s="1321" t="n"/>
      <c r="BO15" s="1341" t="n"/>
      <c r="BP15" s="1341" t="n"/>
      <c r="BQ15" s="3102" t="n"/>
      <c r="BR15" s="234" t="n"/>
      <c r="BS15" s="1340" t="n"/>
      <c r="BT15" s="1321" t="n"/>
      <c r="BU15" s="1321" t="n"/>
      <c r="BV15" s="1321" t="n"/>
      <c r="BW15" s="1341" t="n"/>
      <c r="BX15" s="1341" t="n"/>
      <c r="BY15" s="3102" t="n"/>
      <c r="CA15" s="1340" t="n"/>
      <c r="CB15" s="1321" t="n"/>
      <c r="CC15" s="1321" t="n"/>
      <c r="CD15" s="1321" t="n"/>
      <c r="CE15" s="1341" t="n"/>
      <c r="CF15" s="1341" t="n"/>
      <c r="CG15" s="3102" t="n"/>
      <c r="CI15" s="1340" t="n"/>
      <c r="CJ15" s="1321" t="n"/>
      <c r="CK15" s="1321" t="n"/>
      <c r="CL15" s="1321" t="n"/>
      <c r="CM15" s="1341" t="n"/>
      <c r="CN15" s="1341" t="n"/>
      <c r="CO15" s="3102" t="n"/>
      <c r="CP15" s="3096" t="n"/>
      <c r="CQ15" s="1344" t="n">
        <v>246529081329</v>
      </c>
      <c r="CR15" s="1344" t="n">
        <v>213673667416</v>
      </c>
      <c r="CS15" s="1344" t="n">
        <v>244443942224.536</v>
      </c>
      <c r="CT15" s="1344" t="n">
        <v/>
      </c>
      <c r="CU15" s="1345" t="n">
        <v>2085139104.463989</v>
      </c>
      <c r="CV15" s="1345" t="n">
        <v/>
      </c>
      <c r="CW15" s="3103">
        <f>IFERROR(CQ15/CR15-1,"-")</f>
        <v/>
      </c>
      <c r="CY15" s="1344" t="n"/>
      <c r="CZ15" s="1344" t="n"/>
      <c r="DA15" s="1344" t="n"/>
      <c r="DB15" s="1344" t="n"/>
      <c r="DC15" s="1344" t="n"/>
      <c r="DD15" s="1347">
        <f>CY15/$DC15-1</f>
        <v/>
      </c>
      <c r="DE15" s="1345">
        <f>CZ15/$DC15-1</f>
        <v/>
      </c>
      <c r="DF15" s="1345">
        <f>DA15/$DC15-1</f>
        <v/>
      </c>
      <c r="DG15" s="1345">
        <f>DB15/$DC15-1</f>
        <v/>
      </c>
    </row>
    <row r="16">
      <c r="A16" s="1338" t="n"/>
      <c r="B16" s="1339" t="inlineStr">
        <is>
          <t>Retrait d’argent</t>
        </is>
      </c>
      <c r="C16" s="1283" t="n"/>
      <c r="D16" s="1340" t="n">
        <v>29022630796</v>
      </c>
      <c r="E16" s="1328" t="n">
        <v>23256138789</v>
      </c>
      <c r="F16" s="1328" t="n">
        <v>27064147914.8378</v>
      </c>
      <c r="G16" s="1341" t="n">
        <v>1958482881.162201</v>
      </c>
      <c r="H16" s="3102" t="n">
        <v>0.2479556928739828</v>
      </c>
      <c r="I16" s="1283" t="n"/>
      <c r="J16" s="1340" t="n">
        <v>28520955525</v>
      </c>
      <c r="K16" s="1328" t="n">
        <v>23745109551</v>
      </c>
      <c r="L16" s="1328" t="n">
        <v>27436268769.1624</v>
      </c>
      <c r="M16" s="1341" t="n">
        <v>1084686755.837601</v>
      </c>
      <c r="N16" s="3102" t="n">
        <v>0.2011296668790845</v>
      </c>
      <c r="O16" s="1283" t="n"/>
      <c r="P16" s="1340" t="n">
        <v>31546940082</v>
      </c>
      <c r="Q16" s="1321" t="n">
        <v>26343968545</v>
      </c>
      <c r="R16" s="1330" t="n">
        <v>29900023911.6949</v>
      </c>
      <c r="S16" s="1341" t="n">
        <v>1646916170.305099</v>
      </c>
      <c r="T16" s="3102" t="n">
        <v>0.1975014329413747</v>
      </c>
      <c r="U16" s="1276" t="n"/>
      <c r="V16" s="1340" t="n">
        <v>31080054124</v>
      </c>
      <c r="W16" s="1321" t="n">
        <v>26279599758</v>
      </c>
      <c r="X16" s="1321" t="n">
        <v>31140303196.7844</v>
      </c>
      <c r="Y16" s="1321" t="n">
        <v>31963853106.9359</v>
      </c>
      <c r="Z16" s="1341" t="n">
        <v>-60249072.78440094</v>
      </c>
      <c r="AA16" s="1341" t="n">
        <v>-883798982.9359016</v>
      </c>
      <c r="AB16" s="3102" t="n">
        <v>0.1826684732722632</v>
      </c>
      <c r="AC16" s="1348" t="n"/>
      <c r="AD16" s="1340" t="n">
        <v>32683693403</v>
      </c>
      <c r="AE16" s="1321" t="n">
        <v>28530895069</v>
      </c>
      <c r="AF16" s="1321" t="n">
        <v>32319427613.6386</v>
      </c>
      <c r="AG16" s="1321" t="n">
        <v>33174161157.4697</v>
      </c>
      <c r="AH16" s="1341" t="n">
        <v>364265789.3614006</v>
      </c>
      <c r="AI16" s="1341" t="n">
        <v>-490467754.4696999</v>
      </c>
      <c r="AJ16" s="3102" t="n">
        <v>0.1455544357776628</v>
      </c>
      <c r="AK16" s="1285" t="n"/>
      <c r="AL16" s="1340" t="n">
        <v>30187831295.918</v>
      </c>
      <c r="AM16" s="1321" t="n">
        <v>28221782991</v>
      </c>
      <c r="AN16" s="1328" t="n">
        <v>32237992951.397</v>
      </c>
      <c r="AO16" s="1330" t="n">
        <v>0</v>
      </c>
      <c r="AP16" s="1341" t="n">
        <v>-2050161655.479004</v>
      </c>
      <c r="AQ16" s="1341" t="n">
        <v>30187831295.918</v>
      </c>
      <c r="AR16" s="3102" t="n">
        <v>0.06966421312023341</v>
      </c>
      <c r="AS16" s="1343" t="n"/>
      <c r="AT16" s="1340" t="n">
        <v>28507841205.082</v>
      </c>
      <c r="AU16" s="1321" t="n">
        <v>29889123538</v>
      </c>
      <c r="AV16" s="1328" t="n">
        <v>35729978069.3757</v>
      </c>
      <c r="AW16" s="1330" t="n">
        <v>0</v>
      </c>
      <c r="AX16" s="1341" t="n">
        <v>-7222136864.293701</v>
      </c>
      <c r="AY16" s="1341" t="n">
        <v>28507841205.082</v>
      </c>
      <c r="AZ16" s="3102" t="n">
        <v>-0.04621354423999369</v>
      </c>
      <c r="BA16" s="1283" t="n"/>
      <c r="BB16" s="1340" t="n">
        <v>27751259073</v>
      </c>
      <c r="BC16" s="1321" t="n">
        <v>28647635939</v>
      </c>
      <c r="BD16" s="1328" t="n">
        <v>35197280408.3739</v>
      </c>
      <c r="BE16" s="1330" t="n">
        <v>32740364844.8298</v>
      </c>
      <c r="BF16" s="1341" t="n">
        <v>-7446021335.373901</v>
      </c>
      <c r="BG16" s="1341" t="n">
        <v>-4989105771.8298</v>
      </c>
      <c r="BH16" s="3102" t="n">
        <v>-0.03128973252482936</v>
      </c>
      <c r="BI16" s="1283" t="n"/>
      <c r="BJ16" s="1340" t="n"/>
      <c r="BK16" s="1321" t="n"/>
      <c r="BL16" s="1328" t="n"/>
      <c r="BM16" s="1328" t="n"/>
      <c r="BN16" s="1328" t="n"/>
      <c r="BO16" s="1341" t="n"/>
      <c r="BP16" s="1341" t="n"/>
      <c r="BQ16" s="3102" t="n"/>
      <c r="BR16" s="234" t="n"/>
      <c r="BS16" s="1340" t="n"/>
      <c r="BT16" s="1321" t="n"/>
      <c r="BU16" s="1328" t="n"/>
      <c r="BV16" s="1328" t="n"/>
      <c r="BW16" s="1341" t="n"/>
      <c r="BX16" s="1341" t="n"/>
      <c r="BY16" s="3102" t="n"/>
      <c r="CA16" s="1340" t="n"/>
      <c r="CB16" s="1321" t="n"/>
      <c r="CC16" s="1328" t="n"/>
      <c r="CD16" s="1328" t="n"/>
      <c r="CE16" s="1341" t="n"/>
      <c r="CF16" s="1341" t="n"/>
      <c r="CG16" s="3102" t="n"/>
      <c r="CI16" s="1340" t="n"/>
      <c r="CJ16" s="1321" t="n"/>
      <c r="CK16" s="1328" t="n"/>
      <c r="CL16" s="1328" t="n"/>
      <c r="CM16" s="1341" t="n"/>
      <c r="CN16" s="1341" t="n"/>
      <c r="CO16" s="3102" t="n"/>
      <c r="CP16" s="3096" t="n"/>
      <c r="CQ16" s="1344" t="n">
        <v>239301205504</v>
      </c>
      <c r="CR16" s="1344" t="n">
        <v>214914254180</v>
      </c>
      <c r="CS16" s="1344" t="n">
        <v>251025422835.265</v>
      </c>
      <c r="CT16" s="1344" t="n">
        <v/>
      </c>
      <c r="CU16" s="1345" t="n">
        <v>-11724217331.26501</v>
      </c>
      <c r="CV16" s="1345" t="n">
        <v/>
      </c>
      <c r="CW16" s="3103">
        <f>IFERROR(CQ16/CR16-1,"-")</f>
        <v/>
      </c>
      <c r="CY16" s="1344" t="n"/>
      <c r="CZ16" s="1344" t="n"/>
      <c r="DA16" s="1344" t="n"/>
      <c r="DB16" s="1344" t="n"/>
      <c r="DC16" s="1344" t="n"/>
      <c r="DD16" s="1347">
        <f>CY16/$DC16-1</f>
        <v/>
      </c>
      <c r="DE16" s="1345">
        <f>CZ16/$DC16-1</f>
        <v/>
      </c>
      <c r="DF16" s="1345">
        <f>DA16/$DC16-1</f>
        <v/>
      </c>
      <c r="DG16" s="1345">
        <f>DB16/$DC16-1</f>
        <v/>
      </c>
    </row>
    <row r="17">
      <c r="A17" s="1338" t="n"/>
      <c r="B17" s="1339" t="inlineStr">
        <is>
          <t>Transfert d’argent national</t>
        </is>
      </c>
      <c r="C17" s="1283" t="n"/>
      <c r="D17" s="1340" t="n">
        <v>6074285621</v>
      </c>
      <c r="E17" s="1328" t="n">
        <v>3282959888</v>
      </c>
      <c r="F17" s="1328" t="n">
        <v>6470143289.21749</v>
      </c>
      <c r="G17" s="1341" t="n">
        <v>-395857668.2174902</v>
      </c>
      <c r="H17" s="3102" t="n">
        <v>0.8502466762396215</v>
      </c>
      <c r="I17" s="1283" t="n"/>
      <c r="J17" s="1340" t="n">
        <v>6090571051</v>
      </c>
      <c r="K17" s="1328" t="n">
        <v>5645046585</v>
      </c>
      <c r="L17" s="1328" t="n">
        <v>6559105086.79421</v>
      </c>
      <c r="M17" s="1341" t="n">
        <v>-468534035.7942104</v>
      </c>
      <c r="N17" s="3102" t="n">
        <v>0.07892308049039776</v>
      </c>
      <c r="O17" s="1283" t="n"/>
      <c r="P17" s="1340" t="n">
        <v>6240761357</v>
      </c>
      <c r="Q17" s="1321" t="n">
        <v>6022121166</v>
      </c>
      <c r="R17" s="1330" t="n">
        <v>7148107513.61705</v>
      </c>
      <c r="S17" s="1341" t="n">
        <v>-907346156.6170502</v>
      </c>
      <c r="T17" s="3102" t="n">
        <v>0.03630617600894692</v>
      </c>
      <c r="U17" s="1276" t="n"/>
      <c r="V17" s="1340" t="n">
        <v>7141568698</v>
      </c>
      <c r="W17" s="1321" t="n">
        <v>7213892371</v>
      </c>
      <c r="X17" s="1321" t="n">
        <v>7444617299.12475</v>
      </c>
      <c r="Y17" s="1321" t="n">
        <v>7146832607.15976</v>
      </c>
      <c r="Z17" s="1341" t="n">
        <v>-303048601.1247501</v>
      </c>
      <c r="AA17" s="1341" t="n">
        <v>-5263909.159760475</v>
      </c>
      <c r="AB17" s="3102" t="n">
        <v>-0.01002561020881632</v>
      </c>
      <c r="AD17" s="1340" t="n">
        <v>7091184423</v>
      </c>
      <c r="AE17" s="1321" t="n">
        <v>7514356003</v>
      </c>
      <c r="AF17" s="1321" t="n">
        <v>7726506976.82191</v>
      </c>
      <c r="AG17" s="1321" t="n">
        <v>7417446697.74903</v>
      </c>
      <c r="AH17" s="1341" t="n">
        <v>-635322553.8219099</v>
      </c>
      <c r="AI17" s="1341" t="n">
        <v>-326262274.7490301</v>
      </c>
      <c r="AJ17" s="3102" t="n">
        <v>-0.05631508273377717</v>
      </c>
      <c r="AK17" s="1285" t="n"/>
      <c r="AL17" s="1340" t="n">
        <v>6457727032.835</v>
      </c>
      <c r="AM17" s="1321" t="n">
        <v>7035204202</v>
      </c>
      <c r="AN17" s="1328" t="n">
        <v>7707038640.516991</v>
      </c>
      <c r="AO17" s="1330" t="n">
        <v>0</v>
      </c>
      <c r="AP17" s="1341" t="n">
        <v>-1249311607.681991</v>
      </c>
      <c r="AQ17" s="1341" t="n">
        <v>6457727032.835</v>
      </c>
      <c r="AR17" s="3102" t="n">
        <v>-0.08208392430184641</v>
      </c>
      <c r="AS17" s="1343" t="n"/>
      <c r="AT17" s="1340" t="n">
        <v>6524488722.165</v>
      </c>
      <c r="AU17" s="1321" t="n">
        <v>6938048187</v>
      </c>
      <c r="AV17" s="1328" t="n">
        <v>8541856871.197371</v>
      </c>
      <c r="AW17" s="1330" t="n">
        <v>0</v>
      </c>
      <c r="AX17" s="1341" t="n">
        <v>-2017368149.032371</v>
      </c>
      <c r="AY17" s="1341" t="n">
        <v>6524488722.165</v>
      </c>
      <c r="AZ17" s="3102" t="n">
        <v>-0.05960746505189995</v>
      </c>
      <c r="BA17" s="1283" t="n"/>
      <c r="BB17" s="1340" t="n">
        <v>5966010897</v>
      </c>
      <c r="BC17" s="1321" t="n">
        <v>6554206926</v>
      </c>
      <c r="BD17" s="1328" t="n">
        <v>8414506466.2499</v>
      </c>
      <c r="BE17" s="1330" t="n">
        <v>6990921169.01705</v>
      </c>
      <c r="BF17" s="1341" t="n">
        <v>-2448495569.2499</v>
      </c>
      <c r="BG17" s="1341" t="n">
        <v>-1024910272.01705</v>
      </c>
      <c r="BH17" s="3102" t="n">
        <v>-0.08974328025358413</v>
      </c>
      <c r="BI17" s="1283" t="n"/>
      <c r="BJ17" s="1340" t="n"/>
      <c r="BK17" s="1321" t="n"/>
      <c r="BL17" s="1328" t="n"/>
      <c r="BM17" s="1328" t="n"/>
      <c r="BN17" s="1328" t="n"/>
      <c r="BO17" s="1341" t="n"/>
      <c r="BP17" s="1341" t="n"/>
      <c r="BQ17" s="3102" t="n"/>
      <c r="BR17" s="234" t="n"/>
      <c r="BS17" s="1340" t="n"/>
      <c r="BT17" s="1321" t="n"/>
      <c r="BU17" s="1328" t="n"/>
      <c r="BV17" s="1328" t="n"/>
      <c r="BW17" s="1341" t="n"/>
      <c r="BX17" s="1341" t="n"/>
      <c r="BY17" s="3102" t="n"/>
      <c r="CA17" s="1340" t="n"/>
      <c r="CB17" s="1321" t="n"/>
      <c r="CC17" s="1328" t="n"/>
      <c r="CD17" s="1328" t="n"/>
      <c r="CE17" s="1341" t="n"/>
      <c r="CF17" s="1341" t="n"/>
      <c r="CG17" s="3102" t="n"/>
      <c r="CI17" s="1340" t="n"/>
      <c r="CJ17" s="1321" t="n"/>
      <c r="CK17" s="1328" t="n"/>
      <c r="CL17" s="1328" t="n"/>
      <c r="CM17" s="1341" t="n"/>
      <c r="CN17" s="1341" t="n"/>
      <c r="CO17" s="3102" t="n"/>
      <c r="CP17" s="3096" t="n"/>
      <c r="CQ17" s="1344" t="n">
        <v>51586597802</v>
      </c>
      <c r="CR17" s="1344" t="n">
        <v>50205835328</v>
      </c>
      <c r="CS17" s="1344" t="n">
        <v>60011882143.5396</v>
      </c>
      <c r="CT17" s="1344" t="n">
        <v/>
      </c>
      <c r="CU17" s="1345" t="n">
        <v>-8425284341.539597</v>
      </c>
      <c r="CV17" s="1345" t="n">
        <v/>
      </c>
      <c r="CW17" s="3103">
        <f>IFERROR(CQ17/CR17-1,"-")</f>
        <v/>
      </c>
      <c r="CY17" s="1344" t="n"/>
      <c r="CZ17" s="1344" t="n"/>
      <c r="DA17" s="1344" t="n"/>
      <c r="DB17" s="1344" t="n"/>
      <c r="DC17" s="1344" t="n"/>
      <c r="DD17" s="1347">
        <f>CY17/$DC17-1</f>
        <v/>
      </c>
      <c r="DE17" s="1345">
        <f>CZ17/$DC17-1</f>
        <v/>
      </c>
      <c r="DF17" s="1345">
        <f>DA17/$DC17-1</f>
        <v/>
      </c>
      <c r="DG17" s="1345">
        <f>DB17/$DC17-1</f>
        <v/>
      </c>
    </row>
    <row r="18">
      <c r="A18" s="1338" t="n"/>
      <c r="B18" s="1339" t="inlineStr">
        <is>
          <t>Transfert d’argent international</t>
        </is>
      </c>
      <c r="C18" s="1283" t="n"/>
      <c r="D18" s="1340" t="n">
        <v>9793505009</v>
      </c>
      <c r="E18" s="1328" t="n">
        <v>8593839265</v>
      </c>
      <c r="F18" s="1328" t="n">
        <v>11968761284.3739</v>
      </c>
      <c r="G18" s="1341" t="n">
        <v>-2175256275.373899</v>
      </c>
      <c r="H18" s="3102" t="n">
        <v>0.1395960183809652</v>
      </c>
      <c r="I18" s="1283" t="n"/>
      <c r="J18" s="1340" t="n">
        <v>9986869508</v>
      </c>
      <c r="K18" s="1328" t="n">
        <v>9149294997</v>
      </c>
      <c r="L18" s="1328" t="n">
        <v>12133326808.0461</v>
      </c>
      <c r="M18" s="1341" t="n">
        <v>-2146457300.046101</v>
      </c>
      <c r="N18" s="3102" t="n">
        <v>0.09154525144009851</v>
      </c>
      <c r="O18" s="1283" t="n"/>
      <c r="P18" s="1340" t="n">
        <v>10950532491</v>
      </c>
      <c r="Q18" s="1321" t="n">
        <v>10668951988</v>
      </c>
      <c r="R18" s="1330" t="n">
        <v>13222889917.7701</v>
      </c>
      <c r="S18" s="1341" t="n">
        <v>-2272357426.7701</v>
      </c>
      <c r="T18" s="3102" t="n">
        <v>0.02639251758904804</v>
      </c>
      <c r="U18" s="1276" t="n"/>
      <c r="V18" s="1340" t="n">
        <v>9886756205</v>
      </c>
      <c r="W18" s="1321" t="n">
        <v>10575394686.59</v>
      </c>
      <c r="X18" s="1321" t="n">
        <v>13771387019.3933</v>
      </c>
      <c r="Y18" s="1321" t="n">
        <v>12669676057.8418</v>
      </c>
      <c r="Z18" s="1341" t="n">
        <v>-3884630814.393299</v>
      </c>
      <c r="AA18" s="1341" t="n">
        <v>-2782919852.841801</v>
      </c>
      <c r="AB18" s="3102" t="n">
        <v>-0.0651170478264248</v>
      </c>
      <c r="AD18" s="1340" t="n">
        <v>11133086343</v>
      </c>
      <c r="AE18" s="1321" t="n">
        <v>11747897913</v>
      </c>
      <c r="AF18" s="1321" t="n">
        <v>14292839189.7817</v>
      </c>
      <c r="AG18" s="1321" t="n">
        <v>13149412054.5992</v>
      </c>
      <c r="AH18" s="1341" t="n">
        <v>-3159752846.7817</v>
      </c>
      <c r="AI18" s="1341" t="n">
        <v>-2016325711.599199</v>
      </c>
      <c r="AJ18" s="3102" t="n">
        <v>-0.05233375149776043</v>
      </c>
      <c r="AL18" s="1340" t="n">
        <v>10460102987.8</v>
      </c>
      <c r="AM18" s="1321" t="n">
        <v>11994667795</v>
      </c>
      <c r="AN18" s="1328" t="n">
        <v>14256825788.0035</v>
      </c>
      <c r="AO18" s="1330" t="n">
        <v>0</v>
      </c>
      <c r="AP18" s="1341" t="n">
        <v>-3796722800.203501</v>
      </c>
      <c r="AQ18" s="1341" t="n">
        <v>10460102987.8</v>
      </c>
      <c r="AR18" s="3102" t="n">
        <v>-0.1279372495701537</v>
      </c>
      <c r="AS18" s="1343" t="n"/>
      <c r="AT18" s="1340" t="n">
        <v>9217319239.200001</v>
      </c>
      <c r="AU18" s="1321" t="n">
        <v>12198507484</v>
      </c>
      <c r="AV18" s="1328" t="n">
        <v>15801109998.1396</v>
      </c>
      <c r="AW18" s="1330" t="n">
        <v>0</v>
      </c>
      <c r="AX18" s="1341" t="n">
        <v>-6583790758.9396</v>
      </c>
      <c r="AY18" s="1341" t="n">
        <v>9217319239.200001</v>
      </c>
      <c r="AZ18" s="3102" t="n">
        <v>-0.2443895901781618</v>
      </c>
      <c r="BA18" s="1283" t="n"/>
      <c r="BB18" s="1340" t="n">
        <v>9537844403</v>
      </c>
      <c r="BC18" s="1321" t="n">
        <v>11311690777</v>
      </c>
      <c r="BD18" s="1328" t="n">
        <v>15565531506.5744</v>
      </c>
      <c r="BE18" s="1330" t="n">
        <v>11084665007.3571</v>
      </c>
      <c r="BF18" s="1341" t="n">
        <v>-6027687103.5744</v>
      </c>
      <c r="BG18" s="1341" t="n">
        <v>-1546820604.3571</v>
      </c>
      <c r="BH18" s="3102" t="n">
        <v>-0.156815316911487</v>
      </c>
      <c r="BI18" s="1283" t="n"/>
      <c r="BJ18" s="1340" t="n"/>
      <c r="BK18" s="1321" t="n"/>
      <c r="BL18" s="1328" t="n"/>
      <c r="BM18" s="1328" t="n"/>
      <c r="BN18" s="1328" t="n"/>
      <c r="BO18" s="1341" t="n"/>
      <c r="BP18" s="1341" t="n"/>
      <c r="BQ18" s="3102" t="n"/>
      <c r="BR18" s="234" t="n"/>
      <c r="BS18" s="1340" t="n"/>
      <c r="BT18" s="1321" t="n"/>
      <c r="BU18" s="1328" t="n"/>
      <c r="BV18" s="1328" t="n"/>
      <c r="BW18" s="1341" t="n"/>
      <c r="BX18" s="1341" t="n"/>
      <c r="BY18" s="3102" t="n"/>
      <c r="CA18" s="1340" t="n"/>
      <c r="CB18" s="1321" t="n"/>
      <c r="CC18" s="1328" t="n"/>
      <c r="CD18" s="1328" t="n"/>
      <c r="CE18" s="1341" t="n"/>
      <c r="CF18" s="1341" t="n"/>
      <c r="CG18" s="3102" t="n"/>
      <c r="CI18" s="1340" t="n"/>
      <c r="CJ18" s="1321" t="n"/>
      <c r="CK18" s="1328" t="n"/>
      <c r="CL18" s="1328" t="n"/>
      <c r="CM18" s="1341" t="n"/>
      <c r="CN18" s="1341" t="n"/>
      <c r="CO18" s="3102" t="n"/>
      <c r="CP18" s="3096" t="n"/>
      <c r="CQ18" s="1344" t="n">
        <v>80966016186</v>
      </c>
      <c r="CR18" s="1344" t="n">
        <v>86240244905.59</v>
      </c>
      <c r="CS18" s="1344" t="n">
        <v>111012671512.083</v>
      </c>
      <c r="CT18" s="1344" t="n">
        <v/>
      </c>
      <c r="CU18" s="1345" t="n">
        <v>-30046655326.08299</v>
      </c>
      <c r="CV18" s="1345" t="n">
        <v/>
      </c>
      <c r="CW18" s="3103">
        <f>IFERROR(CQ18/CR18-1,"-")</f>
        <v/>
      </c>
      <c r="CY18" s="1344" t="n"/>
      <c r="CZ18" s="1344" t="n"/>
      <c r="DA18" s="1344" t="n"/>
      <c r="DB18" s="1344" t="n"/>
      <c r="DC18" s="1344" t="n"/>
      <c r="DD18" s="1347">
        <f>CY18/$DC18-1</f>
        <v/>
      </c>
      <c r="DE18" s="1345">
        <f>CZ18/$DC18-1</f>
        <v/>
      </c>
      <c r="DF18" s="1345">
        <f>DA18/$DC18-1</f>
        <v/>
      </c>
      <c r="DG18" s="1345">
        <f>DB18/$DC18-1</f>
        <v/>
      </c>
    </row>
    <row r="19">
      <c r="A19" s="1338" t="n"/>
      <c r="B19" s="1339" t="inlineStr">
        <is>
          <t>Recharge Mobile</t>
        </is>
      </c>
      <c r="C19" s="1283" t="n"/>
      <c r="D19" s="1340" t="n">
        <v>1012005449</v>
      </c>
      <c r="E19" s="1328" t="n">
        <v>1345406641</v>
      </c>
      <c r="F19" s="1328" t="n">
        <v>1047096161.21162</v>
      </c>
      <c r="G19" s="1341" t="n">
        <v>-35090712.21161997</v>
      </c>
      <c r="H19" s="3102" t="n">
        <v>-0.2478070063279849</v>
      </c>
      <c r="I19" s="1283" t="n"/>
      <c r="J19" s="1340" t="n">
        <v>913333660</v>
      </c>
      <c r="K19" s="1328" t="n">
        <v>1264494724</v>
      </c>
      <c r="L19" s="1328" t="n">
        <v>1061493300.89975</v>
      </c>
      <c r="M19" s="1341" t="n">
        <v>-148159640.89975</v>
      </c>
      <c r="N19" s="3102" t="n">
        <v>-0.277708603551279</v>
      </c>
      <c r="O19" s="1283" t="n"/>
      <c r="P19" s="1340" t="n">
        <v>997868646</v>
      </c>
      <c r="Q19" s="1321" t="n">
        <v>1353035226</v>
      </c>
      <c r="R19" s="1330" t="n">
        <v>1156814556.16442</v>
      </c>
      <c r="S19" s="1341" t="n">
        <v>-158945910.1644199</v>
      </c>
      <c r="T19" s="3102" t="n">
        <v>-0.2624961813078472</v>
      </c>
      <c r="U19" s="1276" t="n"/>
      <c r="V19" s="1340" t="n">
        <v>946918868</v>
      </c>
      <c r="W19" s="1321" t="n">
        <v>1198383883</v>
      </c>
      <c r="X19" s="1321" t="n">
        <v>1204800241.22401</v>
      </c>
      <c r="Y19" s="1321" t="n">
        <v>1204800241.22401</v>
      </c>
      <c r="Z19" s="1341" t="n">
        <v>-257881373.22401</v>
      </c>
      <c r="AA19" s="1341" t="n">
        <v>-257881373.22401</v>
      </c>
      <c r="AB19" s="3102" t="n">
        <v>-0.2098367798225804</v>
      </c>
      <c r="AD19" s="1340" t="n">
        <v>902885757</v>
      </c>
      <c r="AE19" s="1321" t="n">
        <v>1148754085</v>
      </c>
      <c r="AF19" s="1321" t="n">
        <v>1250419879.95655</v>
      </c>
      <c r="AG19" s="1321" t="n">
        <v>1250419879.95655</v>
      </c>
      <c r="AH19" s="1341" t="n">
        <v>-347534122.9565499</v>
      </c>
      <c r="AI19" s="1341" t="n">
        <v>-347534122.9565499</v>
      </c>
      <c r="AJ19" s="3102" t="n">
        <v>-0.2140304275827668</v>
      </c>
      <c r="AK19" s="1285" t="n"/>
      <c r="AL19" s="1340" t="n">
        <v>855212425</v>
      </c>
      <c r="AM19" s="1321" t="n">
        <v>1060966198</v>
      </c>
      <c r="AN19" s="1328" t="n">
        <v>1247269220.17997</v>
      </c>
      <c r="AO19" s="1330" t="n">
        <v>0</v>
      </c>
      <c r="AP19" s="1341" t="n">
        <v>-392056795.17997</v>
      </c>
      <c r="AQ19" s="1341" t="n">
        <v>855212425</v>
      </c>
      <c r="AR19" s="3102" t="n">
        <v>-0.1939305638462951</v>
      </c>
      <c r="AS19" s="1343" t="n"/>
      <c r="AT19" s="1340" t="n">
        <v>792239679</v>
      </c>
      <c r="AU19" s="1321" t="n">
        <v>1004986029</v>
      </c>
      <c r="AV19" s="1328" t="n">
        <v>1382372095.89396</v>
      </c>
      <c r="AW19" s="1330" t="n">
        <v>0</v>
      </c>
      <c r="AX19" s="1341" t="n">
        <v>-590132416.89396</v>
      </c>
      <c r="AY19" s="1341" t="n">
        <v>792239679</v>
      </c>
      <c r="AZ19" s="3102" t="n">
        <v>-0.2116908532665781</v>
      </c>
      <c r="BA19" s="1283" t="n"/>
      <c r="BB19" s="1340" t="n">
        <v>789618754</v>
      </c>
      <c r="BC19" s="1321" t="n">
        <v>938551945</v>
      </c>
      <c r="BD19" s="1328" t="n">
        <v>1361762332.83486</v>
      </c>
      <c r="BE19" s="1330" t="n">
        <v>1022347381.67448</v>
      </c>
      <c r="BF19" s="1341" t="n">
        <v>-572143578.8348601</v>
      </c>
      <c r="BG19" s="1341" t="n">
        <v>-232728627.67448</v>
      </c>
      <c r="BH19" s="3102" t="n">
        <v>-0.1586840150866663</v>
      </c>
      <c r="BI19" s="1283" t="n"/>
      <c r="BJ19" s="1340" t="n"/>
      <c r="BK19" s="1321" t="n"/>
      <c r="BL19" s="1328" t="n"/>
      <c r="BM19" s="1328" t="n"/>
      <c r="BN19" s="1328" t="n"/>
      <c r="BO19" s="1341" t="n"/>
      <c r="BP19" s="1341" t="n"/>
      <c r="BQ19" s="3102" t="n"/>
      <c r="BR19" s="234" t="n"/>
      <c r="BS19" s="1340" t="n"/>
      <c r="BT19" s="1321" t="n"/>
      <c r="BU19" s="1328" t="n"/>
      <c r="BV19" s="1328" t="n"/>
      <c r="BW19" s="1341" t="n"/>
      <c r="BX19" s="1341" t="n"/>
      <c r="BY19" s="3102" t="n"/>
      <c r="CA19" s="1340" t="n"/>
      <c r="CB19" s="1321" t="n"/>
      <c r="CC19" s="1328" t="n"/>
      <c r="CD19" s="1328" t="n"/>
      <c r="CE19" s="1341" t="n"/>
      <c r="CF19" s="1341" t="n"/>
      <c r="CG19" s="3102" t="n"/>
      <c r="CI19" s="1340" t="n"/>
      <c r="CJ19" s="1321" t="n"/>
      <c r="CK19" s="1328" t="n"/>
      <c r="CL19" s="1328" t="n"/>
      <c r="CM19" s="1341" t="n"/>
      <c r="CN19" s="1341" t="n"/>
      <c r="CO19" s="3102" t="n"/>
      <c r="CP19" s="3096" t="n"/>
      <c r="CQ19" s="1344" t="n">
        <v>7210083238</v>
      </c>
      <c r="CR19" s="1344" t="n">
        <v>9314578731</v>
      </c>
      <c r="CS19" s="1344" t="n">
        <v>9712027788.365129</v>
      </c>
      <c r="CT19" s="1344" t="n">
        <v/>
      </c>
      <c r="CU19" s="1345" t="n">
        <v>-2501944550.365129</v>
      </c>
      <c r="CV19" s="1345" t="n">
        <v/>
      </c>
      <c r="CW19" s="3103">
        <f>IFERROR(CQ19/CR19-1,"-")</f>
        <v/>
      </c>
      <c r="CY19" s="1344" t="n"/>
      <c r="CZ19" s="1344" t="n"/>
      <c r="DA19" s="1344" t="n"/>
      <c r="DB19" s="1344" t="n"/>
      <c r="DC19" s="1344" t="n"/>
      <c r="DD19" s="1347">
        <f>CY19/$DC19-1</f>
        <v/>
      </c>
      <c r="DE19" s="1345">
        <f>CZ19/$DC19-1</f>
        <v/>
      </c>
      <c r="DF19" s="1345">
        <f>DA19/$DC19-1</f>
        <v/>
      </c>
      <c r="DG19" s="1345">
        <f>DB19/$DC19-1</f>
        <v/>
      </c>
    </row>
    <row r="20">
      <c r="A20" s="1338" t="n"/>
      <c r="B20" s="1339" t="inlineStr">
        <is>
          <t>Achat de forfaits</t>
        </is>
      </c>
      <c r="C20" s="1283" t="n"/>
      <c r="D20" s="1340" t="n">
        <v>6158427415</v>
      </c>
      <c r="E20" s="1328" t="n">
        <v>7088334005</v>
      </c>
      <c r="F20" s="1328" t="n">
        <v>5953425156.48181</v>
      </c>
      <c r="G20" s="1341" t="n">
        <v>205002258.5181904</v>
      </c>
      <c r="H20" s="3102" t="n">
        <v>-0.1311883143971572</v>
      </c>
      <c r="I20" s="1283" t="n"/>
      <c r="J20" s="1340" t="n">
        <v>5628237280</v>
      </c>
      <c r="K20" s="1328" t="n">
        <v>6674377455</v>
      </c>
      <c r="L20" s="1328" t="n">
        <v>6035282293.1764</v>
      </c>
      <c r="M20" s="1341" t="n">
        <v>-407045013.1764002</v>
      </c>
      <c r="N20" s="3102" t="n">
        <v>-0.1567397382082881</v>
      </c>
      <c r="O20" s="1283" t="n"/>
      <c r="P20" s="1340" t="n">
        <v>6069565825</v>
      </c>
      <c r="Q20" s="1321" t="n">
        <v>7383166945</v>
      </c>
      <c r="R20" s="1330" t="n">
        <v>6577245849.21073</v>
      </c>
      <c r="S20" s="1341" t="n">
        <v>-507680024.2107296</v>
      </c>
      <c r="T20" s="3102" t="n">
        <v>-0.1779183824211902</v>
      </c>
      <c r="U20" s="1276" t="n"/>
      <c r="V20" s="1340" t="n">
        <v>5965752950</v>
      </c>
      <c r="W20" s="1321" t="n">
        <v>6961250285</v>
      </c>
      <c r="X20" s="1321" t="n">
        <v>6850075790.8793</v>
      </c>
      <c r="Y20" s="1321" t="n">
        <v>6850075790.8793</v>
      </c>
      <c r="Z20" s="1341" t="n">
        <v>-884322840.8793001</v>
      </c>
      <c r="AA20" s="1341" t="n">
        <v>-884322840.8793001</v>
      </c>
      <c r="AB20" s="3102" t="n">
        <v>-0.1430055369715816</v>
      </c>
      <c r="AD20" s="1340" t="n">
        <v>5780683940</v>
      </c>
      <c r="AE20" s="1321" t="n">
        <v>7006582755</v>
      </c>
      <c r="AF20" s="1321" t="n">
        <v>7109453214.76906</v>
      </c>
      <c r="AG20" s="1321" t="n">
        <v>7109453214.76906</v>
      </c>
      <c r="AH20" s="1341" t="n">
        <v>-1328769274.76906</v>
      </c>
      <c r="AI20" s="1341" t="n">
        <v>-1328769274.76906</v>
      </c>
      <c r="AJ20" s="3102" t="n">
        <v>-0.1749638672468659</v>
      </c>
      <c r="AK20" s="1285" t="n"/>
      <c r="AL20" s="1340" t="n">
        <v>5517263658</v>
      </c>
      <c r="AM20" s="1321" t="n">
        <v>6595384410</v>
      </c>
      <c r="AN20" s="1328" t="n">
        <v>7091539657.38221</v>
      </c>
      <c r="AO20" s="1330" t="n">
        <v>0</v>
      </c>
      <c r="AP20" s="1341" t="n">
        <v>-1574275999.38221</v>
      </c>
      <c r="AQ20" s="1341" t="n">
        <v>5517263658</v>
      </c>
      <c r="AR20" s="3102" t="n">
        <v>-0.1634659460281558</v>
      </c>
      <c r="AS20" s="1343" t="n"/>
      <c r="AT20" s="1340" t="n">
        <v>5118452276</v>
      </c>
      <c r="AU20" s="1321" t="n">
        <v>6501795825</v>
      </c>
      <c r="AV20" s="1328" t="n">
        <v>7859687692.6668</v>
      </c>
      <c r="AW20" s="1330" t="n">
        <v>0</v>
      </c>
      <c r="AX20" s="1341" t="n">
        <v>-2741235416.6668</v>
      </c>
      <c r="AY20" s="1341" t="n">
        <v>5118452276</v>
      </c>
      <c r="AZ20" s="3102" t="n">
        <v>-0.2127633020527833</v>
      </c>
      <c r="BA20" s="1283" t="n"/>
      <c r="BB20" s="1340" t="n">
        <v>5119739174</v>
      </c>
      <c r="BC20" s="1321" t="n">
        <v>6514968750</v>
      </c>
      <c r="BD20" s="1328" t="n">
        <v>7742507736.88964</v>
      </c>
      <c r="BE20" s="1330" t="n">
        <v>6340693697.75949</v>
      </c>
      <c r="BF20" s="1341" t="n">
        <v>-2622768562.88964</v>
      </c>
      <c r="BG20" s="1341" t="n">
        <v>-1220954523.75949</v>
      </c>
      <c r="BH20" s="3102" t="n">
        <v>-0.2141575239328661</v>
      </c>
      <c r="BI20" s="1283" t="n"/>
      <c r="BJ20" s="1340" t="n"/>
      <c r="BK20" s="1321" t="n"/>
      <c r="BL20" s="1328" t="n"/>
      <c r="BM20" s="1328" t="n"/>
      <c r="BN20" s="1328" t="n"/>
      <c r="BO20" s="1341" t="n"/>
      <c r="BP20" s="1341" t="n"/>
      <c r="BQ20" s="3102" t="n"/>
      <c r="BR20" s="234" t="n"/>
      <c r="BS20" s="1340" t="n"/>
      <c r="BT20" s="1321" t="n"/>
      <c r="BU20" s="1328" t="n"/>
      <c r="BV20" s="1328" t="n"/>
      <c r="BW20" s="1341" t="n"/>
      <c r="BX20" s="1341" t="n"/>
      <c r="BY20" s="3102" t="n"/>
      <c r="CA20" s="1340" t="n"/>
      <c r="CB20" s="1321" t="n"/>
      <c r="CC20" s="1328" t="n"/>
      <c r="CD20" s="1328" t="n"/>
      <c r="CE20" s="1341" t="n"/>
      <c r="CF20" s="1341" t="n"/>
      <c r="CG20" s="3102" t="n"/>
      <c r="CI20" s="1340" t="n"/>
      <c r="CJ20" s="1321" t="n"/>
      <c r="CK20" s="1328" t="n"/>
      <c r="CL20" s="1328" t="n"/>
      <c r="CM20" s="1341" t="n"/>
      <c r="CN20" s="1341" t="n"/>
      <c r="CO20" s="3102" t="n"/>
      <c r="CP20" s="3096" t="n"/>
      <c r="CQ20" s="1344" t="n">
        <v>45358122518</v>
      </c>
      <c r="CR20" s="1344" t="n">
        <v>54725860430</v>
      </c>
      <c r="CS20" s="1344" t="n">
        <v>55219217391.4559</v>
      </c>
      <c r="CT20" s="1344" t="n">
        <v/>
      </c>
      <c r="CU20" s="1345" t="n">
        <v>-9861094873.455902</v>
      </c>
      <c r="CV20" s="1345" t="n">
        <v/>
      </c>
      <c r="CW20" s="3103">
        <f>IFERROR(CQ20/CR20-1,"-")</f>
        <v/>
      </c>
      <c r="CY20" s="1344" t="n"/>
      <c r="CZ20" s="1344" t="n"/>
      <c r="DA20" s="1344" t="n"/>
      <c r="DB20" s="1344" t="n"/>
      <c r="DC20" s="1344" t="n"/>
      <c r="DD20" s="1347">
        <f>CY20/$DC20-1</f>
        <v/>
      </c>
      <c r="DE20" s="1345">
        <f>CZ20/$DC20-1</f>
        <v/>
      </c>
      <c r="DF20" s="1345">
        <f>DA20/$DC20-1</f>
        <v/>
      </c>
      <c r="DG20" s="1345">
        <f>DB20/$DC20-1</f>
        <v/>
      </c>
    </row>
    <row r="21">
      <c r="A21" s="1338" t="n"/>
      <c r="B21" s="1339" t="inlineStr">
        <is>
          <t>Achat de biens et services</t>
        </is>
      </c>
      <c r="C21" s="1283" t="n"/>
      <c r="D21" s="1340" t="n">
        <v>7455710213</v>
      </c>
      <c r="E21" s="1328" t="n">
        <v>5596877240</v>
      </c>
      <c r="F21" s="1328" t="n">
        <v>9309438059.943701</v>
      </c>
      <c r="G21" s="1341" t="n">
        <v>-1853727846.943701</v>
      </c>
      <c r="H21" s="3102" t="n">
        <v>0.3321196612488144</v>
      </c>
      <c r="I21" s="1283" t="n"/>
      <c r="J21" s="1340" t="n">
        <v>7222225308</v>
      </c>
      <c r="K21" s="1328" t="n">
        <v>5923723548</v>
      </c>
      <c r="L21" s="1328" t="n">
        <v>9437438987.778151</v>
      </c>
      <c r="M21" s="1341" t="n">
        <v>-2215213679.778151</v>
      </c>
      <c r="N21" s="3102" t="n">
        <v>0.2192036393120349</v>
      </c>
      <c r="O21" s="1283" t="n"/>
      <c r="P21" s="1340" t="n">
        <v>8224868931</v>
      </c>
      <c r="Q21" s="1321" t="n">
        <v>5753597502</v>
      </c>
      <c r="R21" s="1330" t="n">
        <v>10284913512.6162</v>
      </c>
      <c r="S21" s="1341" t="n">
        <v>-2060044581.616199</v>
      </c>
      <c r="T21" s="3102" t="n">
        <v>0.4295176067044948</v>
      </c>
      <c r="U21" s="1276" t="n"/>
      <c r="V21" s="1340" t="n">
        <v>8962098007</v>
      </c>
      <c r="W21" s="1321" t="n">
        <v>5972078600</v>
      </c>
      <c r="X21" s="1321" t="n">
        <v>10711540769.3806</v>
      </c>
      <c r="Y21" s="1321" t="n">
        <v>9640386692.442499</v>
      </c>
      <c r="Z21" s="1341" t="n">
        <v>-1749442762.3806</v>
      </c>
      <c r="AA21" s="1341" t="n">
        <v>-678288685.4424992</v>
      </c>
      <c r="AB21" s="3102" t="n">
        <v>0.5006664525480291</v>
      </c>
      <c r="AD21" s="1340" t="n">
        <v>8578032076</v>
      </c>
      <c r="AE21" s="1321" t="n">
        <v>6818309247</v>
      </c>
      <c r="AF21" s="1321" t="n">
        <v>11117132172.3766</v>
      </c>
      <c r="AG21" s="1321" t="n">
        <v>10005418955.139</v>
      </c>
      <c r="AH21" s="1341" t="n">
        <v>-2539100096.3766</v>
      </c>
      <c r="AI21" s="1341" t="n">
        <v>-1427386879.139</v>
      </c>
      <c r="AJ21" s="3102" t="n">
        <v>0.2580878580381587</v>
      </c>
      <c r="AK21" s="1285" t="n"/>
      <c r="AL21" s="1340" t="n">
        <v>7438252324.2235</v>
      </c>
      <c r="AM21" s="1321" t="n">
        <v>6725029595</v>
      </c>
      <c r="AN21" s="1328" t="n">
        <v>11089120540.6616</v>
      </c>
      <c r="AO21" s="1330" t="n">
        <v>0</v>
      </c>
      <c r="AP21" s="1341" t="n">
        <v>-3650868216.4381</v>
      </c>
      <c r="AQ21" s="1341" t="n">
        <v>7438252324.2235</v>
      </c>
      <c r="AR21" s="3102" t="n">
        <v>0.1060549576991863</v>
      </c>
      <c r="AS21" s="1343" t="n"/>
      <c r="AT21" s="1340" t="n">
        <v>6140598287.7765</v>
      </c>
      <c r="AU21" s="1321" t="n">
        <v>7113528101</v>
      </c>
      <c r="AV21" s="1328" t="n">
        <v>12290282286.6128</v>
      </c>
      <c r="AW21" s="1330" t="n">
        <v>0</v>
      </c>
      <c r="AX21" s="1341" t="n">
        <v>-6149683998.836301</v>
      </c>
      <c r="AY21" s="1341" t="n">
        <v>6140598287.7765</v>
      </c>
      <c r="AZ21" s="3102" t="n">
        <v>-0.1367717677374085</v>
      </c>
      <c r="BA21" s="1283" t="n"/>
      <c r="BB21" s="1340" t="n">
        <v>6404107514</v>
      </c>
      <c r="BC21" s="1321" t="n">
        <v>6775950107</v>
      </c>
      <c r="BD21" s="1328" t="n">
        <v>12107046668.208</v>
      </c>
      <c r="BE21" s="1330" t="n">
        <v>8662606533.84053</v>
      </c>
      <c r="BF21" s="1341" t="n">
        <v>-5702939154.208</v>
      </c>
      <c r="BG21" s="1341" t="n">
        <v>-2258499019.84053</v>
      </c>
      <c r="BH21" s="3102" t="n">
        <v>-0.05487681980064496</v>
      </c>
      <c r="BI21" s="1283" t="n"/>
      <c r="BJ21" s="1340" t="n"/>
      <c r="BK21" s="1321" t="n"/>
      <c r="BL21" s="1328" t="n"/>
      <c r="BM21" s="1328" t="n"/>
      <c r="BN21" s="1328" t="n"/>
      <c r="BO21" s="1341" t="n"/>
      <c r="BP21" s="1341" t="n"/>
      <c r="BQ21" s="3102" t="n"/>
      <c r="BR21" s="234" t="n"/>
      <c r="BS21" s="1340" t="n"/>
      <c r="BT21" s="1321" t="n"/>
      <c r="BU21" s="1328" t="n"/>
      <c r="BV21" s="1328" t="n"/>
      <c r="BW21" s="1341" t="n"/>
      <c r="BX21" s="1341" t="n"/>
      <c r="BY21" s="3102" t="n"/>
      <c r="CA21" s="1340" t="n"/>
      <c r="CB21" s="1321" t="n"/>
      <c r="CC21" s="1328" t="n"/>
      <c r="CD21" s="1328" t="n"/>
      <c r="CE21" s="1341" t="n"/>
      <c r="CF21" s="1341" t="n"/>
      <c r="CG21" s="3102" t="n"/>
      <c r="CI21" s="1340" t="n"/>
      <c r="CJ21" s="1321" t="n"/>
      <c r="CK21" s="1328" t="n"/>
      <c r="CL21" s="1328" t="n"/>
      <c r="CM21" s="1341" t="n"/>
      <c r="CN21" s="1341" t="n"/>
      <c r="CO21" s="3102" t="n"/>
      <c r="CP21" s="3096" t="n"/>
      <c r="CQ21" s="1344" t="n">
        <v>60425892661</v>
      </c>
      <c r="CR21" s="1344" t="n">
        <v>50679093940</v>
      </c>
      <c r="CS21" s="1344" t="n">
        <v>86346912997.5777</v>
      </c>
      <c r="CT21" s="1344" t="n">
        <v/>
      </c>
      <c r="CU21" s="1345" t="n">
        <v>-25921020336.5777</v>
      </c>
      <c r="CV21" s="1345" t="n">
        <v/>
      </c>
      <c r="CW21" s="3103">
        <f>IFERROR(CQ21/CR21-1,"-")</f>
        <v/>
      </c>
      <c r="CY21" s="1344" t="n"/>
      <c r="CZ21" s="1344" t="n"/>
      <c r="DA21" s="1344" t="n"/>
      <c r="DB21" s="1344" t="n"/>
      <c r="DC21" s="1344" t="n"/>
      <c r="DD21" s="1347">
        <f>CY21/$DC21-1</f>
        <v/>
      </c>
      <c r="DE21" s="1345">
        <f>CZ21/$DC21-1</f>
        <v/>
      </c>
      <c r="DF21" s="1345">
        <f>DA21/$DC21-1</f>
        <v/>
      </c>
      <c r="DG21" s="1345">
        <f>DB21/$DC21-1</f>
        <v/>
      </c>
    </row>
    <row r="22">
      <c r="A22" s="1338" t="n"/>
      <c r="B22" s="1339" t="inlineStr">
        <is>
          <t>Parie en ligne</t>
        </is>
      </c>
      <c r="C22" s="1283" t="n"/>
      <c r="D22" s="1340" t="n">
        <v>1724077511</v>
      </c>
      <c r="E22" s="1328" t="n">
        <v>325848703</v>
      </c>
      <c r="F22" s="1328" t="n">
        <v>940657377.3074419</v>
      </c>
      <c r="G22" s="1341" t="n">
        <v>783420133.6925581</v>
      </c>
      <c r="H22" s="3102" t="n">
        <v>4.291036898802694</v>
      </c>
      <c r="I22" s="1283" t="n"/>
      <c r="J22" s="1340" t="n">
        <v>1871842819</v>
      </c>
      <c r="K22" s="1328" t="n">
        <v>331165276</v>
      </c>
      <c r="L22" s="1328" t="n">
        <v>953591027.684016</v>
      </c>
      <c r="M22" s="1341" t="n">
        <v>918251791.315984</v>
      </c>
      <c r="N22" s="3102" t="n">
        <v>4.652291935945603</v>
      </c>
      <c r="O22" s="1283" t="n"/>
      <c r="P22" s="1340" t="n">
        <v>2024023886</v>
      </c>
      <c r="Q22" s="1321" t="n">
        <v>374500795</v>
      </c>
      <c r="R22" s="1330" t="n">
        <v>1039222744.52191</v>
      </c>
      <c r="S22" s="1341" t="n">
        <v>984801141.47809</v>
      </c>
      <c r="T22" s="3102" t="n">
        <v>4.404591693857419</v>
      </c>
      <c r="U22" s="1276" t="n"/>
      <c r="V22" s="1340" t="n">
        <v>2414014605</v>
      </c>
      <c r="W22" s="1321" t="n">
        <v>389375658</v>
      </c>
      <c r="X22" s="1321" t="n">
        <v>1082330617.82767</v>
      </c>
      <c r="Y22" s="1321" t="n">
        <v>1082330617.82767</v>
      </c>
      <c r="Z22" s="1341" t="n">
        <v>1331683987.17233</v>
      </c>
      <c r="AA22" s="1341" t="n">
        <v>1331683987.17233</v>
      </c>
      <c r="AB22" s="3102" t="n">
        <v>5.199706004734379</v>
      </c>
      <c r="AD22" s="1340" t="n">
        <v>2389082694</v>
      </c>
      <c r="AE22" s="1321" t="n">
        <v>119390561</v>
      </c>
      <c r="AF22" s="1321" t="n">
        <v>1123312956.71258</v>
      </c>
      <c r="AG22" s="1321" t="n">
        <v>1123312956.71258</v>
      </c>
      <c r="AH22" s="1341" t="n">
        <v>1265769737.28742</v>
      </c>
      <c r="AI22" s="1341" t="n">
        <v>1265769737.28742</v>
      </c>
      <c r="AJ22" s="3102" t="n">
        <v>19.01064970286889</v>
      </c>
      <c r="AK22" s="1285" t="n"/>
      <c r="AL22" s="1340" t="n">
        <v>1997846951.5615</v>
      </c>
      <c r="AM22" s="1321" t="n">
        <v>579071264</v>
      </c>
      <c r="AN22" s="1328" t="n">
        <v>1120482565.8927</v>
      </c>
      <c r="AO22" s="1330" t="n">
        <v>0</v>
      </c>
      <c r="AP22" s="1341" t="n">
        <v>877364385.6688001</v>
      </c>
      <c r="AQ22" s="1341" t="n">
        <v>1997846951.5615</v>
      </c>
      <c r="AR22" s="3102" t="n">
        <v>2.450088228797864</v>
      </c>
      <c r="AS22" s="1343" t="n"/>
      <c r="AT22" s="1340" t="n">
        <v>1722512500.4385</v>
      </c>
      <c r="AU22" s="1321" t="n">
        <v>1024403470</v>
      </c>
      <c r="AV22" s="1328" t="n">
        <v>1241852046.02599</v>
      </c>
      <c r="AW22" s="1330" t="n">
        <v>0</v>
      </c>
      <c r="AX22" s="1341" t="n">
        <v>480660454.4125099</v>
      </c>
      <c r="AY22" s="1341" t="n">
        <v>1722512500.4385</v>
      </c>
      <c r="AZ22" s="3102" t="n">
        <v>0.6814785881567738</v>
      </c>
      <c r="BA22" s="1283" t="n"/>
      <c r="BB22" s="1340" t="n">
        <v>2151667413</v>
      </c>
      <c r="BC22" s="1321" t="n">
        <v>1423014922</v>
      </c>
      <c r="BD22" s="1328" t="n">
        <v>1223337294.10132</v>
      </c>
      <c r="BE22" s="1330" t="n">
        <v>2232545896.29719</v>
      </c>
      <c r="BF22" s="1341" t="n">
        <v>928330118.89868</v>
      </c>
      <c r="BG22" s="1341" t="n">
        <v>-80878483.29719019</v>
      </c>
      <c r="BH22" s="3102" t="n">
        <v>0.5120483838468139</v>
      </c>
      <c r="BI22" s="1283" t="n"/>
      <c r="BJ22" s="1340" t="n"/>
      <c r="BK22" s="1321" t="n"/>
      <c r="BL22" s="1328" t="n"/>
      <c r="BM22" s="1328" t="n"/>
      <c r="BN22" s="1328" t="n"/>
      <c r="BO22" s="1341" t="n"/>
      <c r="BP22" s="1341" t="n"/>
      <c r="BQ22" s="3102" t="n"/>
      <c r="BR22" s="234" t="n"/>
      <c r="BS22" s="1340" t="n"/>
      <c r="BT22" s="1321" t="n"/>
      <c r="BU22" s="1328" t="n"/>
      <c r="BV22" s="1328" t="n"/>
      <c r="BW22" s="1341" t="n"/>
      <c r="BX22" s="1341" t="n"/>
      <c r="BY22" s="3102" t="n"/>
      <c r="CA22" s="1340" t="n"/>
      <c r="CB22" s="1321" t="n"/>
      <c r="CC22" s="1328" t="n"/>
      <c r="CD22" s="1328" t="n"/>
      <c r="CE22" s="1341" t="n"/>
      <c r="CF22" s="1341" t="n"/>
      <c r="CG22" s="3102" t="n"/>
      <c r="CI22" s="1340" t="n"/>
      <c r="CJ22" s="1321" t="n"/>
      <c r="CK22" s="1328" t="n"/>
      <c r="CL22" s="1328" t="n"/>
      <c r="CM22" s="1341" t="n"/>
      <c r="CN22" s="1341" t="n"/>
      <c r="CO22" s="3102" t="n"/>
      <c r="CP22" s="3096" t="n"/>
      <c r="CQ22" s="1344" t="n">
        <v>16295068380</v>
      </c>
      <c r="CR22" s="1344" t="n">
        <v>4566770649</v>
      </c>
      <c r="CS22" s="1344" t="n">
        <v>8724786630.073629</v>
      </c>
      <c r="CT22" s="1344" t="n">
        <v/>
      </c>
      <c r="CU22" s="1345" t="n">
        <v>7570281749.926371</v>
      </c>
      <c r="CV22" s="1345" t="n">
        <v/>
      </c>
      <c r="CW22" s="3103">
        <f>IFERROR(CQ22/CR22-1,"-")</f>
        <v/>
      </c>
      <c r="CY22" s="1344" t="n"/>
      <c r="CZ22" s="1344" t="n"/>
      <c r="DA22" s="1344" t="n"/>
      <c r="DB22" s="1344" t="n"/>
      <c r="DC22" s="1344" t="n"/>
      <c r="DD22" s="1347">
        <f>CY22/$DC22-1</f>
        <v/>
      </c>
      <c r="DE22" s="1345">
        <f>CZ22/$DC22-1</f>
        <v/>
      </c>
      <c r="DF22" s="1345">
        <f>DA22/$DC22-1</f>
        <v/>
      </c>
      <c r="DG22" s="1345">
        <f>DB22/$DC22-1</f>
        <v/>
      </c>
    </row>
    <row r="23">
      <c r="A23" s="1338" t="n"/>
      <c r="B23" s="1339" t="inlineStr">
        <is>
          <t xml:space="preserve">Paiement de factures </t>
        </is>
      </c>
      <c r="C23" s="1283" t="n"/>
      <c r="D23" s="1340" t="n">
        <v>1148845405</v>
      </c>
      <c r="E23" s="1328" t="n">
        <v>1033596907</v>
      </c>
      <c r="F23" s="1328" t="n">
        <v>732619639.9498399</v>
      </c>
      <c r="G23" s="1341" t="n">
        <v>416225765.0501601</v>
      </c>
      <c r="H23" s="3102" t="n">
        <v>0.1115023634644061</v>
      </c>
      <c r="I23" s="1283" t="n"/>
      <c r="J23" s="1340" t="n">
        <v>1121786993</v>
      </c>
      <c r="K23" s="1328" t="n">
        <v>971746591</v>
      </c>
      <c r="L23" s="1328" t="n">
        <v>742692857.372793</v>
      </c>
      <c r="M23" s="1341" t="n">
        <v>379094135.627207</v>
      </c>
      <c r="N23" s="3102" t="n">
        <v>0.1544028076760189</v>
      </c>
      <c r="O23" s="1283" t="n"/>
      <c r="P23" s="1340" t="n">
        <v>1382617603</v>
      </c>
      <c r="Q23" s="1321" t="n">
        <v>1173719725</v>
      </c>
      <c r="R23" s="1330" t="n">
        <v>809386086.035542</v>
      </c>
      <c r="S23" s="1341" t="n">
        <v>573231516.964458</v>
      </c>
      <c r="T23" s="3102" t="n">
        <v>0.1779793536314642</v>
      </c>
      <c r="U23" s="1276" t="n"/>
      <c r="V23" s="1340" t="n">
        <v>1215484905</v>
      </c>
      <c r="W23" s="1321" t="n">
        <v>1095812782</v>
      </c>
      <c r="X23" s="1321" t="n">
        <v>842960132.635447</v>
      </c>
      <c r="Y23" s="1321" t="n">
        <v>842960132.635447</v>
      </c>
      <c r="Z23" s="1341" t="n">
        <v>372524772.364553</v>
      </c>
      <c r="AA23" s="1341" t="n">
        <v>372524772.364553</v>
      </c>
      <c r="AB23" s="3102" t="n">
        <v>0.1092085481806326</v>
      </c>
      <c r="AD23" s="1340" t="n">
        <v>1266924313</v>
      </c>
      <c r="AE23" s="1321" t="n">
        <v>987411668</v>
      </c>
      <c r="AF23" s="1321" t="n">
        <v>874878732.417346</v>
      </c>
      <c r="AG23" s="1321" t="n">
        <v>874878732.417346</v>
      </c>
      <c r="AH23" s="1341" t="n">
        <v>392045580.582654</v>
      </c>
      <c r="AI23" s="1341" t="n">
        <v>392045580.582654</v>
      </c>
      <c r="AJ23" s="3102" t="n">
        <v>0.283076100939897</v>
      </c>
      <c r="AK23" s="1285" t="n"/>
      <c r="AL23" s="1340" t="n">
        <v>1128261118</v>
      </c>
      <c r="AM23" s="1321" t="n">
        <v>708534682</v>
      </c>
      <c r="AN23" s="1328" t="n">
        <v>872674316.704033</v>
      </c>
      <c r="AO23" s="1330" t="n">
        <v>0</v>
      </c>
      <c r="AP23" s="1341" t="n">
        <v>255586801.295967</v>
      </c>
      <c r="AQ23" s="1341" t="n">
        <v>1128261118</v>
      </c>
      <c r="AR23" s="3102" t="n">
        <v>0.5923865784737974</v>
      </c>
      <c r="AS23" s="1343" t="n"/>
      <c r="AT23" s="1340" t="n">
        <v>1147360944</v>
      </c>
      <c r="AU23" s="1321" t="n">
        <v>736761522</v>
      </c>
      <c r="AV23" s="1328" t="n">
        <v>967201470.7786381</v>
      </c>
      <c r="AW23" s="1330" t="n">
        <v>0</v>
      </c>
      <c r="AX23" s="1341" t="n">
        <v>180159473.2213619</v>
      </c>
      <c r="AY23" s="1341" t="n">
        <v>1147360944</v>
      </c>
      <c r="AZ23" s="3102" t="n">
        <v>0.5573030210445762</v>
      </c>
      <c r="BA23" s="1283" t="n"/>
      <c r="BB23" s="1340" t="n">
        <v>1012012454</v>
      </c>
      <c r="BC23" s="1321" t="n">
        <v>782543625</v>
      </c>
      <c r="BD23" s="1328" t="n">
        <v>952781479.806325</v>
      </c>
      <c r="BE23" s="1330" t="n">
        <v>1314217235.9904</v>
      </c>
      <c r="BF23" s="1341" t="n">
        <v>59230974.19367504</v>
      </c>
      <c r="BG23" s="1341" t="n">
        <v>-302204781.9904001</v>
      </c>
      <c r="BH23" s="3102" t="n">
        <v>0.2932345516200454</v>
      </c>
      <c r="BI23" s="1283" t="n"/>
      <c r="BJ23" s="1340" t="n"/>
      <c r="BK23" s="1321" t="n"/>
      <c r="BL23" s="1328" t="n"/>
      <c r="BM23" s="1328" t="n"/>
      <c r="BN23" s="1328" t="n"/>
      <c r="BO23" s="1341" t="n"/>
      <c r="BP23" s="1341" t="n"/>
      <c r="BQ23" s="3102" t="n"/>
      <c r="BR23" s="234" t="n"/>
      <c r="BS23" s="1340" t="n"/>
      <c r="BT23" s="1321" t="n"/>
      <c r="BU23" s="1328" t="n"/>
      <c r="BV23" s="1328" t="n"/>
      <c r="BW23" s="1341" t="n"/>
      <c r="BX23" s="1341" t="n"/>
      <c r="BY23" s="3102" t="n"/>
      <c r="CA23" s="1340" t="n"/>
      <c r="CB23" s="1321" t="n"/>
      <c r="CC23" s="1328" t="n"/>
      <c r="CD23" s="1328" t="n"/>
      <c r="CE23" s="1341" t="n"/>
      <c r="CF23" s="1341" t="n"/>
      <c r="CG23" s="3102" t="n"/>
      <c r="CI23" s="1340" t="n"/>
      <c r="CJ23" s="1321" t="n"/>
      <c r="CK23" s="1328" t="n"/>
      <c r="CL23" s="1328" t="n"/>
      <c r="CM23" s="1341" t="n"/>
      <c r="CN23" s="1341" t="n"/>
      <c r="CO23" s="3102" t="n"/>
      <c r="CP23" s="3096" t="n"/>
      <c r="CQ23" s="1344" t="n">
        <v>9423293735</v>
      </c>
      <c r="CR23" s="1344" t="n">
        <v>7490127502</v>
      </c>
      <c r="CS23" s="1344" t="n">
        <v>6795194715.69996</v>
      </c>
      <c r="CT23" s="1344" t="n">
        <v/>
      </c>
      <c r="CU23" s="1345" t="n">
        <v>2628099019.30004</v>
      </c>
      <c r="CV23" s="1345" t="n">
        <v/>
      </c>
      <c r="CW23" s="3103">
        <f>IFERROR(CQ23/CR23-1,"-")</f>
        <v/>
      </c>
      <c r="CY23" s="1344" t="n"/>
      <c r="CZ23" s="1344" t="n"/>
      <c r="DA23" s="1344" t="n"/>
      <c r="DB23" s="1344" t="n"/>
      <c r="DC23" s="1344" t="n"/>
      <c r="DD23" s="1347">
        <f>CY23/$DC23-1</f>
        <v/>
      </c>
      <c r="DE23" s="1345">
        <f>CZ23/$DC23-1</f>
        <v/>
      </c>
      <c r="DF23" s="1345">
        <f>DA23/$DC23-1</f>
        <v/>
      </c>
      <c r="DG23" s="1345">
        <f>DB23/$DC23-1</f>
        <v/>
      </c>
    </row>
    <row r="24">
      <c r="A24" s="1338" t="n"/>
      <c r="B24" s="1339" t="inlineStr">
        <is>
          <t>Paiement de salaires</t>
        </is>
      </c>
      <c r="C24" s="1283" t="n"/>
      <c r="D24" s="1340" t="n">
        <v>1273214250</v>
      </c>
      <c r="E24" s="1328" t="n">
        <v>1232169222</v>
      </c>
      <c r="F24" s="1328" t="n">
        <v>1053966177.5441</v>
      </c>
      <c r="G24" s="1341" t="n">
        <v>219248072.4559</v>
      </c>
      <c r="H24" s="3102" t="n">
        <v>0.0333111940041626</v>
      </c>
      <c r="I24" s="1283" t="n"/>
      <c r="J24" s="1340" t="n">
        <v>763881390</v>
      </c>
      <c r="K24" s="1328" t="n">
        <v>1554222243</v>
      </c>
      <c r="L24" s="1328" t="n">
        <v>1068457777.11897</v>
      </c>
      <c r="M24" s="1341" t="n">
        <v>-304576387.11897</v>
      </c>
      <c r="N24" s="3102" t="n">
        <v>-0.5085121233849179</v>
      </c>
      <c r="O24" s="1283" t="n"/>
      <c r="P24" s="1340" t="n">
        <v>1762273888</v>
      </c>
      <c r="Q24" s="1321" t="n">
        <v>1012227170</v>
      </c>
      <c r="R24" s="1330" t="n">
        <v>1164404436.81617</v>
      </c>
      <c r="S24" s="1341" t="n">
        <v>597869451.18383</v>
      </c>
      <c r="T24" s="3102" t="n">
        <v>0.7409865494916521</v>
      </c>
      <c r="U24" s="1276" t="n"/>
      <c r="V24" s="1340" t="n">
        <v>581258878</v>
      </c>
      <c r="W24" s="1321" t="n">
        <v>1102068669</v>
      </c>
      <c r="X24" s="1321" t="n">
        <v>1212704956.79952</v>
      </c>
      <c r="Y24" s="1321" t="n">
        <v>1212704956.79952</v>
      </c>
      <c r="Z24" s="1341" t="n">
        <v>-631446078.79952</v>
      </c>
      <c r="AA24" s="1341" t="n">
        <v>-631446078.79952</v>
      </c>
      <c r="AB24" s="3102" t="n">
        <v>-0.4725747184815395</v>
      </c>
      <c r="AD24" s="1340" t="n">
        <v>1280957469</v>
      </c>
      <c r="AE24" s="1321" t="n">
        <v>1186945617</v>
      </c>
      <c r="AF24" s="1321" t="n">
        <v>1258623906.78425</v>
      </c>
      <c r="AG24" s="1321" t="n">
        <v>1258623906.78425</v>
      </c>
      <c r="AH24" s="1341" t="n">
        <v>22333562.21574998</v>
      </c>
      <c r="AI24" s="1341" t="n">
        <v>22333562.21574998</v>
      </c>
      <c r="AJ24" s="3102" t="n">
        <v>0.07920485206189531</v>
      </c>
      <c r="AK24" s="1285" t="n"/>
      <c r="AL24" s="1340" t="n">
        <v>1032256763.589</v>
      </c>
      <c r="AM24" s="1321" t="n">
        <v>1311040341</v>
      </c>
      <c r="AN24" s="1328" t="n">
        <v>1255452575.47345</v>
      </c>
      <c r="AO24" s="1330" t="n">
        <v>0</v>
      </c>
      <c r="AP24" s="1341" t="n">
        <v>-223195811.88445</v>
      </c>
      <c r="AQ24" s="1341" t="n">
        <v>1032256763.589</v>
      </c>
      <c r="AR24" s="3102" t="n">
        <v>-0.2126430199686739</v>
      </c>
      <c r="AS24" s="1343" t="n"/>
      <c r="AT24" s="1340" t="n">
        <v>889865985.411</v>
      </c>
      <c r="AU24" s="1321" t="n">
        <v>1029460942</v>
      </c>
      <c r="AV24" s="1328" t="n">
        <v>1391441863.53151</v>
      </c>
      <c r="AW24" s="1330" t="n">
        <v>0</v>
      </c>
      <c r="AX24" s="1341" t="n">
        <v>-501575878.1205099</v>
      </c>
      <c r="AY24" s="1341" t="n">
        <v>889865985.411</v>
      </c>
      <c r="AZ24" s="3102" t="n">
        <v>-0.1356000513412388</v>
      </c>
      <c r="BA24" s="1283" t="n"/>
      <c r="BB24" s="1340" t="n">
        <v>913002445</v>
      </c>
      <c r="BC24" s="1321" t="n">
        <v>909632296</v>
      </c>
      <c r="BD24" s="1328" t="n">
        <v>1370696879.45444</v>
      </c>
      <c r="BE24" s="1330" t="n">
        <v>1212673891.16462</v>
      </c>
      <c r="BF24" s="1341" t="n">
        <v>-457694434.4544401</v>
      </c>
      <c r="BG24" s="1341" t="n">
        <v>-299671446.1646199</v>
      </c>
      <c r="BH24" s="3102" t="n">
        <v>0.003704957502960182</v>
      </c>
      <c r="BI24" s="1283" t="n"/>
      <c r="BJ24" s="1340" t="n"/>
      <c r="BK24" s="1321" t="n"/>
      <c r="BL24" s="1328" t="n"/>
      <c r="BM24" s="1328" t="n"/>
      <c r="BN24" s="1328" t="n"/>
      <c r="BO24" s="1341" t="n"/>
      <c r="BP24" s="1341" t="n"/>
      <c r="BQ24" s="3102" t="n"/>
      <c r="BR24" s="234" t="n"/>
      <c r="BS24" s="1340" t="n"/>
      <c r="BT24" s="1321" t="n"/>
      <c r="BU24" s="1328" t="n"/>
      <c r="BV24" s="1328" t="n"/>
      <c r="BW24" s="1341" t="n"/>
      <c r="BX24" s="1341" t="n"/>
      <c r="BY24" s="3102" t="n"/>
      <c r="CA24" s="1340" t="n"/>
      <c r="CB24" s="1321" t="n"/>
      <c r="CC24" s="1328" t="n"/>
      <c r="CD24" s="1328" t="n"/>
      <c r="CE24" s="1341" t="n"/>
      <c r="CF24" s="1341" t="n"/>
      <c r="CG24" s="3102" t="n"/>
      <c r="CI24" s="1340" t="n"/>
      <c r="CJ24" s="1321" t="n"/>
      <c r="CK24" s="1328" t="n"/>
      <c r="CL24" s="1328" t="n"/>
      <c r="CM24" s="1341" t="n"/>
      <c r="CN24" s="1341" t="n"/>
      <c r="CO24" s="3102" t="n"/>
      <c r="CP24" s="3096" t="n"/>
      <c r="CQ24" s="1344" t="n">
        <v>8496711069</v>
      </c>
      <c r="CR24" s="1344" t="n">
        <v>9337766500</v>
      </c>
      <c r="CS24" s="1344" t="n">
        <v>9775748573.5224</v>
      </c>
      <c r="CT24" s="1344" t="n">
        <v/>
      </c>
      <c r="CU24" s="1345" t="n">
        <v>-1279037504.5224</v>
      </c>
      <c r="CV24" s="1345" t="n">
        <v/>
      </c>
      <c r="CW24" s="3103">
        <f>IFERROR(CQ24/CR24-1,"-")</f>
        <v/>
      </c>
      <c r="CY24" s="1344" t="n"/>
      <c r="CZ24" s="1344" t="n"/>
      <c r="DA24" s="1344" t="n"/>
      <c r="DB24" s="1344" t="n"/>
      <c r="DC24" s="1344" t="n"/>
      <c r="DD24" s="1347">
        <f>CY24/$DC24-1</f>
        <v/>
      </c>
      <c r="DE24" s="1345">
        <f>CZ24/$DC24-1</f>
        <v/>
      </c>
      <c r="DF24" s="1345">
        <f>DA24/$DC24-1</f>
        <v/>
      </c>
      <c r="DG24" s="1345">
        <f>DB24/$DC24-1</f>
        <v/>
      </c>
    </row>
    <row r="25">
      <c r="A25" s="1349" t="n"/>
      <c r="B25" s="1350" t="inlineStr">
        <is>
          <t>Autres (Push &amp; Pull_paiements en ligne inclus)</t>
        </is>
      </c>
      <c r="C25" s="1283" t="n"/>
      <c r="D25" s="1351" t="n">
        <v>1388740508</v>
      </c>
      <c r="E25" s="1352" t="n">
        <v>986072115</v>
      </c>
      <c r="F25" s="1352" t="n">
        <v>1087862959.83574</v>
      </c>
      <c r="G25" s="1353" t="n">
        <v>300877548.1642599</v>
      </c>
      <c r="H25" s="3104" t="n">
        <v>0.4083559273958375</v>
      </c>
      <c r="I25" s="1283" t="n"/>
      <c r="J25" s="1351" t="n">
        <v>2066764618.29301</v>
      </c>
      <c r="K25" s="1352" t="n">
        <v>994398977</v>
      </c>
      <c r="L25" s="1352" t="n">
        <v>1102820626.16523</v>
      </c>
      <c r="M25" s="1353" t="n">
        <v>963943992.12778</v>
      </c>
      <c r="N25" s="3104" t="n">
        <v>1.078405817077797</v>
      </c>
      <c r="O25" s="1283" t="n"/>
      <c r="P25" s="1351" t="n">
        <v>1957318760</v>
      </c>
      <c r="Q25" s="1352" t="n">
        <v>1004070953</v>
      </c>
      <c r="R25" s="1355" t="n">
        <v>1201853042.41199</v>
      </c>
      <c r="S25" s="1353" t="n">
        <v>755465717.5880101</v>
      </c>
      <c r="T25" s="3104" t="n">
        <v>0.9493829137790026</v>
      </c>
      <c r="U25" s="1276" t="n"/>
      <c r="V25" s="1351" t="n">
        <v>7042148433</v>
      </c>
      <c r="W25" s="1352" t="n">
        <v>1008011492</v>
      </c>
      <c r="X25" s="1352" t="n">
        <v>1251706963.48669</v>
      </c>
      <c r="Y25" s="1352" t="n">
        <v>1251706963.48669</v>
      </c>
      <c r="Z25" s="1353" t="n">
        <v>5790441469.513309</v>
      </c>
      <c r="AA25" s="1353" t="n">
        <v>5790441469.513309</v>
      </c>
      <c r="AB25" s="3104" t="n">
        <v>5.986178718089456</v>
      </c>
      <c r="AD25" s="1351" t="n">
        <v>3660136339</v>
      </c>
      <c r="AE25" s="1352" t="n">
        <v>1008011492</v>
      </c>
      <c r="AF25" s="1352" t="n">
        <v>1299102720.49223</v>
      </c>
      <c r="AG25" s="1352" t="n">
        <v>1299102720.49223</v>
      </c>
      <c r="AH25" s="1353" t="n">
        <v>2361033618.50777</v>
      </c>
      <c r="AI25" s="1353" t="n">
        <v>2361033618.50777</v>
      </c>
      <c r="AJ25" s="3104" t="n">
        <v>2.631046241087894</v>
      </c>
      <c r="AK25" s="1285" t="n"/>
      <c r="AL25" s="1351" t="n">
        <v>3723595366</v>
      </c>
      <c r="AM25" s="1352" t="n">
        <v>992736406</v>
      </c>
      <c r="AN25" s="1352" t="n">
        <v>1295829395.46541</v>
      </c>
      <c r="AO25" s="1355" t="n">
        <v>0</v>
      </c>
      <c r="AP25" s="1353" t="n">
        <v>2427765970.53459</v>
      </c>
      <c r="AQ25" s="1353" t="n">
        <v>3723595366</v>
      </c>
      <c r="AR25" s="3104" t="n">
        <v>2.750839944515946</v>
      </c>
      <c r="AS25" s="1343" t="n"/>
      <c r="AT25" s="1351" t="n">
        <v>3719966999</v>
      </c>
      <c r="AU25" s="1352" t="n">
        <v>1147702729</v>
      </c>
      <c r="AV25" s="1352" t="n">
        <v>1436192257.7325</v>
      </c>
      <c r="AW25" s="1355" t="n">
        <v>0</v>
      </c>
      <c r="AX25" s="1353" t="n">
        <v>2283774741.2675</v>
      </c>
      <c r="AY25" s="1353" t="n">
        <v>3719966999</v>
      </c>
      <c r="AZ25" s="3104" t="n">
        <v>2.241228677953244</v>
      </c>
      <c r="BA25" s="1283" t="n"/>
      <c r="BB25" s="1351" t="n">
        <v>3412759889</v>
      </c>
      <c r="BC25" s="1352" t="n">
        <v>1177808618</v>
      </c>
      <c r="BD25" s="1352" t="n">
        <v>1414780090.75726</v>
      </c>
      <c r="BE25" s="1355" t="n">
        <v>3451748671.60215</v>
      </c>
      <c r="BF25" s="1353" t="n">
        <v>1997979798.24274</v>
      </c>
      <c r="BG25" s="1353" t="n">
        <v>-38988782.60214996</v>
      </c>
      <c r="BH25" s="3104" t="n">
        <v>1.897550448217216</v>
      </c>
      <c r="BI25" s="1283" t="n"/>
      <c r="BJ25" s="1351" t="n"/>
      <c r="BK25" s="1352" t="n"/>
      <c r="BL25" s="1352" t="n"/>
      <c r="BM25" s="1352" t="n"/>
      <c r="BN25" s="1352" t="n"/>
      <c r="BO25" s="1353" t="n"/>
      <c r="BP25" s="1353" t="n"/>
      <c r="BQ25" s="3104" t="n"/>
      <c r="BR25" s="234" t="n"/>
      <c r="BS25" s="1351" t="n"/>
      <c r="BT25" s="1352" t="n"/>
      <c r="BU25" s="1352" t="n"/>
      <c r="BV25" s="1352" t="n"/>
      <c r="BW25" s="1353" t="n"/>
      <c r="BX25" s="1353" t="n"/>
      <c r="BY25" s="3104" t="n"/>
      <c r="CA25" s="1351" t="n"/>
      <c r="CB25" s="1352" t="n"/>
      <c r="CC25" s="1352" t="n"/>
      <c r="CD25" s="1352" t="n"/>
      <c r="CE25" s="1353" t="n"/>
      <c r="CF25" s="1353" t="n"/>
      <c r="CG25" s="3104" t="n"/>
      <c r="CI25" s="1351" t="n"/>
      <c r="CJ25" s="1352" t="n"/>
      <c r="CK25" s="1352" t="n"/>
      <c r="CL25" s="1352" t="n"/>
      <c r="CM25" s="1353" t="n"/>
      <c r="CN25" s="1353" t="n"/>
      <c r="CO25" s="3104" t="n"/>
      <c r="CP25" s="3096" t="n"/>
      <c r="CQ25" s="1356" t="n">
        <v>26971430912.293</v>
      </c>
      <c r="CR25" s="1356" t="n">
        <v>8318812782</v>
      </c>
      <c r="CS25" s="1356" t="n">
        <v>10090148056.3471</v>
      </c>
      <c r="CT25" s="1356" t="n">
        <v/>
      </c>
      <c r="CU25" s="1357" t="n">
        <v>16881282855.9459</v>
      </c>
      <c r="CV25" s="1357" t="n">
        <v/>
      </c>
      <c r="CW25" s="3105">
        <f>IFERROR(CQ25/CR25-1,"-")</f>
        <v/>
      </c>
      <c r="CY25" s="1356" t="n"/>
      <c r="CZ25" s="1356" t="n"/>
      <c r="DA25" s="1356" t="n"/>
      <c r="DB25" s="1356" t="n"/>
      <c r="DC25" s="1356" t="n"/>
      <c r="DD25" s="1359">
        <f>CY25/$DC25-1</f>
        <v/>
      </c>
      <c r="DE25" s="1357">
        <f>CZ25/$DC25-1</f>
        <v/>
      </c>
      <c r="DF25" s="1357">
        <f>DA25/$DC25-1</f>
        <v/>
      </c>
      <c r="DG25" s="1357">
        <f>DB25/$DC25-1</f>
        <v/>
      </c>
    </row>
    <row customFormat="1" r="26" s="3106">
      <c r="A26" s="3107" t="n"/>
      <c r="B26" s="3107" t="n"/>
      <c r="C26" s="3107" t="n"/>
      <c r="D26" s="3108" t="n"/>
      <c r="E26" s="3108" t="n"/>
      <c r="F26" s="3108" t="n"/>
      <c r="G26" s="3108" t="n"/>
      <c r="H26" s="3108" t="n"/>
      <c r="I26" s="3107" t="n"/>
      <c r="J26" s="3108" t="n"/>
      <c r="K26" s="3108" t="n"/>
      <c r="L26" s="3108" t="n"/>
      <c r="M26" s="3108" t="n"/>
      <c r="N26" s="3108" t="n"/>
      <c r="O26" s="3107" t="n"/>
      <c r="P26" s="3108" t="n"/>
      <c r="Q26" s="3108" t="n"/>
      <c r="R26" s="3108" t="n"/>
      <c r="S26" s="3108" t="n"/>
      <c r="T26" s="3108" t="n"/>
      <c r="U26" s="3109" t="n"/>
      <c r="V26" s="3108" t="n"/>
      <c r="W26" s="3108" t="n"/>
      <c r="X26" s="3108" t="n"/>
      <c r="Y26" s="3108" t="n"/>
      <c r="Z26" s="3108" t="n"/>
      <c r="AA26" s="3108" t="n"/>
      <c r="AB26" s="3108" t="n"/>
      <c r="AC26" s="2516" t="n"/>
      <c r="AD26" s="3108" t="n"/>
      <c r="AE26" s="3108" t="n"/>
      <c r="AF26" s="3108" t="n"/>
      <c r="AG26" s="3108" t="n"/>
      <c r="AH26" s="3108" t="n"/>
      <c r="AI26" s="3108" t="n"/>
      <c r="AJ26" s="3108" t="n"/>
      <c r="AK26" s="3107" t="n"/>
      <c r="AL26" s="3108" t="n"/>
      <c r="AM26" s="3108" t="n"/>
      <c r="AN26" s="3108" t="n"/>
      <c r="AO26" s="3110" t="n"/>
      <c r="AP26" s="3108" t="n"/>
      <c r="AQ26" s="3108" t="n"/>
      <c r="AR26" s="3108" t="n"/>
      <c r="AS26" s="3111" t="n"/>
      <c r="AT26" s="3108" t="n"/>
      <c r="AU26" s="3108" t="n"/>
      <c r="AV26" s="3108" t="n"/>
      <c r="AW26" s="3110" t="n"/>
      <c r="AX26" s="3108" t="n"/>
      <c r="AY26" s="3108" t="n"/>
      <c r="AZ26" s="3108" t="n"/>
      <c r="BA26" s="3107" t="n"/>
      <c r="BB26" s="3108" t="n"/>
      <c r="BC26" s="3108" t="n"/>
      <c r="BD26" s="3108" t="n"/>
      <c r="BE26" s="3110" t="n"/>
      <c r="BF26" s="3108" t="n"/>
      <c r="BG26" s="3108" t="n"/>
      <c r="BH26" s="3108" t="n"/>
      <c r="BI26" s="3107" t="n"/>
      <c r="BJ26" s="3108" t="n"/>
      <c r="BK26" s="3108" t="n"/>
      <c r="BL26" s="3108" t="n"/>
      <c r="BM26" s="3108" t="n"/>
      <c r="BN26" s="3108" t="n"/>
      <c r="BO26" s="3108" t="n"/>
      <c r="BP26" s="3108" t="n"/>
      <c r="BQ26" s="3108" t="n"/>
      <c r="BR26" s="2516" t="n"/>
      <c r="BS26" s="3108" t="n"/>
      <c r="BT26" s="3108" t="n"/>
      <c r="BU26" s="3108" t="n"/>
      <c r="BV26" s="3108" t="n"/>
      <c r="BW26" s="3108" t="n"/>
      <c r="BX26" s="3108" t="n"/>
      <c r="BY26" s="3108" t="n"/>
      <c r="BZ26" s="2516" t="n"/>
      <c r="CA26" s="3108" t="n"/>
      <c r="CB26" s="3108" t="n"/>
      <c r="CC26" s="3108" t="n"/>
      <c r="CD26" s="3108" t="n"/>
      <c r="CE26" s="3108" t="n"/>
      <c r="CF26" s="3108" t="n"/>
      <c r="CG26" s="3108" t="n"/>
      <c r="CH26" s="2516" t="n"/>
      <c r="CI26" s="3108" t="n"/>
      <c r="CJ26" s="3108" t="n"/>
      <c r="CK26" s="3108" t="n"/>
      <c r="CL26" s="3108" t="n"/>
      <c r="CM26" s="3108" t="n"/>
      <c r="CN26" s="3108" t="n"/>
      <c r="CO26" s="3108" t="n"/>
      <c r="CP26" s="3112" t="n"/>
      <c r="CQ26" s="3108" t="n"/>
      <c r="CR26" s="3108" t="n"/>
      <c r="CS26" s="3108" t="n"/>
      <c r="CT26" s="3108" t="n"/>
      <c r="CU26" s="3108" t="n"/>
      <c r="CV26" s="3108" t="n"/>
      <c r="CW26" s="3108">
        <f>IFERROR(CQ26/CR26-1,"-")</f>
        <v/>
      </c>
      <c r="CY26" s="3108" t="n"/>
      <c r="CZ26" s="3108" t="n"/>
      <c r="DA26" s="3108" t="n"/>
      <c r="DB26" s="3108" t="n"/>
      <c r="DC26" s="3108" t="n"/>
      <c r="DD26" s="1367" t="n"/>
      <c r="DE26" s="3108" t="n"/>
      <c r="DF26" s="3108" t="n"/>
      <c r="DG26" s="3108" t="n"/>
    </row>
    <row r="27">
      <c r="A27" s="2350" t="inlineStr">
        <is>
          <t>Chiffre d'affaires</t>
        </is>
      </c>
      <c r="B27" s="3093" t="n"/>
      <c r="C27" s="1283" t="n"/>
      <c r="D27" s="1308" t="n">
        <v>700479708.5727969</v>
      </c>
      <c r="E27" s="1308" t="n">
        <v>434950813.9999999</v>
      </c>
      <c r="F27" s="1308" t="n">
        <v>500409127.184613</v>
      </c>
      <c r="G27" s="1310" t="n">
        <v>200070581.388184</v>
      </c>
      <c r="H27" s="3094" t="n">
        <v>0.6104802796685813</v>
      </c>
      <c r="I27" s="1283" t="n"/>
      <c r="J27" s="1308" t="n">
        <v>680434436.168051</v>
      </c>
      <c r="K27" s="1309" t="n">
        <v>441627353.9033898</v>
      </c>
      <c r="L27" s="1309" t="n">
        <v>585808447.359583</v>
      </c>
      <c r="M27" s="1310" t="n">
        <v>94625988.80846798</v>
      </c>
      <c r="N27" s="3094" t="n">
        <v>0.540743412186607</v>
      </c>
      <c r="O27" s="1348" t="n"/>
      <c r="P27" s="1308" t="n">
        <v>744398971.458305</v>
      </c>
      <c r="Q27" s="1309" t="n">
        <v>472220750.096621</v>
      </c>
      <c r="R27" s="1312" t="n">
        <v>622420650.814392</v>
      </c>
      <c r="S27" s="1310" t="n">
        <v>121978320.643913</v>
      </c>
      <c r="T27" s="3094" t="n">
        <v>0.576379206771396</v>
      </c>
      <c r="U27" s="1304" t="n"/>
      <c r="V27" s="1308" t="n">
        <v>730895568.965</v>
      </c>
      <c r="W27" s="1309" t="n">
        <v>926000000.0000001</v>
      </c>
      <c r="X27" s="1312" t="n">
        <v>662805979.89914</v>
      </c>
      <c r="Y27" s="1312" t="n">
        <v>651640269.331782</v>
      </c>
      <c r="Z27" s="1310" t="n">
        <v>68089589.06586003</v>
      </c>
      <c r="AA27" s="1310" t="n">
        <v>79255299.63321805</v>
      </c>
      <c r="AB27" s="3094" t="n">
        <v>-0.2106959298434126</v>
      </c>
      <c r="AD27" s="1308" t="n">
        <v>745421584.59856</v>
      </c>
      <c r="AE27" s="1309" t="n">
        <v>632131619.8139685</v>
      </c>
      <c r="AF27" s="1312" t="n">
        <v>601841851.223709</v>
      </c>
      <c r="AG27" s="1312" t="n">
        <v>680161297.827752</v>
      </c>
      <c r="AH27" s="1310" t="n">
        <v>143579733.374851</v>
      </c>
      <c r="AI27" s="1310" t="n">
        <v>65260286.77080798</v>
      </c>
      <c r="AJ27" s="3094" t="n">
        <v>0.1792189493984366</v>
      </c>
      <c r="AK27" s="1368" t="n"/>
      <c r="AL27" s="1308" t="n">
        <v>712060633.6857611</v>
      </c>
      <c r="AM27" s="1312" t="n">
        <v>614687706.1860213</v>
      </c>
      <c r="AN27" s="1312" t="n">
        <v>600271148.420325</v>
      </c>
      <c r="AO27" s="1312" t="n">
        <v>0</v>
      </c>
      <c r="AP27" s="1310" t="n">
        <v>111789485.2654361</v>
      </c>
      <c r="AQ27" s="1310" t="n">
        <v>712060633.6857611</v>
      </c>
      <c r="AR27" s="3094" t="n">
        <v>0.1584104033964071</v>
      </c>
      <c r="AS27" s="1348" t="n"/>
      <c r="AT27" s="1308" t="n">
        <v>729901440.207096</v>
      </c>
      <c r="AU27" s="1312" t="n">
        <v>661855734.4343706</v>
      </c>
      <c r="AV27" s="1312" t="n">
        <v>757170294.384908</v>
      </c>
      <c r="AW27" s="1312" t="n">
        <v>0</v>
      </c>
      <c r="AX27" s="1310" t="n">
        <v>-27268854.17781198</v>
      </c>
      <c r="AY27" s="1310" t="n">
        <v>729901440.207096</v>
      </c>
      <c r="AZ27" s="3094" t="n">
        <v>0.102810480037433</v>
      </c>
      <c r="BA27" s="1348" t="n"/>
      <c r="BB27" s="1308" t="n">
        <v>715975131.040086</v>
      </c>
      <c r="BC27" s="1312" t="n">
        <v>550749311.203054</v>
      </c>
      <c r="BD27" s="1312" t="n">
        <v>652574134.447602</v>
      </c>
      <c r="BE27" s="1312" t="n">
        <v>710938790.336207</v>
      </c>
      <c r="BF27" s="1310" t="n">
        <v>63400996.592484</v>
      </c>
      <c r="BG27" s="1310" t="n">
        <v>5036340.703878999</v>
      </c>
      <c r="BH27" s="3094" t="n">
        <v>0.3000018637810253</v>
      </c>
      <c r="BI27" s="1348" t="n"/>
      <c r="BJ27" s="1308" t="n"/>
      <c r="BK27" s="1312" t="n"/>
      <c r="BL27" s="1312" t="n"/>
      <c r="BM27" s="1312" t="n"/>
      <c r="BN27" s="1312" t="n"/>
      <c r="BO27" s="1310" t="n"/>
      <c r="BP27" s="1310" t="n"/>
      <c r="BQ27" s="3094" t="n"/>
      <c r="BR27" s="169" t="n"/>
      <c r="BS27" s="1308" t="n"/>
      <c r="BT27" s="1312" t="n"/>
      <c r="BU27" s="1312" t="n"/>
      <c r="BV27" s="1312" t="n"/>
      <c r="BW27" s="1310" t="n"/>
      <c r="BX27" s="1310" t="n"/>
      <c r="BY27" s="3094" t="n"/>
      <c r="BZ27" s="3113" t="n"/>
      <c r="CA27" s="1308" t="n"/>
      <c r="CB27" s="1312" t="n"/>
      <c r="CC27" s="1312" t="n"/>
      <c r="CD27" s="1312" t="n"/>
      <c r="CE27" s="1310" t="n"/>
      <c r="CF27" s="1310" t="n"/>
      <c r="CG27" s="3094" t="n"/>
      <c r="CI27" s="1308" t="n"/>
      <c r="CJ27" s="1312" t="n"/>
      <c r="CK27" s="1312" t="n"/>
      <c r="CL27" s="1312" t="n"/>
      <c r="CM27" s="1310" t="n"/>
      <c r="CN27" s="1310" t="n"/>
      <c r="CO27" s="3094" t="n"/>
      <c r="CP27" s="3096" t="n"/>
      <c r="CQ27" s="1316" t="n">
        <v>5759567474.69566</v>
      </c>
      <c r="CR27" s="1316" t="n">
        <v>3970441956</v>
      </c>
      <c r="CS27" s="1316" t="n">
        <v>4983301633.73427</v>
      </c>
      <c r="CT27" s="1316" t="n">
        <v/>
      </c>
      <c r="CU27" s="1317" t="n">
        <v>776265840.9613895</v>
      </c>
      <c r="CV27" s="1317" t="n">
        <v/>
      </c>
      <c r="CW27" s="3097">
        <f>IFERROR(CQ27/CR27-1,"-")</f>
        <v/>
      </c>
      <c r="CY27" s="1316" t="n"/>
      <c r="CZ27" s="1316" t="n"/>
      <c r="DA27" s="1316" t="n"/>
      <c r="DB27" s="1316" t="n"/>
      <c r="DC27" s="1316" t="n"/>
      <c r="DD27" s="1319">
        <f>CY27/$DC27-1</f>
        <v/>
      </c>
      <c r="DE27" s="1317">
        <f>CZ27/$DC27-1</f>
        <v/>
      </c>
      <c r="DF27" s="1317">
        <f>DA27/$DC27-1</f>
        <v/>
      </c>
      <c r="DG27" s="1317">
        <f>DB27/$DC27-1</f>
        <v/>
      </c>
    </row>
    <row r="28">
      <c r="A28" s="1370" t="n"/>
      <c r="B28" s="1371" t="inlineStr">
        <is>
          <t>Dépôt d’argent</t>
        </is>
      </c>
      <c r="C28" s="1283" t="n"/>
      <c r="D28" s="1372" t="n">
        <v>0</v>
      </c>
      <c r="E28" s="1373" t="n">
        <v>0</v>
      </c>
      <c r="F28" s="1321" t="n">
        <v>0</v>
      </c>
      <c r="G28" s="1374" t="n">
        <v>0</v>
      </c>
      <c r="H28" s="3114" t="n"/>
      <c r="I28" s="1283" t="n"/>
      <c r="J28" s="1372" t="n">
        <v>0</v>
      </c>
      <c r="K28" s="1373" t="n">
        <v>0</v>
      </c>
      <c r="L28" s="1321" t="n">
        <v>0</v>
      </c>
      <c r="M28" s="1374" t="n">
        <v>0</v>
      </c>
      <c r="N28" s="3114" t="n"/>
      <c r="O28" s="1283" t="n"/>
      <c r="P28" s="1372" t="n">
        <v>0</v>
      </c>
      <c r="Q28" s="1373" t="n">
        <v>0</v>
      </c>
      <c r="R28" s="1323" t="n">
        <v>0</v>
      </c>
      <c r="S28" s="1374" t="n">
        <v>0</v>
      </c>
      <c r="T28" s="3114" t="n"/>
      <c r="U28" s="1376" t="n"/>
      <c r="V28" s="1372" t="n">
        <v>0</v>
      </c>
      <c r="W28" s="1373" t="n">
        <v>0</v>
      </c>
      <c r="X28" s="1373" t="n">
        <v>0</v>
      </c>
      <c r="Y28" s="1373" t="n">
        <v>0</v>
      </c>
      <c r="Z28" s="1374" t="n">
        <v>0</v>
      </c>
      <c r="AA28" s="1374" t="n">
        <v>0</v>
      </c>
      <c r="AB28" s="3114" t="n"/>
      <c r="AD28" s="1372" t="n">
        <v>0</v>
      </c>
      <c r="AE28" s="1373" t="n">
        <v>0</v>
      </c>
      <c r="AF28" s="1373" t="n">
        <v>0</v>
      </c>
      <c r="AG28" s="1373" t="n">
        <v>0</v>
      </c>
      <c r="AH28" s="1374" t="n">
        <v>0</v>
      </c>
      <c r="AI28" s="1374" t="n">
        <v>0</v>
      </c>
      <c r="AJ28" s="3114" t="n"/>
      <c r="AK28" s="1285" t="n"/>
      <c r="AL28" s="1372" t="n">
        <v>0</v>
      </c>
      <c r="AM28" s="1373" t="n">
        <v>0</v>
      </c>
      <c r="AN28" s="1321" t="n">
        <v>0</v>
      </c>
      <c r="AO28" s="1323" t="n">
        <v>0</v>
      </c>
      <c r="AP28" s="1374" t="n">
        <v>0</v>
      </c>
      <c r="AQ28" s="1374" t="n">
        <v>0</v>
      </c>
      <c r="AR28" s="3114" t="n"/>
      <c r="AS28" s="1343" t="n"/>
      <c r="AT28" s="1372" t="n">
        <v>0</v>
      </c>
      <c r="AU28" s="1373" t="n">
        <v>0</v>
      </c>
      <c r="AV28" s="1321" t="n">
        <v>0</v>
      </c>
      <c r="AW28" s="1323" t="n">
        <v>0</v>
      </c>
      <c r="AX28" s="1374" t="n">
        <v>0</v>
      </c>
      <c r="AY28" s="1374" t="n">
        <v>0</v>
      </c>
      <c r="AZ28" s="3114" t="n"/>
      <c r="BB28" s="1372" t="n"/>
      <c r="BC28" s="1373" t="n"/>
      <c r="BD28" s="1321" t="n"/>
      <c r="BE28" s="1323" t="n"/>
      <c r="BF28" s="1374" t="n"/>
      <c r="BG28" s="1374" t="n"/>
      <c r="BH28" s="3114" t="n"/>
      <c r="BJ28" s="1372" t="n"/>
      <c r="BK28" s="1373" t="n"/>
      <c r="BL28" s="1321" t="n"/>
      <c r="BM28" s="1321" t="n"/>
      <c r="BN28" s="1321" t="n"/>
      <c r="BO28" s="1374" t="n"/>
      <c r="BP28" s="1374" t="n"/>
      <c r="BQ28" s="3114" t="n"/>
      <c r="BR28" s="234" t="n"/>
      <c r="BS28" s="1372" t="n"/>
      <c r="BT28" s="1373" t="n"/>
      <c r="BU28" s="1321" t="n"/>
      <c r="BV28" s="1321" t="n"/>
      <c r="BW28" s="1374" t="n"/>
      <c r="BX28" s="1374" t="n"/>
      <c r="BY28" s="3114" t="n"/>
      <c r="BZ28" s="3113" t="n"/>
      <c r="CA28" s="1372" t="n"/>
      <c r="CB28" s="1373" t="n"/>
      <c r="CC28" s="1321" t="n"/>
      <c r="CD28" s="1321" t="n"/>
      <c r="CE28" s="1374" t="n"/>
      <c r="CF28" s="1374" t="n"/>
      <c r="CG28" s="3114" t="n"/>
      <c r="CI28" s="1372" t="n"/>
      <c r="CJ28" s="1373" t="n"/>
      <c r="CK28" s="1321" t="n"/>
      <c r="CL28" s="1321" t="n"/>
      <c r="CM28" s="1374" t="n"/>
      <c r="CN28" s="1374" t="n"/>
      <c r="CO28" s="3114" t="n"/>
      <c r="CP28" s="3096" t="n"/>
      <c r="CQ28" s="1377" t="n">
        <v>0</v>
      </c>
      <c r="CR28" s="1377" t="n">
        <v>0</v>
      </c>
      <c r="CS28" s="1377" t="n">
        <v>0</v>
      </c>
      <c r="CT28" s="1377" t="n">
        <v/>
      </c>
      <c r="CU28" s="1378" t="n">
        <v>0</v>
      </c>
      <c r="CV28" s="1378" t="n">
        <v/>
      </c>
      <c r="CW28" s="3115">
        <f>IFERROR(CQ28/CR28-1,"-")</f>
        <v/>
      </c>
      <c r="CY28" s="1377" t="n"/>
      <c r="CZ28" s="1377" t="n"/>
      <c r="DA28" s="1377" t="n"/>
      <c r="DB28" s="1377" t="n"/>
      <c r="DC28" s="1377" t="n"/>
      <c r="DD28" s="1380">
        <f>CY28/$DC28-1</f>
        <v/>
      </c>
      <c r="DE28" s="1378">
        <f>CZ28/$DC28-1</f>
        <v/>
      </c>
      <c r="DF28" s="1378">
        <f>DA28/$DC28-1</f>
        <v/>
      </c>
      <c r="DG28" s="1378">
        <f>DB28/$DC28-1</f>
        <v/>
      </c>
    </row>
    <row r="29">
      <c r="A29" s="1338" t="n"/>
      <c r="B29" s="1339" t="inlineStr">
        <is>
          <t>Retrait d’argent</t>
        </is>
      </c>
      <c r="C29" s="1283" t="n"/>
      <c r="D29" s="1340" t="n">
        <v>456734107.627119</v>
      </c>
      <c r="E29" s="1321" t="n">
        <v>324209446.5080508</v>
      </c>
      <c r="F29" s="1321" t="n">
        <v>364840633.903005</v>
      </c>
      <c r="G29" s="1341" t="n">
        <v>91893473.724114</v>
      </c>
      <c r="H29" s="3102" t="n">
        <v>0.4087624914895172</v>
      </c>
      <c r="I29" s="1283" t="n"/>
      <c r="J29" s="1340" t="n">
        <v>442727311.016949</v>
      </c>
      <c r="K29" s="1321" t="n">
        <v>321710660.8940678</v>
      </c>
      <c r="L29" s="1321" t="n">
        <v>373902680.938544</v>
      </c>
      <c r="M29" s="1341" t="n">
        <v>68824630.07840502</v>
      </c>
      <c r="N29" s="3102" t="n">
        <v>0.3761661170523949</v>
      </c>
      <c r="O29" s="1348" t="n"/>
      <c r="P29" s="1340" t="n">
        <v>489104165.54305</v>
      </c>
      <c r="Q29" s="1321" t="n">
        <v>349254927.4103841</v>
      </c>
      <c r="R29" s="1323" t="n">
        <v>396695021.177279</v>
      </c>
      <c r="S29" s="1341" t="n">
        <v>92409144.365771</v>
      </c>
      <c r="T29" s="3102" t="n">
        <v>0.4004216609615339</v>
      </c>
      <c r="U29" s="1276" t="n"/>
      <c r="V29" s="1340" t="n">
        <v>469335892.271187</v>
      </c>
      <c r="W29" s="1321" t="n">
        <v>356308608.2737433</v>
      </c>
      <c r="X29" s="1321" t="n">
        <v>422812338.362572</v>
      </c>
      <c r="Y29" s="1321" t="n">
        <v>490980076.969419</v>
      </c>
      <c r="Z29" s="1341" t="n">
        <v>46523553.90861499</v>
      </c>
      <c r="AA29" s="1341" t="n">
        <v>-21644184.698232</v>
      </c>
      <c r="AB29" s="3102" t="n">
        <v>0.3172173822716278</v>
      </c>
      <c r="AC29" s="3116" t="n"/>
      <c r="AD29" s="1340" t="n">
        <v>490219152.197479</v>
      </c>
      <c r="AE29" s="1321" t="n">
        <v>383842089.8449007</v>
      </c>
      <c r="AF29" s="1321" t="n">
        <v>438698093.302847</v>
      </c>
      <c r="AG29" s="1321" t="n">
        <v>511708472.855665</v>
      </c>
      <c r="AH29" s="1341" t="n">
        <v>51521058.89463198</v>
      </c>
      <c r="AI29" s="1341" t="n">
        <v>-21489320.65818602</v>
      </c>
      <c r="AJ29" s="3102" t="n">
        <v>0.27713756559517</v>
      </c>
      <c r="AK29" s="1285" t="n"/>
      <c r="AL29" s="1340" t="n">
        <v>470539058.086441</v>
      </c>
      <c r="AM29" s="1321" t="n">
        <v>377121709</v>
      </c>
      <c r="AN29" s="1321" t="n">
        <v>437554422.626122</v>
      </c>
      <c r="AO29" s="1323" t="n">
        <v>0</v>
      </c>
      <c r="AP29" s="1341" t="n">
        <v>32984635.46031904</v>
      </c>
      <c r="AQ29" s="1341" t="n">
        <v>470539058.086441</v>
      </c>
      <c r="AR29" s="3102" t="n">
        <v>0.2477114068403869</v>
      </c>
      <c r="AS29" s="1343" t="n"/>
      <c r="AT29" s="1340" t="n">
        <v>509924653.235593</v>
      </c>
      <c r="AU29" s="1321" t="n">
        <v>406246862.2033899</v>
      </c>
      <c r="AV29" s="1321" t="n">
        <v>482720398.13741</v>
      </c>
      <c r="AW29" s="1323" t="n">
        <v>0</v>
      </c>
      <c r="AX29" s="1341" t="n">
        <v>27204255.09818298</v>
      </c>
      <c r="AY29" s="1341" t="n">
        <v>509924653.235593</v>
      </c>
      <c r="AZ29" s="3102" t="n">
        <v>0.2552088414169613</v>
      </c>
      <c r="BB29" s="1340" t="n">
        <v>480605934.354673</v>
      </c>
      <c r="BC29" s="1321" t="n">
        <v>398303490.825988</v>
      </c>
      <c r="BD29" s="1321" t="n">
        <v>475528805.207359</v>
      </c>
      <c r="BE29" s="1323" t="n">
        <v>521740629.816693</v>
      </c>
      <c r="BF29" s="1341" t="n">
        <v>5077129.147314012</v>
      </c>
      <c r="BG29" s="1341" t="n">
        <v>-41134695.46201998</v>
      </c>
      <c r="BH29" s="3102" t="n">
        <v>0.2066324936244195</v>
      </c>
      <c r="BI29" s="234" t="n"/>
      <c r="BJ29" s="1340" t="n"/>
      <c r="BK29" s="1321" t="n"/>
      <c r="BL29" s="1321" t="n"/>
      <c r="BM29" s="1321" t="n"/>
      <c r="BN29" s="1321" t="n"/>
      <c r="BO29" s="1341" t="n"/>
      <c r="BP29" s="1341" t="n"/>
      <c r="BQ29" s="3102" t="n"/>
      <c r="BR29" s="234" t="n"/>
      <c r="BS29" s="1340" t="n"/>
      <c r="BT29" s="1321" t="n"/>
      <c r="BU29" s="1321" t="n"/>
      <c r="BV29" s="1321" t="n"/>
      <c r="BW29" s="1341" t="n"/>
      <c r="BX29" s="1341" t="n"/>
      <c r="BY29" s="3102" t="n"/>
      <c r="CA29" s="1340" t="n"/>
      <c r="CB29" s="1321" t="n"/>
      <c r="CC29" s="1321" t="n"/>
      <c r="CD29" s="1321" t="n"/>
      <c r="CE29" s="1341" t="n"/>
      <c r="CF29" s="1341" t="n"/>
      <c r="CG29" s="3102" t="n"/>
      <c r="CI29" s="1340" t="n"/>
      <c r="CJ29" s="1323" t="n"/>
      <c r="CK29" s="1321" t="n"/>
      <c r="CL29" s="1321" t="n"/>
      <c r="CM29" s="1341" t="n"/>
      <c r="CN29" s="1341" t="n"/>
      <c r="CO29" s="3102" t="n"/>
      <c r="CP29" s="3096" t="n"/>
      <c r="CQ29" s="1377" t="n">
        <v>3809190274.33249</v>
      </c>
      <c r="CR29" s="1377" t="n">
        <v>2917482057.3231</v>
      </c>
      <c r="CS29" s="1377" t="n">
        <v>3392752393.65514</v>
      </c>
      <c r="CT29" s="1377" t="n">
        <v/>
      </c>
      <c r="CU29" s="1345" t="n">
        <v>416437880.67735</v>
      </c>
      <c r="CV29" s="1345" t="n">
        <v/>
      </c>
      <c r="CW29" s="3103">
        <f>IFERROR(CQ29/CR29-1,"-")</f>
        <v/>
      </c>
      <c r="CY29" s="1377" t="n"/>
      <c r="CZ29" s="1377" t="n"/>
      <c r="DA29" s="1377" t="n"/>
      <c r="DB29" s="1377" t="n"/>
      <c r="DC29" s="1377" t="n"/>
      <c r="DD29" s="1347">
        <f>CY29/$DC29-1</f>
        <v/>
      </c>
      <c r="DE29" s="1345">
        <f>CZ29/$DC29-1</f>
        <v/>
      </c>
      <c r="DF29" s="1345">
        <f>DA29/$DC29-1</f>
        <v/>
      </c>
      <c r="DG29" s="1345">
        <f>DB29/$DC29-1</f>
        <v/>
      </c>
    </row>
    <row r="30">
      <c r="A30" s="1338" t="n"/>
      <c r="B30" s="1339" t="inlineStr">
        <is>
          <t>Transfert d’argent national</t>
        </is>
      </c>
      <c r="C30" s="1283" t="n"/>
      <c r="D30" s="1340" t="n">
        <v>32007847.4576271</v>
      </c>
      <c r="E30" s="1321" t="n">
        <v>21471186.44067797</v>
      </c>
      <c r="F30" s="1321" t="n">
        <v>8147967.20481308</v>
      </c>
      <c r="G30" s="1341" t="n">
        <v>23859880.25281402</v>
      </c>
      <c r="H30" s="3102" t="n">
        <v>0.4907349226397211</v>
      </c>
      <c r="I30" s="1283" t="n"/>
      <c r="J30" s="1340" t="n">
        <v>29318305.0847458</v>
      </c>
      <c r="K30" s="1321" t="n">
        <v>21431322.03389831</v>
      </c>
      <c r="L30" s="1321" t="n">
        <v>8348454.73716103</v>
      </c>
      <c r="M30" s="1341" t="n">
        <v>20969850.34758477</v>
      </c>
      <c r="N30" s="3102" t="n">
        <v>0.368011970440858</v>
      </c>
      <c r="O30" s="1283" t="n"/>
      <c r="P30" s="1340" t="n">
        <v>31282509</v>
      </c>
      <c r="Q30" s="1321" t="n">
        <v>20808320.58402463</v>
      </c>
      <c r="R30" s="1323" t="n">
        <v>8872998.601409931</v>
      </c>
      <c r="S30" s="1341" t="n">
        <v>22409510.39859007</v>
      </c>
      <c r="T30" s="3102" t="n">
        <v>0.5033653904783082</v>
      </c>
      <c r="U30" s="1276" t="n"/>
      <c r="V30" s="1340" t="n">
        <v>32631728.2881356</v>
      </c>
      <c r="W30" s="1321" t="n">
        <v>28491627.40591783</v>
      </c>
      <c r="X30" s="1321" t="n">
        <v>9453043.118516309</v>
      </c>
      <c r="Y30" s="1321" t="n">
        <v>10451326.9325026</v>
      </c>
      <c r="Z30" s="1341" t="n">
        <v>23178685.16961929</v>
      </c>
      <c r="AA30" s="1341" t="n">
        <v>22180401.355633</v>
      </c>
      <c r="AB30" s="3102" t="n">
        <v>0.1453093859200842</v>
      </c>
      <c r="AD30" s="1340" t="n">
        <v>31570906.779661</v>
      </c>
      <c r="AE30" s="1321" t="n">
        <v>16663031.01694915</v>
      </c>
      <c r="AF30" s="1321" t="n">
        <v>9811493.23036241</v>
      </c>
      <c r="AG30" s="1321" t="n">
        <v>10958256.1840586</v>
      </c>
      <c r="AH30" s="1341" t="n">
        <v>21759413.54929859</v>
      </c>
      <c r="AI30" s="1341" t="n">
        <v>20612650.5956024</v>
      </c>
      <c r="AJ30" s="3102" t="n">
        <v>0.8946677076666296</v>
      </c>
      <c r="AK30" s="1285" t="n"/>
      <c r="AL30" s="1340" t="n">
        <v>28664474.6122881</v>
      </c>
      <c r="AM30" s="1321" t="n">
        <v>26246053</v>
      </c>
      <c r="AN30" s="1321" t="n">
        <v>9785733.03818815</v>
      </c>
      <c r="AO30" s="1323" t="n">
        <v>0</v>
      </c>
      <c r="AP30" s="1341" t="n">
        <v>18878741.57409995</v>
      </c>
      <c r="AQ30" s="1341" t="n">
        <v>28664474.6122881</v>
      </c>
      <c r="AR30" s="3102" t="n">
        <v>0.09214420211252716</v>
      </c>
      <c r="AS30" s="1343" t="n"/>
      <c r="AT30" s="1340" t="n">
        <v>27350130.0012712</v>
      </c>
      <c r="AU30" s="1321" t="n">
        <v>29463620.59322034</v>
      </c>
      <c r="AV30" s="1321" t="n">
        <v>10806722.2162914</v>
      </c>
      <c r="AW30" s="1323" t="n">
        <v>0</v>
      </c>
      <c r="AX30" s="1341" t="n">
        <v>16543407.7849798</v>
      </c>
      <c r="AY30" s="1341" t="n">
        <v>27350130.0012712</v>
      </c>
      <c r="AZ30" s="3102" t="n">
        <v>-0.0717322090563256</v>
      </c>
      <c r="BA30" s="1283" t="n"/>
      <c r="BB30" s="1340" t="n">
        <v>26534996.4542373</v>
      </c>
      <c r="BC30" s="1321" t="n">
        <v>29136231.779661</v>
      </c>
      <c r="BD30" s="1321" t="n">
        <v>10644463.9420691</v>
      </c>
      <c r="BE30" s="1323" t="n">
        <v>34842683.8286405</v>
      </c>
      <c r="BF30" s="1341" t="n">
        <v>15890532.5121682</v>
      </c>
      <c r="BG30" s="1341" t="n">
        <v>-8307687.374403197</v>
      </c>
      <c r="BH30" s="3102" t="n">
        <v>-0.08927837151678386</v>
      </c>
      <c r="BI30" s="234" t="n"/>
      <c r="BJ30" s="1340" t="n"/>
      <c r="BK30" s="1321" t="n"/>
      <c r="BL30" s="1321" t="n"/>
      <c r="BM30" s="1321" t="n"/>
      <c r="BN30" s="1321" t="n"/>
      <c r="BO30" s="1341" t="n"/>
      <c r="BP30" s="1341" t="n"/>
      <c r="BQ30" s="3102" t="n"/>
      <c r="BR30" s="234" t="n"/>
      <c r="BS30" s="1340" t="n"/>
      <c r="BT30" s="1321" t="n"/>
      <c r="BU30" s="1321" t="n"/>
      <c r="BV30" s="1321" t="n"/>
      <c r="BW30" s="1341" t="n"/>
      <c r="BX30" s="1341" t="n"/>
      <c r="BY30" s="3102" t="n"/>
      <c r="CA30" s="1340" t="n"/>
      <c r="CB30" s="1321" t="n"/>
      <c r="CC30" s="1321" t="n"/>
      <c r="CD30" s="1321" t="n"/>
      <c r="CE30" s="1341" t="n"/>
      <c r="CF30" s="1341" t="n"/>
      <c r="CG30" s="3102" t="n"/>
      <c r="CI30" s="1340" t="n"/>
      <c r="CJ30" s="1323" t="n"/>
      <c r="CK30" s="1321" t="n"/>
      <c r="CL30" s="1321" t="n"/>
      <c r="CM30" s="1341" t="n"/>
      <c r="CN30" s="1341" t="n"/>
      <c r="CO30" s="3102" t="n"/>
      <c r="CP30" s="3096" t="n"/>
      <c r="CQ30" s="1377" t="n">
        <v>239360897.677966</v>
      </c>
      <c r="CR30" s="1377" t="n">
        <v>193711392.854349</v>
      </c>
      <c r="CS30" s="1377" t="n">
        <v>75870876.0888114</v>
      </c>
      <c r="CT30" s="1377" t="n">
        <v/>
      </c>
      <c r="CU30" s="1345" t="n">
        <v>163490021.5891546</v>
      </c>
      <c r="CV30" s="1345" t="n">
        <v/>
      </c>
      <c r="CW30" s="3103">
        <f>IFERROR(CQ30/CR30-1,"-")</f>
        <v/>
      </c>
      <c r="CY30" s="1377" t="n"/>
      <c r="CZ30" s="1377" t="n"/>
      <c r="DA30" s="1377" t="n"/>
      <c r="DB30" s="1377" t="n"/>
      <c r="DC30" s="1377" t="n"/>
      <c r="DD30" s="1347">
        <f>CY30/$DC30-1</f>
        <v/>
      </c>
      <c r="DE30" s="1345">
        <f>CZ30/$DC30-1</f>
        <v/>
      </c>
      <c r="DF30" s="1345">
        <f>DA30/$DC30-1</f>
        <v/>
      </c>
      <c r="DG30" s="1345">
        <f>DB30/$DC30-1</f>
        <v/>
      </c>
    </row>
    <row r="31">
      <c r="A31" s="1338" t="n"/>
      <c r="B31" s="1339" t="inlineStr">
        <is>
          <t>Transfert d’argent international</t>
        </is>
      </c>
      <c r="C31" s="1283" t="n"/>
      <c r="D31" s="1340" t="n">
        <v>49560032.4130508</v>
      </c>
      <c r="E31" s="1321" t="n">
        <v>40620000</v>
      </c>
      <c r="F31" s="1321" t="n">
        <v>51313723.23384</v>
      </c>
      <c r="G31" s="1341" t="n">
        <v>-1753690.820789203</v>
      </c>
      <c r="H31" s="3102" t="n">
        <v>0.220089424250389</v>
      </c>
      <c r="I31" s="1283" t="n"/>
      <c r="J31" s="1340" t="n">
        <v>51379477.4972881</v>
      </c>
      <c r="K31" s="1321" t="n">
        <v>44321175.42372882</v>
      </c>
      <c r="L31" s="1321" t="n">
        <v>52558903.1392664</v>
      </c>
      <c r="M31" s="1341" t="n">
        <v>-1179425.641978301</v>
      </c>
      <c r="N31" s="3102" t="n">
        <v>0.1592534946575535</v>
      </c>
      <c r="O31" s="1283" t="n"/>
      <c r="P31" s="1340" t="n">
        <v>54969513</v>
      </c>
      <c r="Q31" s="1321" t="n">
        <v>41905838.82043273</v>
      </c>
      <c r="R31" s="1323" t="n">
        <v>55905155.7563953</v>
      </c>
      <c r="S31" s="1341" t="n">
        <v>-935642.7563953027</v>
      </c>
      <c r="T31" s="3102" t="n">
        <v>0.311738758781213</v>
      </c>
      <c r="U31" s="1276" t="n"/>
      <c r="V31" s="1340" t="n">
        <v>49071743.3645764</v>
      </c>
      <c r="W31" s="1321" t="n">
        <v>46082203.38983051</v>
      </c>
      <c r="X31" s="1321" t="n">
        <v>59517386.2864329</v>
      </c>
      <c r="Y31" s="1321" t="n">
        <v>63759436.5248514</v>
      </c>
      <c r="Z31" s="1341" t="n">
        <v>-10445642.9218565</v>
      </c>
      <c r="AA31" s="1341" t="n">
        <v>-14687693.160275</v>
      </c>
      <c r="AB31" s="3102" t="n">
        <v>0.06487406753223124</v>
      </c>
      <c r="AD31" s="1340" t="n">
        <v>53644332.6307423</v>
      </c>
      <c r="AE31" s="1321" t="n">
        <v>50680986.01694915</v>
      </c>
      <c r="AF31" s="1321" t="n">
        <v>61774127.1086809</v>
      </c>
      <c r="AG31" s="1321" t="n">
        <v>66852012.5820275</v>
      </c>
      <c r="AH31" s="1341" t="n">
        <v>-8129794.4779386</v>
      </c>
      <c r="AI31" s="1341" t="n">
        <v>-13207679.95128521</v>
      </c>
      <c r="AJ31" s="3102" t="n">
        <v>0.05847057933723154</v>
      </c>
      <c r="AK31" s="1285" t="n"/>
      <c r="AL31" s="1340" t="n">
        <v>53090911.9046271</v>
      </c>
      <c r="AM31" s="1321" t="n">
        <v>50524561</v>
      </c>
      <c r="AN31" s="1321" t="n">
        <v>61612141.39282621</v>
      </c>
      <c r="AO31" s="1323" t="n">
        <v>0</v>
      </c>
      <c r="AP31" s="1341" t="n">
        <v>-8521229.488199107</v>
      </c>
      <c r="AQ31" s="1341" t="n">
        <v>53090911.9046271</v>
      </c>
      <c r="AR31" s="3102" t="n">
        <v>0.05079412574464715</v>
      </c>
      <c r="AS31" s="1343" t="n"/>
      <c r="AT31" s="1340" t="n">
        <v>47950932.5878068</v>
      </c>
      <c r="AU31" s="1321" t="n">
        <v>54431858.01911625</v>
      </c>
      <c r="AV31" s="1321" t="n">
        <v>68048034.15669671</v>
      </c>
      <c r="AW31" s="1323" t="n">
        <v>0</v>
      </c>
      <c r="AX31" s="1341" t="n">
        <v>-20097101.56888991</v>
      </c>
      <c r="AY31" s="1341" t="n">
        <v>47950932.5878068</v>
      </c>
      <c r="AZ31" s="3102" t="n">
        <v>-0.1190649312215903</v>
      </c>
      <c r="BA31" s="1283" t="n"/>
      <c r="BB31" s="1340" t="n">
        <v>48441632.8879559</v>
      </c>
      <c r="BC31" s="1321" t="n">
        <v>48159670.5363878</v>
      </c>
      <c r="BD31" s="1321" t="n">
        <v>67026546.1562194</v>
      </c>
      <c r="BE31" s="1323" t="n">
        <v>57465200.1872186</v>
      </c>
      <c r="BF31" s="1341" t="n">
        <v>-18584913.2682635</v>
      </c>
      <c r="BG31" s="1341" t="n">
        <v>-9023567.299262702</v>
      </c>
      <c r="BH31" s="3102" t="n">
        <v>0.005854740043436335</v>
      </c>
      <c r="BI31" s="234" t="n"/>
      <c r="BJ31" s="1340" t="n"/>
      <c r="BK31" s="1321" t="n"/>
      <c r="BL31" s="1321" t="n"/>
      <c r="BM31" s="1321" t="n"/>
      <c r="BN31" s="1321" t="n"/>
      <c r="BO31" s="1341" t="n"/>
      <c r="BP31" s="1341" t="n"/>
      <c r="BQ31" s="3102" t="n"/>
      <c r="BR31" s="234" t="n"/>
      <c r="BS31" s="1340" t="n"/>
      <c r="BT31" s="1321" t="n"/>
      <c r="BU31" s="1321" t="n"/>
      <c r="BV31" s="1321" t="n"/>
      <c r="BW31" s="1341" t="n"/>
      <c r="BX31" s="1341" t="n"/>
      <c r="BY31" s="3102" t="n"/>
      <c r="CA31" s="1382" t="n"/>
      <c r="CB31" s="1321" t="n"/>
      <c r="CC31" s="1321" t="n"/>
      <c r="CD31" s="1321" t="n"/>
      <c r="CE31" s="1341" t="n"/>
      <c r="CF31" s="1341" t="n"/>
      <c r="CG31" s="3102" t="n"/>
      <c r="CI31" s="1382" t="n"/>
      <c r="CJ31" s="1323" t="n"/>
      <c r="CK31" s="1321" t="n"/>
      <c r="CL31" s="1321" t="n"/>
      <c r="CM31" s="1341" t="n"/>
      <c r="CN31" s="1341" t="n"/>
      <c r="CO31" s="3102" t="n"/>
      <c r="CP31" s="3096" t="n"/>
      <c r="CQ31" s="1377" t="n">
        <v>408108576.286047</v>
      </c>
      <c r="CR31" s="1377" t="n">
        <v>376726293.206445</v>
      </c>
      <c r="CS31" s="1377" t="n">
        <v>477756017.230358</v>
      </c>
      <c r="CT31" s="1377" t="n">
        <v/>
      </c>
      <c r="CU31" s="1345" t="n">
        <v>-69647440.94431102</v>
      </c>
      <c r="CV31" s="1345" t="n">
        <v/>
      </c>
      <c r="CW31" s="3103">
        <f>IFERROR(CQ31/CR31-1,"-")</f>
        <v/>
      </c>
      <c r="CY31" s="1377" t="n"/>
      <c r="CZ31" s="1377" t="n"/>
      <c r="DA31" s="1377" t="n"/>
      <c r="DB31" s="1377" t="n"/>
      <c r="DC31" s="1377" t="n"/>
      <c r="DD31" s="1347">
        <f>CY31/$DC31-1</f>
        <v/>
      </c>
      <c r="DE31" s="1345">
        <f>CZ31/$DC31-1</f>
        <v/>
      </c>
      <c r="DF31" s="1345">
        <f>DA31/$DC31-1</f>
        <v/>
      </c>
      <c r="DG31" s="1345">
        <f>DB31/$DC31-1</f>
        <v/>
      </c>
    </row>
    <row r="32">
      <c r="A32" s="1338" t="n"/>
      <c r="B32" s="1339" t="inlineStr">
        <is>
          <t>Recharge Mobile (Activation de forfaits inclue)</t>
        </is>
      </c>
      <c r="C32" s="1283" t="n"/>
      <c r="D32" s="1340" t="n">
        <v>10545171.2033898</v>
      </c>
      <c r="E32" s="1321" t="n">
        <v>11357573.38983051</v>
      </c>
      <c r="F32" s="1321" t="n">
        <v>9460862.69062952</v>
      </c>
      <c r="G32" s="1341" t="n">
        <v>1084308.51276028</v>
      </c>
      <c r="H32" s="3102" t="n">
        <v>-0.07152955640754488</v>
      </c>
      <c r="I32" s="1283" t="n"/>
      <c r="J32" s="1340" t="n">
        <v>9644568.927966099</v>
      </c>
      <c r="K32" s="1321" t="n">
        <v>10571874.36864407</v>
      </c>
      <c r="L32" s="1321" t="n">
        <v>9681900.72594858</v>
      </c>
      <c r="M32" s="1341" t="n">
        <v>-37331.79798248038</v>
      </c>
      <c r="N32" s="3102" t="n">
        <v>-0.08771438331014725</v>
      </c>
      <c r="O32" s="1283" t="n"/>
      <c r="P32" s="1340" t="n">
        <v>10699491</v>
      </c>
      <c r="Q32" s="1321" t="n">
        <v>12264317.30084746</v>
      </c>
      <c r="R32" s="1323" t="n">
        <v>10319827.1608666</v>
      </c>
      <c r="S32" s="1341" t="n">
        <v>379663.8391334005</v>
      </c>
      <c r="T32" s="3102" t="n">
        <v>-0.1275917984231645</v>
      </c>
      <c r="U32" s="1276" t="n"/>
      <c r="V32" s="1340" t="n">
        <v>10659125.4152542</v>
      </c>
      <c r="W32" s="1321" t="n">
        <v>11005464.22881356</v>
      </c>
      <c r="X32" s="1321" t="n">
        <v>10965875.5853838</v>
      </c>
      <c r="Y32" s="1321" t="n">
        <v>10746558.0736762</v>
      </c>
      <c r="Z32" s="1341" t="n">
        <v>-306750.1701296009</v>
      </c>
      <c r="AA32" s="1341" t="n">
        <v>-87432.65842200071</v>
      </c>
      <c r="AB32" s="3102" t="n">
        <v>-0.03146971416731359</v>
      </c>
      <c r="AD32" s="1340" t="n">
        <v>10626911.0042373</v>
      </c>
      <c r="AE32" s="1321" t="n">
        <v>10956839.16101695</v>
      </c>
      <c r="AF32" s="1321" t="n">
        <v>11381623.3965154</v>
      </c>
      <c r="AG32" s="1321" t="n">
        <v>11267807.1625503</v>
      </c>
      <c r="AH32" s="1341" t="n">
        <v>-754712.3922780994</v>
      </c>
      <c r="AI32" s="1341" t="n">
        <v>-640896.1583130006</v>
      </c>
      <c r="AJ32" s="3102" t="n">
        <v>-0.03011161813468022</v>
      </c>
      <c r="AK32" s="1285" t="n"/>
      <c r="AL32" s="1340" t="n">
        <v>10403325.8262712</v>
      </c>
      <c r="AM32" s="1321" t="n">
        <v>10726080</v>
      </c>
      <c r="AN32" s="1321" t="n">
        <v>11351877.6448395</v>
      </c>
      <c r="AO32" s="1323" t="n">
        <v>0</v>
      </c>
      <c r="AP32" s="1341" t="n">
        <v>-948551.8185683023</v>
      </c>
      <c r="AQ32" s="1341" t="n">
        <v>10403325.8262712</v>
      </c>
      <c r="AR32" s="3102" t="n">
        <v>-0.03009059914981072</v>
      </c>
      <c r="AS32" s="1343" t="n"/>
      <c r="AT32" s="1340" t="n">
        <v>37147182.21610171</v>
      </c>
      <c r="AU32" s="1321" t="n">
        <v>11058655.41101695</v>
      </c>
      <c r="AV32" s="1321" t="n">
        <v>12541408.5154648</v>
      </c>
      <c r="AW32" s="1323" t="n">
        <v>0</v>
      </c>
      <c r="AX32" s="1341" t="n">
        <v>24605773.7006369</v>
      </c>
      <c r="AY32" s="1341" t="n">
        <v>37147182.21610171</v>
      </c>
      <c r="AZ32" s="3102" t="n">
        <v>2.359104776797242</v>
      </c>
      <c r="BA32" s="1283" t="n"/>
      <c r="BB32" s="1340" t="n">
        <v>9552648.03813559</v>
      </c>
      <c r="BC32" s="1321" t="n">
        <v>11240570.0084746</v>
      </c>
      <c r="BD32" s="1321" t="n">
        <v>12353255.5994614</v>
      </c>
      <c r="BE32" s="1323" t="n">
        <v>11593082.8342568</v>
      </c>
      <c r="BF32" s="1341" t="n">
        <v>-2800607.561325811</v>
      </c>
      <c r="BG32" s="1341" t="n">
        <v>-2040434.79612121</v>
      </c>
      <c r="BH32" s="3102" t="n">
        <v>-0.1501633786424029</v>
      </c>
      <c r="BI32" s="234" t="n"/>
      <c r="BJ32" s="1340" t="n"/>
      <c r="BK32" s="1321" t="n"/>
      <c r="BL32" s="1321" t="n"/>
      <c r="BM32" s="1321" t="n"/>
      <c r="BN32" s="1321" t="n"/>
      <c r="BO32" s="1341" t="n"/>
      <c r="BP32" s="1341" t="n"/>
      <c r="BQ32" s="3102" t="n"/>
      <c r="BR32" s="234" t="n"/>
      <c r="BS32" s="1340" t="n"/>
      <c r="BT32" s="1321" t="n"/>
      <c r="BU32" s="1321" t="n"/>
      <c r="BV32" s="1321" t="n"/>
      <c r="BW32" s="1341" t="n"/>
      <c r="BX32" s="1341" t="n"/>
      <c r="BY32" s="3102" t="n"/>
      <c r="CA32" s="1382" t="n"/>
      <c r="CB32" s="1321" t="n"/>
      <c r="CC32" s="1321" t="n"/>
      <c r="CD32" s="1321" t="n"/>
      <c r="CE32" s="1341" t="n"/>
      <c r="CF32" s="1341" t="n"/>
      <c r="CG32" s="3102" t="n"/>
      <c r="CI32" s="1382" t="n"/>
      <c r="CJ32" s="1323" t="n"/>
      <c r="CK32" s="1321" t="n"/>
      <c r="CL32" s="1321" t="n"/>
      <c r="CM32" s="1341" t="n"/>
      <c r="CN32" s="1341" t="n"/>
      <c r="CO32" s="3102" t="n"/>
      <c r="CP32" s="3096" t="n"/>
      <c r="CQ32" s="1377" t="n">
        <v>87982151.8686441</v>
      </c>
      <c r="CR32" s="1377" t="n">
        <v>89181373.8686441</v>
      </c>
      <c r="CS32" s="1377" t="n">
        <v>88056631.3191096</v>
      </c>
      <c r="CT32" s="1377" t="n">
        <v/>
      </c>
      <c r="CU32" s="1345" t="n">
        <v>-74479.45046550035</v>
      </c>
      <c r="CV32" s="1345" t="n">
        <v/>
      </c>
      <c r="CW32" s="3103">
        <f>IFERROR(CQ32/CR32-1,"-")</f>
        <v/>
      </c>
      <c r="CY32" s="1377" t="n"/>
      <c r="CZ32" s="1377" t="n"/>
      <c r="DA32" s="1377" t="n"/>
      <c r="DB32" s="1377" t="n"/>
      <c r="DC32" s="1377" t="n"/>
      <c r="DD32" s="1347">
        <f>CY32/$DC32-1</f>
        <v/>
      </c>
      <c r="DE32" s="1345">
        <f>CZ32/$DC32-1</f>
        <v/>
      </c>
      <c r="DF32" s="1345">
        <f>DA32/$DC32-1</f>
        <v/>
      </c>
      <c r="DG32" s="1345">
        <f>DB32/$DC32-1</f>
        <v/>
      </c>
    </row>
    <row r="33">
      <c r="A33" s="1338" t="n"/>
      <c r="B33" s="1339" t="inlineStr">
        <is>
          <t>Achat de biens et services</t>
        </is>
      </c>
      <c r="C33" s="1283" t="n"/>
      <c r="D33" s="1340" t="n">
        <v>21863643.3686441</v>
      </c>
      <c r="E33" s="1321" t="n">
        <v>15314028.8559322</v>
      </c>
      <c r="F33" s="1321" t="n">
        <v>39894029.2872981</v>
      </c>
      <c r="G33" s="1341" t="n">
        <v>-18030385.918654</v>
      </c>
      <c r="H33" s="3102" t="n">
        <v>0.4276872255059627</v>
      </c>
      <c r="I33" s="1283" t="n"/>
      <c r="J33" s="1340" t="n">
        <v>21040616.1016949</v>
      </c>
      <c r="K33" s="1321" t="n">
        <v>17711297.68644068</v>
      </c>
      <c r="L33" s="1321" t="n">
        <v>40826089.9400078</v>
      </c>
      <c r="M33" s="1341" t="n">
        <v>-19785473.8383129</v>
      </c>
      <c r="N33" s="3102" t="n">
        <v>0.1879771021974899</v>
      </c>
      <c r="O33" s="1283" t="n"/>
      <c r="P33" s="1340" t="n">
        <v>25027925</v>
      </c>
      <c r="Q33" s="1321" t="n">
        <v>19732563.15677966</v>
      </c>
      <c r="R33" s="1323" t="n">
        <v>43516061.9552415</v>
      </c>
      <c r="S33" s="1341" t="n">
        <v>-18488136.9552415</v>
      </c>
      <c r="T33" s="3102" t="n">
        <v>0.2683565130970313</v>
      </c>
      <c r="U33" s="1276" t="n"/>
      <c r="V33" s="1340" t="n">
        <v>27110122.4872881</v>
      </c>
      <c r="W33" s="1321" t="n">
        <v>25198363.32627119</v>
      </c>
      <c r="X33" s="1321" t="n">
        <v>46240282.3156353</v>
      </c>
      <c r="Y33" s="1321" t="n">
        <v>45315476.6693226</v>
      </c>
      <c r="Z33" s="1341" t="n">
        <v>-19130159.8283472</v>
      </c>
      <c r="AA33" s="1341" t="n">
        <v>-18205354.1820345</v>
      </c>
      <c r="AB33" s="3102" t="n">
        <v>0.07586838622267789</v>
      </c>
      <c r="AD33" s="1340" t="n">
        <v>26586744.9152542</v>
      </c>
      <c r="AE33" s="1321" t="n">
        <v>23093223.72881356</v>
      </c>
      <c r="AF33" s="1321" t="n">
        <v>47993384.1093903</v>
      </c>
      <c r="AG33" s="1321" t="n">
        <v>47513450.2682964</v>
      </c>
      <c r="AH33" s="1341" t="n">
        <v>-21406639.1941361</v>
      </c>
      <c r="AI33" s="1341" t="n">
        <v>-20926705.3530422</v>
      </c>
      <c r="AJ33" s="3102" t="n">
        <v>0.151279060362705</v>
      </c>
      <c r="AK33" s="1285" t="n"/>
      <c r="AL33" s="1340" t="n">
        <v>27298928.6216102</v>
      </c>
      <c r="AM33" s="1321" t="n">
        <v>20425140</v>
      </c>
      <c r="AN33" s="1321" t="n">
        <v>47867953.9105451</v>
      </c>
      <c r="AO33" s="1323" t="n">
        <v>0</v>
      </c>
      <c r="AP33" s="1341" t="n">
        <v>-20569025.2889349</v>
      </c>
      <c r="AQ33" s="1341" t="n">
        <v>27298928.6216102</v>
      </c>
      <c r="AR33" s="3102" t="n">
        <v>0.3365356918782538</v>
      </c>
      <c r="AS33" s="1343" t="n"/>
      <c r="AT33" s="1340" t="n">
        <v>15859569.2512712</v>
      </c>
      <c r="AU33" s="1321" t="n">
        <v>24056096.40677966</v>
      </c>
      <c r="AV33" s="1321" t="n">
        <v>52883900.2298881</v>
      </c>
      <c r="AW33" s="1323" t="n">
        <v>0</v>
      </c>
      <c r="AX33" s="1341" t="n">
        <v>-37024330.9786169</v>
      </c>
      <c r="AY33" s="1341" t="n">
        <v>15859569.2512712</v>
      </c>
      <c r="AZ33" s="3102" t="n">
        <v>-0.3407255698060162</v>
      </c>
      <c r="BA33" s="1283" t="n"/>
      <c r="BB33" s="1340" t="n">
        <v>17613814.4067797</v>
      </c>
      <c r="BC33" s="1321" t="n">
        <v>27244980.7245763</v>
      </c>
      <c r="BD33" s="1321" t="n">
        <v>52090507.6834594</v>
      </c>
      <c r="BE33" s="1323" t="n">
        <v>27025365.4576904</v>
      </c>
      <c r="BF33" s="1341" t="n">
        <v>-34476693.2766797</v>
      </c>
      <c r="BG33" s="1341" t="n">
        <v>-9411551.0509107</v>
      </c>
      <c r="BH33" s="3102" t="n">
        <v>-0.3535024089449554</v>
      </c>
      <c r="BI33" s="234" t="n"/>
      <c r="BJ33" s="1340" t="n"/>
      <c r="BK33" s="1321" t="n"/>
      <c r="BL33" s="1321" t="n"/>
      <c r="BM33" s="1321" t="n"/>
      <c r="BN33" s="1321" t="n"/>
      <c r="BO33" s="1341" t="n"/>
      <c r="BP33" s="1341" t="n"/>
      <c r="BQ33" s="3102" t="n"/>
      <c r="BR33" s="234" t="n"/>
      <c r="BS33" s="1340" t="n"/>
      <c r="BT33" s="1321" t="n"/>
      <c r="BU33" s="1321" t="n"/>
      <c r="BV33" s="1321" t="n"/>
      <c r="BW33" s="1341" t="n"/>
      <c r="BX33" s="1341" t="n"/>
      <c r="BY33" s="3102" t="n"/>
      <c r="CA33" s="1382" t="n"/>
      <c r="CB33" s="1321" t="n"/>
      <c r="CC33" s="1321" t="n"/>
      <c r="CD33" s="1321" t="n"/>
      <c r="CE33" s="1341" t="n"/>
      <c r="CF33" s="1341" t="n"/>
      <c r="CG33" s="3102" t="n"/>
      <c r="CI33" s="1382" t="n"/>
      <c r="CJ33" s="1323" t="n"/>
      <c r="CK33" s="1321" t="n"/>
      <c r="CL33" s="1321" t="n"/>
      <c r="CM33" s="1341" t="n"/>
      <c r="CN33" s="1341" t="n"/>
      <c r="CO33" s="3102" t="n"/>
      <c r="CP33" s="3096" t="n"/>
      <c r="CQ33" s="1377" t="n">
        <v>182401364.152542</v>
      </c>
      <c r="CR33" s="1377" t="n">
        <v>172775693.885593</v>
      </c>
      <c r="CS33" s="1377" t="n">
        <v>371312209.431466</v>
      </c>
      <c r="CT33" s="1377" t="n">
        <v/>
      </c>
      <c r="CU33" s="1345" t="n">
        <v>-188910845.278924</v>
      </c>
      <c r="CV33" s="1345" t="n">
        <v/>
      </c>
      <c r="CW33" s="3103">
        <f>IFERROR(CQ33/CR33-1,"-")</f>
        <v/>
      </c>
      <c r="CY33" s="1377" t="n"/>
      <c r="CZ33" s="1377" t="n"/>
      <c r="DA33" s="1377" t="n"/>
      <c r="DB33" s="1377" t="n"/>
      <c r="DC33" s="1377" t="n"/>
      <c r="DD33" s="1347">
        <f>CY33/$DC33-1</f>
        <v/>
      </c>
      <c r="DE33" s="1345">
        <f>CZ33/$DC33-1</f>
        <v/>
      </c>
      <c r="DF33" s="1345">
        <f>DA33/$DC33-1</f>
        <v/>
      </c>
      <c r="DG33" s="1345">
        <f>DB33/$DC33-1</f>
        <v/>
      </c>
    </row>
    <row r="34">
      <c r="A34" s="1338" t="n"/>
      <c r="B34" s="1339" t="inlineStr">
        <is>
          <t>Pari en ligne</t>
        </is>
      </c>
      <c r="C34" s="1283" t="n"/>
      <c r="D34" s="1340" t="n">
        <v>19138989.8122881</v>
      </c>
      <c r="E34" s="1321" t="n">
        <v>3727930.076694915</v>
      </c>
      <c r="F34" s="1321" t="n">
        <v>10026542.890187</v>
      </c>
      <c r="G34" s="1341" t="n">
        <v>9112446.922101101</v>
      </c>
      <c r="H34" s="3102" t="n">
        <v>4.133945492147275</v>
      </c>
      <c r="I34" s="1283" t="n"/>
      <c r="J34" s="1340" t="n">
        <v>20900984.925</v>
      </c>
      <c r="K34" s="1321" t="n">
        <v>3788755.276271186</v>
      </c>
      <c r="L34" s="1321" t="n">
        <v>10260797.1452122</v>
      </c>
      <c r="M34" s="1341" t="n">
        <v>10640187.7797878</v>
      </c>
      <c r="N34" s="3102" t="n">
        <v>4.516583521744459</v>
      </c>
      <c r="O34" s="1283" t="n"/>
      <c r="P34" s="1340" t="n">
        <v>22761258</v>
      </c>
      <c r="Q34" s="1321" t="n">
        <v>4284542.993644068</v>
      </c>
      <c r="R34" s="1323" t="n">
        <v>10936866.2278789</v>
      </c>
      <c r="S34" s="1341" t="n">
        <v>11824391.7721211</v>
      </c>
      <c r="T34" s="3102" t="n">
        <v>4.312412090102802</v>
      </c>
      <c r="U34" s="1276" t="n"/>
      <c r="V34" s="1340" t="n">
        <v>26908907.7699153</v>
      </c>
      <c r="W34" s="1321" t="n">
        <v>4454721.51101695</v>
      </c>
      <c r="X34" s="1321" t="n">
        <v>11621542.9269685</v>
      </c>
      <c r="Y34" s="1321" t="n">
        <v>11389112.0684291</v>
      </c>
      <c r="Z34" s="1341" t="n">
        <v>15287364.8429468</v>
      </c>
      <c r="AA34" s="1341" t="n">
        <v>15519795.7014862</v>
      </c>
      <c r="AB34" s="3102" t="n">
        <v>5.040536474248056</v>
      </c>
      <c r="AD34" s="1340" t="n">
        <v>26778093.0076271</v>
      </c>
      <c r="AE34" s="1321" t="n">
        <v>1365908.96059322</v>
      </c>
      <c r="AF34" s="1321" t="n">
        <v>12062148.9685233</v>
      </c>
      <c r="AG34" s="1321" t="n">
        <v>11941527.4788381</v>
      </c>
      <c r="AH34" s="1341" t="n">
        <v>14715944.0391038</v>
      </c>
      <c r="AI34" s="1341" t="n">
        <v>14836565.528789</v>
      </c>
      <c r="AJ34" s="3102" t="n">
        <v>18.60459575285109</v>
      </c>
      <c r="AK34" s="1285" t="n"/>
      <c r="AL34" s="1340" t="n">
        <v>22323471.0667271</v>
      </c>
      <c r="AM34" s="1321" t="n">
        <v>6624968</v>
      </c>
      <c r="AN34" s="1321" t="n">
        <v>12030624.6705039</v>
      </c>
      <c r="AO34" s="1323" t="n">
        <v>0</v>
      </c>
      <c r="AP34" s="1341" t="n">
        <v>10292846.3962232</v>
      </c>
      <c r="AQ34" s="1341" t="n">
        <v>22323471.0667271</v>
      </c>
      <c r="AR34" s="3102" t="n">
        <v>2.369596814162287</v>
      </c>
      <c r="AS34" s="1343" t="n"/>
      <c r="AT34" s="1340" t="n">
        <v>26472936.0997983</v>
      </c>
      <c r="AU34" s="1321" t="n">
        <v>11719870.20762712</v>
      </c>
      <c r="AV34" s="1321" t="n">
        <v>13291279.5054313</v>
      </c>
      <c r="AW34" s="1323" t="n">
        <v>0</v>
      </c>
      <c r="AX34" s="1341" t="n">
        <v>13181656.594367</v>
      </c>
      <c r="AY34" s="1341" t="n">
        <v>26472936.0997983</v>
      </c>
      <c r="AZ34" s="3102" t="n">
        <v>1.258807958689687</v>
      </c>
      <c r="BA34" s="1283" t="n"/>
      <c r="BB34" s="1340" t="n">
        <v>32314739.3194915</v>
      </c>
      <c r="BC34" s="1321" t="n">
        <v>16280255.4635593</v>
      </c>
      <c r="BD34" s="1321" t="n">
        <v>13091876.6239065</v>
      </c>
      <c r="BE34" s="1323" t="n">
        <v>25883101.3954569</v>
      </c>
      <c r="BF34" s="1341" t="n">
        <v>19222862.695585</v>
      </c>
      <c r="BG34" s="1341" t="n">
        <v>6431637.924034599</v>
      </c>
      <c r="BH34" s="3102" t="n">
        <v>0.9849037007940558</v>
      </c>
      <c r="BI34" s="234" t="n"/>
      <c r="BJ34" s="1340" t="n"/>
      <c r="BK34" s="1321" t="n"/>
      <c r="BL34" s="1321" t="n"/>
      <c r="BM34" s="1321" t="n"/>
      <c r="BN34" s="1321" t="n"/>
      <c r="BO34" s="1341" t="n"/>
      <c r="BP34" s="1341" t="n"/>
      <c r="BQ34" s="3102" t="n"/>
      <c r="BR34" s="234" t="n"/>
      <c r="BS34" s="1340" t="n"/>
      <c r="BT34" s="1321" t="n"/>
      <c r="BU34" s="1321" t="n"/>
      <c r="BV34" s="1321" t="n"/>
      <c r="BW34" s="1341" t="n"/>
      <c r="BX34" s="1341" t="n"/>
      <c r="BY34" s="3102" t="n"/>
      <c r="CA34" s="1382" t="n"/>
      <c r="CB34" s="1321" t="n"/>
      <c r="CC34" s="1321" t="n"/>
      <c r="CD34" s="1321" t="n"/>
      <c r="CE34" s="1341" t="n"/>
      <c r="CF34" s="1341" t="n"/>
      <c r="CG34" s="3102" t="n"/>
      <c r="CI34" s="1382" t="n"/>
      <c r="CJ34" s="1323" t="n"/>
      <c r="CK34" s="1321" t="n"/>
      <c r="CL34" s="1321" t="n"/>
      <c r="CM34" s="1341" t="n"/>
      <c r="CN34" s="1341" t="n"/>
      <c r="CO34" s="3102" t="n"/>
      <c r="CP34" s="3096" t="n"/>
      <c r="CQ34" s="1377" t="n">
        <v>197599380.000847</v>
      </c>
      <c r="CR34" s="1377" t="n">
        <v>52246952.4894068</v>
      </c>
      <c r="CS34" s="1377" t="n">
        <v>93321678.9586117</v>
      </c>
      <c r="CT34" s="1377" t="n">
        <v/>
      </c>
      <c r="CU34" s="1345" t="n">
        <v>104277701.0422353</v>
      </c>
      <c r="CV34" s="1345" t="n">
        <v/>
      </c>
      <c r="CW34" s="3103">
        <f>IFERROR(CQ34/CR34-1,"-")</f>
        <v/>
      </c>
      <c r="CY34" s="1377" t="n"/>
      <c r="CZ34" s="1377" t="n"/>
      <c r="DA34" s="1377" t="n"/>
      <c r="DB34" s="1377" t="n"/>
      <c r="DC34" s="1377" t="n"/>
      <c r="DD34" s="1347">
        <f>CY34/$DC34-1</f>
        <v/>
      </c>
      <c r="DE34" s="1345">
        <f>CZ34/$DC34-1</f>
        <v/>
      </c>
      <c r="DF34" s="1345">
        <f>DA34/$DC34-1</f>
        <v/>
      </c>
      <c r="DG34" s="1345">
        <f>DB34/$DC34-1</f>
        <v/>
      </c>
    </row>
    <row r="35">
      <c r="A35" s="1338" t="n"/>
      <c r="B35" s="1339" t="inlineStr">
        <is>
          <t xml:space="preserve">Paiement de factures </t>
        </is>
      </c>
      <c r="C35" s="1283" t="n"/>
      <c r="D35" s="1340" t="n">
        <v>10297210.1694915</v>
      </c>
      <c r="E35" s="1321" t="n">
        <v>9542563.559322035</v>
      </c>
      <c r="F35" s="1321" t="n">
        <v>6806715.17470666</v>
      </c>
      <c r="G35" s="1341" t="n">
        <v>3490494.994784839</v>
      </c>
      <c r="H35" s="3102" t="n">
        <v>0.07908216754105424</v>
      </c>
      <c r="I35" s="1283" t="n"/>
      <c r="J35" s="1340" t="n">
        <v>10094256.779661</v>
      </c>
      <c r="K35" s="1321" t="n">
        <v>8958902.542372882</v>
      </c>
      <c r="L35" s="1321" t="n">
        <v>6965743.26742845</v>
      </c>
      <c r="M35" s="1341" t="n">
        <v>3128513.512232549</v>
      </c>
      <c r="N35" s="3102" t="n">
        <v>0.1267291648634683</v>
      </c>
      <c r="O35" s="1283" t="n"/>
      <c r="P35" s="1340" t="n">
        <v>12047388</v>
      </c>
      <c r="Q35" s="1321" t="n">
        <v>10713407.62711865</v>
      </c>
      <c r="R35" s="1323" t="n">
        <v>7424706.01605853</v>
      </c>
      <c r="S35" s="1341" t="n">
        <v>4622681.98394147</v>
      </c>
      <c r="T35" s="3102" t="n">
        <v>0.1245150394076928</v>
      </c>
      <c r="U35" s="1276" t="n"/>
      <c r="V35" s="1340" t="n">
        <v>11262769.6271186</v>
      </c>
      <c r="W35" s="1321" t="n">
        <v>10098522.88135593</v>
      </c>
      <c r="X35" s="1321" t="n">
        <v>7889512.2138181</v>
      </c>
      <c r="Y35" s="1321" t="n">
        <v>7731721.96954173</v>
      </c>
      <c r="Z35" s="1341" t="n">
        <v>3373257.4133005</v>
      </c>
      <c r="AA35" s="1341" t="n">
        <v>3531047.65757687</v>
      </c>
      <c r="AB35" s="3102" t="n">
        <v>0.1152888159427872</v>
      </c>
      <c r="AD35" s="1340" t="n">
        <v>11283792.3728814</v>
      </c>
      <c r="AE35" s="1321" t="n">
        <v>10098522.88135593</v>
      </c>
      <c r="AF35" s="1321" t="n">
        <v>8188626.2615976</v>
      </c>
      <c r="AG35" s="1321" t="n">
        <v>8106739.99898162</v>
      </c>
      <c r="AH35" s="1341" t="n">
        <v>3095166.1112838</v>
      </c>
      <c r="AI35" s="1341" t="n">
        <v>3177052.373899779</v>
      </c>
      <c r="AJ35" s="3102" t="n">
        <v>0.1173705803760401</v>
      </c>
      <c r="AK35" s="1285" t="n"/>
      <c r="AL35" s="1340" t="n">
        <v>10213752.1817797</v>
      </c>
      <c r="AM35" s="1321" t="n">
        <v>6703398</v>
      </c>
      <c r="AN35" s="1321" t="n">
        <v>8167225.37396858</v>
      </c>
      <c r="AO35" s="1323" t="n">
        <v>0</v>
      </c>
      <c r="AP35" s="1341" t="n">
        <v>2046526.80781112</v>
      </c>
      <c r="AQ35" s="1341" t="n">
        <v>10213752.1817797</v>
      </c>
      <c r="AR35" s="3102" t="n">
        <v>0.5236678743794863</v>
      </c>
      <c r="AS35" s="1343" t="n"/>
      <c r="AT35" s="1340" t="n">
        <v>9732096.970762709</v>
      </c>
      <c r="AU35" s="1321" t="n">
        <v>6970522.033898305</v>
      </c>
      <c r="AV35" s="1321" t="n">
        <v>9023045.61918648</v>
      </c>
      <c r="AW35" s="1323" t="n">
        <v>0</v>
      </c>
      <c r="AX35" s="1341" t="n">
        <v>709051.3515762296</v>
      </c>
      <c r="AY35" s="1341" t="n">
        <v>9732096.970762709</v>
      </c>
      <c r="AZ35" s="3102" t="n">
        <v>0.396179070008617</v>
      </c>
      <c r="BA35" s="1283" t="n"/>
      <c r="BB35" s="1340" t="n">
        <v>8848722.88135593</v>
      </c>
      <c r="BC35" s="1321" t="n">
        <v>7320841.52542373</v>
      </c>
      <c r="BD35" s="1321" t="n">
        <v>8887677.06449916</v>
      </c>
      <c r="BE35" s="1323" t="n">
        <v>12217483.9399998</v>
      </c>
      <c r="BF35" s="1341" t="n">
        <v>-38954.18314323016</v>
      </c>
      <c r="BG35" s="1341" t="n">
        <v>-3368761.05864387</v>
      </c>
      <c r="BH35" s="3102" t="n">
        <v>0.2087029681801187</v>
      </c>
      <c r="BI35" s="234" t="n"/>
      <c r="BJ35" s="1340" t="n"/>
      <c r="BK35" s="1321" t="n"/>
      <c r="BL35" s="1321" t="n"/>
      <c r="BM35" s="1321" t="n"/>
      <c r="BN35" s="1321" t="n"/>
      <c r="BO35" s="1341" t="n"/>
      <c r="BP35" s="1341" t="n"/>
      <c r="BQ35" s="3102" t="n"/>
      <c r="BR35" s="234" t="n"/>
      <c r="BS35" s="1340" t="n"/>
      <c r="BT35" s="1321" t="n"/>
      <c r="BU35" s="1321" t="n"/>
      <c r="BV35" s="1321" t="n"/>
      <c r="BW35" s="1341" t="n"/>
      <c r="BX35" s="1341" t="n"/>
      <c r="BY35" s="3102" t="n"/>
      <c r="CA35" s="1382" t="n"/>
      <c r="CB35" s="1321" t="n"/>
      <c r="CC35" s="1321" t="n"/>
      <c r="CD35" s="1321" t="n"/>
      <c r="CE35" s="1341" t="n"/>
      <c r="CF35" s="1341" t="n"/>
      <c r="CG35" s="3102" t="n"/>
      <c r="CI35" s="1382" t="n"/>
      <c r="CJ35" s="1323" t="n"/>
      <c r="CK35" s="1321" t="n"/>
      <c r="CL35" s="1321" t="n"/>
      <c r="CM35" s="1341" t="n"/>
      <c r="CN35" s="1341" t="n"/>
      <c r="CO35" s="3102" t="n"/>
      <c r="CP35" s="3096" t="n"/>
      <c r="CQ35" s="1377" t="n">
        <v>83779988.98305079</v>
      </c>
      <c r="CR35" s="1377" t="n">
        <v>70406681.0508475</v>
      </c>
      <c r="CS35" s="1377" t="n">
        <v>63353250.9912636</v>
      </c>
      <c r="CT35" s="1377" t="n">
        <v/>
      </c>
      <c r="CU35" s="1345" t="n">
        <v>20426737.9917872</v>
      </c>
      <c r="CV35" s="1345" t="n">
        <v/>
      </c>
      <c r="CW35" s="3103">
        <f>IFERROR(CQ35/CR35-1,"-")</f>
        <v/>
      </c>
      <c r="CY35" s="1377" t="n"/>
      <c r="CZ35" s="1377" t="n"/>
      <c r="DA35" s="1377" t="n"/>
      <c r="DB35" s="1377" t="n"/>
      <c r="DC35" s="1377" t="n"/>
      <c r="DD35" s="1347">
        <f>CY35/$DC35-1</f>
        <v/>
      </c>
      <c r="DE35" s="1345">
        <f>CZ35/$DC35-1</f>
        <v/>
      </c>
      <c r="DF35" s="1345">
        <f>DA35/$DC35-1</f>
        <v/>
      </c>
      <c r="DG35" s="1345">
        <f>DB35/$DC35-1</f>
        <v/>
      </c>
    </row>
    <row r="36">
      <c r="A36" s="1338" t="n"/>
      <c r="B36" s="1339" t="inlineStr">
        <is>
          <t>Paiement de salaires</t>
        </is>
      </c>
      <c r="C36" s="1283" t="n"/>
      <c r="D36" s="1340" t="n">
        <v>301499.152542373</v>
      </c>
      <c r="E36" s="1321" t="n">
        <v>773219.4915254237</v>
      </c>
      <c r="F36" s="1321" t="n">
        <v>572177.704582308</v>
      </c>
      <c r="G36" s="1341" t="n">
        <v>-270678.552039935</v>
      </c>
      <c r="H36" s="3102" t="n">
        <v>-0.6100730053408649</v>
      </c>
      <c r="I36" s="1283" t="n"/>
      <c r="J36" s="1340" t="n">
        <v>2857745.76271186</v>
      </c>
      <c r="K36" s="1321" t="n">
        <v>1965566.949152543</v>
      </c>
      <c r="L36" s="1321" t="n">
        <v>585545.728176976</v>
      </c>
      <c r="M36" s="1341" t="n">
        <v>2272200.034534884</v>
      </c>
      <c r="N36" s="3102" t="n">
        <v>0.4539040575259885</v>
      </c>
      <c r="O36" s="1283" t="n"/>
      <c r="P36" s="1340" t="n">
        <v>301499</v>
      </c>
      <c r="Q36" s="1321" t="n">
        <v>324622.8813559322</v>
      </c>
      <c r="R36" s="1323" t="n">
        <v>624126.4892723979</v>
      </c>
      <c r="S36" s="1341" t="n">
        <v>-322627.4892723979</v>
      </c>
      <c r="T36" s="3102" t="n">
        <v>-0.07123306052655631</v>
      </c>
      <c r="U36" s="1276" t="n"/>
      <c r="V36" s="1340" t="n">
        <v>1322441.6779661</v>
      </c>
      <c r="W36" s="1321" t="n">
        <v>885327.966101695</v>
      </c>
      <c r="X36" s="1321" t="n">
        <v>663198.4551889329</v>
      </c>
      <c r="Y36" s="1321" t="n">
        <v>649934.486085154</v>
      </c>
      <c r="Z36" s="1341" t="n">
        <v>659243.222777167</v>
      </c>
      <c r="AA36" s="1341" t="n">
        <v>672507.1918809459</v>
      </c>
      <c r="AB36" s="3102" t="n">
        <v>0.4937308303826866</v>
      </c>
      <c r="AD36" s="1340" t="n">
        <v>87988.1355932204</v>
      </c>
      <c r="AE36" s="1321" t="n">
        <v>863135.593220339</v>
      </c>
      <c r="AF36" s="1321" t="n">
        <v>688342.211740223</v>
      </c>
      <c r="AG36" s="1321" t="n">
        <v>681458.789622821</v>
      </c>
      <c r="AH36" s="1341" t="n">
        <v>-600354.0761470026</v>
      </c>
      <c r="AI36" s="1341" t="n">
        <v>-593470.6540296007</v>
      </c>
      <c r="AJ36" s="3102" t="n">
        <v>-0.8980598919980363</v>
      </c>
      <c r="AK36" s="1285" t="n"/>
      <c r="AL36" s="1340" t="n">
        <v>84596.52499999999</v>
      </c>
      <c r="AM36" s="1321" t="n">
        <v>118644</v>
      </c>
      <c r="AN36" s="1321" t="n">
        <v>686543.236692009</v>
      </c>
      <c r="AO36" s="1323" t="n">
        <v>0</v>
      </c>
      <c r="AP36" s="1341" t="n">
        <v>-601946.711692009</v>
      </c>
      <c r="AQ36" s="1341" t="n">
        <v>84596.52499999999</v>
      </c>
      <c r="AR36" s="3102" t="n">
        <v>-0.2869717389838509</v>
      </c>
      <c r="AS36" s="1343" t="n"/>
      <c r="AT36" s="1340" t="n">
        <v>3005676.35635593</v>
      </c>
      <c r="AU36" s="1321" t="n">
        <v>395101.6949152543</v>
      </c>
      <c r="AV36" s="1321" t="n">
        <v>758484.1437044659</v>
      </c>
      <c r="AW36" s="1323" t="n">
        <v>0</v>
      </c>
      <c r="AX36" s="1341" t="n">
        <v>2247192.212651464</v>
      </c>
      <c r="AY36" s="1341" t="n">
        <v>3005676.35635593</v>
      </c>
      <c r="AZ36" s="3102" t="n">
        <v>6.607348677662901</v>
      </c>
      <c r="BA36" s="1283" t="n"/>
      <c r="BB36" s="1340" t="n">
        <v>3692203.38983051</v>
      </c>
      <c r="BC36" s="1321" t="n">
        <v>366855.93220339</v>
      </c>
      <c r="BD36" s="1321" t="n">
        <v>747104.959045552</v>
      </c>
      <c r="BE36" s="1323" t="n">
        <v>1082350.37766038</v>
      </c>
      <c r="BF36" s="1341" t="n">
        <v>2945098.430784958</v>
      </c>
      <c r="BG36" s="1341" t="n">
        <v>2609853.01217013</v>
      </c>
      <c r="BH36" s="3102" t="n">
        <v>9.064450553258334</v>
      </c>
      <c r="BI36" s="234" t="n"/>
      <c r="BJ36" s="1340" t="n"/>
      <c r="BK36" s="1321" t="n"/>
      <c r="BL36" s="1321" t="n"/>
      <c r="BM36" s="1321" t="n"/>
      <c r="BN36" s="1321" t="n"/>
      <c r="BO36" s="1341" t="n"/>
      <c r="BP36" s="1341" t="n"/>
      <c r="BQ36" s="3102" t="n"/>
      <c r="BR36" s="234" t="n"/>
      <c r="BS36" s="1340" t="n"/>
      <c r="BT36" s="1321" t="n"/>
      <c r="BU36" s="1321" t="n"/>
      <c r="BV36" s="1321" t="n"/>
      <c r="BW36" s="1341" t="n"/>
      <c r="BX36" s="1341" t="n"/>
      <c r="BY36" s="3102" t="n"/>
      <c r="CA36" s="1382" t="n"/>
      <c r="CB36" s="1321" t="n"/>
      <c r="CC36" s="1321" t="n"/>
      <c r="CD36" s="1321" t="n"/>
      <c r="CE36" s="1341" t="n"/>
      <c r="CF36" s="1341" t="n"/>
      <c r="CG36" s="3102" t="n"/>
      <c r="CI36" s="1382" t="n"/>
      <c r="CJ36" s="1323" t="n"/>
      <c r="CK36" s="1321" t="n"/>
      <c r="CL36" s="1321" t="n"/>
      <c r="CM36" s="1341" t="n"/>
      <c r="CN36" s="1341" t="n"/>
      <c r="CO36" s="3102" t="n"/>
      <c r="CP36" s="3096" t="n"/>
      <c r="CQ36" s="1377" t="n">
        <v>11653650</v>
      </c>
      <c r="CR36" s="1377" t="n">
        <v>5692474.50847458</v>
      </c>
      <c r="CS36" s="1377" t="n">
        <v>5325522.92840287</v>
      </c>
      <c r="CT36" s="1377" t="n">
        <v/>
      </c>
      <c r="CU36" s="1345" t="n">
        <v>6328127.07159713</v>
      </c>
      <c r="CV36" s="1345" t="n">
        <v/>
      </c>
      <c r="CW36" s="3103">
        <f>IFERROR(CQ36/CR36-1,"-")</f>
        <v/>
      </c>
      <c r="CY36" s="1377" t="n"/>
      <c r="CZ36" s="1377" t="n"/>
      <c r="DA36" s="1377" t="n"/>
      <c r="DB36" s="1377" t="n"/>
      <c r="DC36" s="1377" t="n"/>
      <c r="DD36" s="1347">
        <f>CY36/$DC36-1</f>
        <v/>
      </c>
      <c r="DE36" s="1345">
        <f>CZ36/$DC36-1</f>
        <v/>
      </c>
      <c r="DF36" s="1345">
        <f>DA36/$DC36-1</f>
        <v/>
      </c>
      <c r="DG36" s="1345">
        <f>DB36/$DC36-1</f>
        <v/>
      </c>
    </row>
    <row r="37">
      <c r="A37" s="1338" t="n"/>
      <c r="B37" s="1339" t="inlineStr">
        <is>
          <t>Pack Moov Money</t>
        </is>
      </c>
      <c r="C37" s="1283" t="n"/>
      <c r="D37" s="1340" t="n">
        <v>3372798.30508475</v>
      </c>
      <c r="E37" s="1321" t="n">
        <v>0</v>
      </c>
      <c r="F37" s="1321" t="n">
        <v>2603292.9754883</v>
      </c>
      <c r="G37" s="1341" t="n">
        <v>769505.3295964501</v>
      </c>
      <c r="H37" s="3102" t="n"/>
      <c r="I37" s="1283" t="n"/>
      <c r="J37" s="1340" t="n">
        <v>3258798.30508475</v>
      </c>
      <c r="K37" s="1321" t="n">
        <v>2679165.254237288</v>
      </c>
      <c r="L37" s="1321" t="n">
        <v>2664114.7824924</v>
      </c>
      <c r="M37" s="1341" t="n">
        <v>594683.5225923499</v>
      </c>
      <c r="N37" s="3102" t="n">
        <v>0.2163483756482478</v>
      </c>
      <c r="O37" s="1283" t="n"/>
      <c r="P37" s="1340" t="n">
        <v>3728289</v>
      </c>
      <c r="Q37" s="1321" t="n">
        <v>3601622.033898305</v>
      </c>
      <c r="R37" s="1323" t="n">
        <v>2839649.45213149</v>
      </c>
      <c r="S37" s="1341" t="n">
        <v>888639.5478685098</v>
      </c>
      <c r="T37" s="3102" t="n">
        <v>0.03516942225183839</v>
      </c>
      <c r="U37" s="1276" t="n"/>
      <c r="V37" s="1340" t="n">
        <v>3318099.13559322</v>
      </c>
      <c r="W37" s="1321" t="n">
        <v>1594883.050847458</v>
      </c>
      <c r="X37" s="1321" t="n">
        <v>3017419.00448286</v>
      </c>
      <c r="Y37" s="1321" t="n">
        <v>2957070.62439321</v>
      </c>
      <c r="Z37" s="1341" t="n">
        <v>300680.1311103599</v>
      </c>
      <c r="AA37" s="1341" t="n">
        <v>361028.5112000103</v>
      </c>
      <c r="AB37" s="3102" t="n">
        <v>1.080465482299855</v>
      </c>
      <c r="AD37" s="1340" t="n">
        <v>3727883.89830508</v>
      </c>
      <c r="AE37" s="1321" t="n">
        <v>2721960.169491526</v>
      </c>
      <c r="AF37" s="1321" t="n">
        <v>3131818.01773198</v>
      </c>
      <c r="AG37" s="1321" t="n">
        <v>3100499.83755466</v>
      </c>
      <c r="AH37" s="1341" t="n">
        <v>596065.8805730999</v>
      </c>
      <c r="AI37" s="1341" t="n">
        <v>627384.0607504197</v>
      </c>
      <c r="AJ37" s="3102" t="n">
        <v>0.3695585777074266</v>
      </c>
      <c r="AK37" s="1285" t="n"/>
      <c r="AL37" s="1340" t="n">
        <v>3609088.13559322</v>
      </c>
      <c r="AM37" s="1321" t="n">
        <v>2917286</v>
      </c>
      <c r="AN37" s="1321" t="n">
        <v>3123633.04465703</v>
      </c>
      <c r="AO37" s="1323" t="n">
        <v>0</v>
      </c>
      <c r="AP37" s="1341" t="n">
        <v>485455.09093619</v>
      </c>
      <c r="AQ37" s="1341" t="n">
        <v>3609088.13559322</v>
      </c>
      <c r="AR37" s="3102" t="n">
        <v>0.2371389488700182</v>
      </c>
      <c r="AS37" s="1343" t="n"/>
      <c r="AT37" s="1340" t="n">
        <v>2475817.79661017</v>
      </c>
      <c r="AU37" s="1321" t="n">
        <v>2663474.576271187</v>
      </c>
      <c r="AV37" s="1321" t="n">
        <v>3450949.63944204</v>
      </c>
      <c r="AW37" s="1323" t="n">
        <v>0</v>
      </c>
      <c r="AX37" s="1341" t="n">
        <v>-975131.8428318701</v>
      </c>
      <c r="AY37" s="1341" t="n">
        <v>2475817.79661017</v>
      </c>
      <c r="AZ37" s="3102" t="n">
        <v>-0.07045563015049783</v>
      </c>
      <c r="BA37" s="1283" t="n"/>
      <c r="BB37" s="1340" t="n">
        <v>2627477.11864407</v>
      </c>
      <c r="BC37" s="1321" t="n">
        <v>2918982.20338983</v>
      </c>
      <c r="BD37" s="1321" t="n">
        <v>3399176.64784853</v>
      </c>
      <c r="BE37" s="1323" t="n">
        <v>3867496.73676744</v>
      </c>
      <c r="BF37" s="1341" t="n">
        <v>-771699.5292044603</v>
      </c>
      <c r="BG37" s="1341" t="n">
        <v>-1240019.61812337</v>
      </c>
      <c r="BH37" s="3102" t="n">
        <v>-0.09986531757789874</v>
      </c>
      <c r="BI37" s="234" t="n"/>
      <c r="BJ37" s="1340" t="n"/>
      <c r="BK37" s="1321" t="n"/>
      <c r="BL37" s="1321" t="n"/>
      <c r="BM37" s="1321" t="n"/>
      <c r="BN37" s="1321" t="n"/>
      <c r="BO37" s="1341" t="n"/>
      <c r="BP37" s="1341" t="n"/>
      <c r="BQ37" s="3102" t="n"/>
      <c r="BR37" s="234" t="n"/>
      <c r="BS37" s="1340" t="n"/>
      <c r="BT37" s="1321" t="n"/>
      <c r="BU37" s="1321" t="n"/>
      <c r="BV37" s="1321" t="n"/>
      <c r="BW37" s="1341" t="n"/>
      <c r="BX37" s="1341" t="n"/>
      <c r="BY37" s="3102" t="n"/>
      <c r="CA37" s="1382" t="n"/>
      <c r="CB37" s="1321" t="n"/>
      <c r="CC37" s="1321" t="n"/>
      <c r="CD37" s="1321" t="n"/>
      <c r="CE37" s="1341" t="n"/>
      <c r="CF37" s="1341" t="n"/>
      <c r="CG37" s="3102" t="n"/>
      <c r="CI37" s="1382" t="n"/>
      <c r="CJ37" s="1323" t="n"/>
      <c r="CK37" s="1321" t="n"/>
      <c r="CL37" s="1321" t="n"/>
      <c r="CM37" s="1341" t="n"/>
      <c r="CN37" s="1341" t="n"/>
      <c r="CO37" s="3102" t="n"/>
      <c r="CP37" s="3096" t="n"/>
      <c r="CQ37" s="1377" t="n">
        <v>26118251.6949153</v>
      </c>
      <c r="CR37" s="1377" t="n">
        <v>19097373.2881356</v>
      </c>
      <c r="CS37" s="1377" t="n">
        <v>24230053.5642746</v>
      </c>
      <c r="CT37" s="1377" t="n">
        <v/>
      </c>
      <c r="CU37" s="1345" t="n">
        <v>1888198.130640697</v>
      </c>
      <c r="CV37" s="1345" t="n">
        <v/>
      </c>
      <c r="CW37" s="3103">
        <f>IFERROR(CQ37/CR37-1,"-")</f>
        <v/>
      </c>
      <c r="CY37" s="1377" t="n"/>
      <c r="CZ37" s="1377" t="n"/>
      <c r="DA37" s="1377" t="n"/>
      <c r="DB37" s="1377" t="n"/>
      <c r="DC37" s="1377" t="n"/>
      <c r="DD37" s="1347">
        <f>CY37/$DC37-1</f>
        <v/>
      </c>
      <c r="DE37" s="1345">
        <f>CZ37/$DC37-1</f>
        <v/>
      </c>
      <c r="DF37" s="1345">
        <f>DA37/$DC37-1</f>
        <v/>
      </c>
      <c r="DG37" s="1345">
        <f>DB37/$DC37-1</f>
        <v/>
      </c>
    </row>
    <row r="38">
      <c r="A38" s="1338" t="n"/>
      <c r="B38" s="1339" t="inlineStr">
        <is>
          <t>Reversement MAB A MM</t>
        </is>
      </c>
      <c r="C38" s="1283" t="n"/>
      <c r="D38" s="1340" t="n">
        <v>84362754.82627121</v>
      </c>
      <c r="E38" s="1321" t="n">
        <v>0</v>
      </c>
      <c r="F38" s="1321" t="n">
        <v>0</v>
      </c>
      <c r="G38" s="1341" t="n">
        <v>84362754.82627121</v>
      </c>
      <c r="H38" s="3102" t="n"/>
      <c r="I38" s="1283" t="n"/>
      <c r="J38" s="1340" t="n">
        <v>76826960.32627121</v>
      </c>
      <c r="K38" s="1321" t="n">
        <v>0</v>
      </c>
      <c r="L38" s="1321" t="n">
        <v>73113491.091509</v>
      </c>
      <c r="M38" s="1341" t="n">
        <v>3713469.234762207</v>
      </c>
      <c r="N38" s="3102" t="n"/>
      <c r="O38" s="1283" t="n"/>
      <c r="P38" s="1340" t="n">
        <v>82649352.91525421</v>
      </c>
      <c r="Q38" s="1321" t="n">
        <v>0</v>
      </c>
      <c r="R38" s="1323" t="n">
        <v>77930833.26807299</v>
      </c>
      <c r="S38" s="1341" t="n">
        <v>4718519.647181213</v>
      </c>
      <c r="T38" s="3102" t="n"/>
      <c r="U38" s="1276" t="n"/>
      <c r="V38" s="1340" t="n">
        <v>80626329.67372879</v>
      </c>
      <c r="W38" s="1321" t="n">
        <v>432000000</v>
      </c>
      <c r="X38" s="1321" t="n">
        <v>82809509.1673238</v>
      </c>
      <c r="Y38" s="1321" t="n">
        <v>0</v>
      </c>
      <c r="Z38" s="1341" t="n">
        <v>-2183179.493595004</v>
      </c>
      <c r="AA38" s="1341" t="n">
        <v>80626329.67372879</v>
      </c>
      <c r="AB38" s="3102" t="n">
        <v>-0.8133649776071092</v>
      </c>
      <c r="AD38" s="1340" t="n">
        <v>77548158.470339</v>
      </c>
      <c r="AE38" s="1321" t="n">
        <v>121900786</v>
      </c>
      <c r="AF38" s="1321" t="n">
        <v>0</v>
      </c>
      <c r="AG38" s="1321" t="n">
        <v>0</v>
      </c>
      <c r="AH38" s="1341" t="n">
        <v>77548158.470339</v>
      </c>
      <c r="AI38" s="1341" t="n">
        <v>77548158.470339</v>
      </c>
      <c r="AJ38" s="3102" t="n">
        <v>-0.3638420143546982</v>
      </c>
      <c r="AK38" s="1285" t="n"/>
      <c r="AL38" s="1340" t="n">
        <v>73886601.17372879</v>
      </c>
      <c r="AM38" s="1321" t="n">
        <v>104003474</v>
      </c>
      <c r="AN38" s="1321" t="n">
        <v>0</v>
      </c>
      <c r="AO38" s="1323" t="n">
        <v>0</v>
      </c>
      <c r="AP38" s="1341" t="n">
        <v>73886601.17372879</v>
      </c>
      <c r="AQ38" s="1341" t="n">
        <v>73886601.17372879</v>
      </c>
      <c r="AR38" s="3102" t="n">
        <v>-0.2895756426970045</v>
      </c>
      <c r="AS38" s="1343" t="n"/>
      <c r="AT38" s="1340" t="n">
        <v>41978955.9915254</v>
      </c>
      <c r="AU38" s="1321" t="n">
        <v>106361336</v>
      </c>
      <c r="AV38" s="1321" t="n">
        <v>94707246.61665779</v>
      </c>
      <c r="AW38" s="1323" t="n">
        <v>0</v>
      </c>
      <c r="AX38" s="1341" t="n">
        <v>-52728290.6251324</v>
      </c>
      <c r="AY38" s="1341" t="n">
        <v>41978955.9915254</v>
      </c>
      <c r="AZ38" s="3102" t="n">
        <v>-0.605317518844203</v>
      </c>
      <c r="BA38" s="1283" t="n"/>
      <c r="BB38" s="1340" t="n">
        <v>78318031</v>
      </c>
      <c r="BC38" s="1321" t="n">
        <v>0</v>
      </c>
      <c r="BD38" s="1321" t="n">
        <v>0</v>
      </c>
      <c r="BE38" s="1323" t="n">
        <v>0</v>
      </c>
      <c r="BF38" s="1341" t="n">
        <v>78318031</v>
      </c>
      <c r="BG38" s="1341" t="n">
        <v>78318031</v>
      </c>
      <c r="BH38" s="3102" t="n"/>
      <c r="BI38" s="234" t="n"/>
      <c r="BJ38" s="1340" t="n"/>
      <c r="BK38" s="1321" t="n"/>
      <c r="BL38" s="1321" t="n"/>
      <c r="BM38" s="1321" t="n"/>
      <c r="BN38" s="1321" t="n"/>
      <c r="BO38" s="1341" t="n"/>
      <c r="BP38" s="1341" t="n"/>
      <c r="BQ38" s="3102" t="n"/>
      <c r="BR38" s="234" t="n"/>
      <c r="BS38" s="1340" t="n"/>
      <c r="BT38" s="1321" t="n"/>
      <c r="BU38" s="1321" t="n"/>
      <c r="BV38" s="1321" t="n"/>
      <c r="BW38" s="1341" t="n"/>
      <c r="BX38" s="1341" t="n"/>
      <c r="BY38" s="3102" t="n"/>
      <c r="CA38" s="1382" t="n"/>
      <c r="CB38" s="1321" t="n"/>
      <c r="CC38" s="1321" t="n"/>
      <c r="CD38" s="1321" t="n"/>
      <c r="CE38" s="1341" t="n"/>
      <c r="CF38" s="1341" t="n"/>
      <c r="CG38" s="3102" t="n"/>
      <c r="CI38" s="1382" t="n"/>
      <c r="CJ38" s="1323" t="n"/>
      <c r="CK38" s="1321" t="n"/>
      <c r="CL38" s="1321" t="n"/>
      <c r="CM38" s="1341" t="n"/>
      <c r="CN38" s="1341" t="n"/>
      <c r="CO38" s="3102" t="n"/>
      <c r="CP38" s="3096" t="n"/>
      <c r="CQ38" s="1377" t="n">
        <v>617493416.13983</v>
      </c>
      <c r="CR38" s="1377" t="n">
        <v>0</v>
      </c>
      <c r="CS38" s="1377" t="n">
        <v>328561080.143564</v>
      </c>
      <c r="CT38" s="1377" t="n">
        <v/>
      </c>
      <c r="CU38" s="1345" t="n">
        <v>288932335.996266</v>
      </c>
      <c r="CV38" s="1345" t="n">
        <v/>
      </c>
      <c r="CW38" s="3103">
        <f>IFERROR(CQ38/CR38-1,"-")</f>
        <v/>
      </c>
      <c r="CY38" s="1377" t="n"/>
      <c r="CZ38" s="1377" t="n"/>
      <c r="DA38" s="1377" t="n"/>
      <c r="DB38" s="1377" t="n"/>
      <c r="DC38" s="1377" t="n"/>
      <c r="DD38" s="1347">
        <f>CY38/$DC38-1</f>
        <v/>
      </c>
      <c r="DE38" s="1345">
        <f>CZ38/$DC38-1</f>
        <v/>
      </c>
      <c r="DF38" s="1345">
        <f>DA38/$DC38-1</f>
        <v/>
      </c>
      <c r="DG38" s="1345">
        <f>DB38/$DC38-1</f>
        <v/>
      </c>
    </row>
    <row customHeight="1" ht="18.75" r="39" s="2323">
      <c r="A39" s="1349" t="n"/>
      <c r="B39" s="1350" t="inlineStr">
        <is>
          <t>Autres (Push &amp; Pull)</t>
        </is>
      </c>
      <c r="C39" s="1283" t="n"/>
      <c r="D39" s="1351" t="n">
        <v>12295654.2372881</v>
      </c>
      <c r="E39" s="1352" t="n">
        <v>7934865.677966056</v>
      </c>
      <c r="F39" s="1352" t="n">
        <v>6743182.1200623</v>
      </c>
      <c r="G39" s="1353" t="n">
        <v>5552472.117225801</v>
      </c>
      <c r="H39" s="3104" t="n">
        <v>0.5495730786510107</v>
      </c>
      <c r="I39" s="1283" t="n"/>
      <c r="J39" s="1351" t="n">
        <v>12385411.4406779</v>
      </c>
      <c r="K39" s="1352" t="n">
        <v>8488633.474576212</v>
      </c>
      <c r="L39" s="1352" t="n">
        <v>6900725.86383669</v>
      </c>
      <c r="M39" s="1353" t="n">
        <v>5484685.57684121</v>
      </c>
      <c r="N39" s="3104" t="n">
        <v>0.4590583369835308</v>
      </c>
      <c r="O39" s="1283" t="n"/>
      <c r="P39" s="1351" t="n">
        <v>11827581</v>
      </c>
      <c r="Q39" s="1352" t="n">
        <v>9330587.288135549</v>
      </c>
      <c r="R39" s="1355" t="n">
        <v>7355404.70978537</v>
      </c>
      <c r="S39" s="1353" t="n">
        <v>4472176.29021463</v>
      </c>
      <c r="T39" s="3104" t="n">
        <v>0.2676137776492955</v>
      </c>
      <c r="U39" s="1276" t="n"/>
      <c r="V39" s="1351" t="n">
        <v>18648409.2542373</v>
      </c>
      <c r="W39" s="1352" t="n">
        <v>9880277.966101652</v>
      </c>
      <c r="X39" s="1352" t="n">
        <v>7815872.46281743</v>
      </c>
      <c r="Y39" s="1352" t="n">
        <v>7659555.01356109</v>
      </c>
      <c r="Z39" s="1353" t="n">
        <v>10832536.79141987</v>
      </c>
      <c r="AA39" s="1353" t="n">
        <v>10988854.24067621</v>
      </c>
      <c r="AB39" s="3104" t="n">
        <v>0.8874377136167952</v>
      </c>
      <c r="AD39" s="1351" t="n">
        <v>13347621.1864406</v>
      </c>
      <c r="AE39" s="1352" t="n">
        <v>9945136.440677917</v>
      </c>
      <c r="AF39" s="1352" t="n">
        <v>8112194.61631979</v>
      </c>
      <c r="AG39" s="1352" t="n">
        <v>8031072.67015659</v>
      </c>
      <c r="AH39" s="1353" t="n">
        <v>5235426.570120811</v>
      </c>
      <c r="AI39" s="1353" t="n">
        <v>5316548.51628401</v>
      </c>
      <c r="AJ39" s="3104" t="n">
        <v>0.3421254968253358</v>
      </c>
      <c r="AK39" s="1285" t="n"/>
      <c r="AL39" s="1351" t="n">
        <v>11946425.5516949</v>
      </c>
      <c r="AM39" s="1352" t="n">
        <v>9276393.18602133</v>
      </c>
      <c r="AN39" s="1352" t="n">
        <v>8090993.48198266</v>
      </c>
      <c r="AO39" s="1355" t="n">
        <v>0</v>
      </c>
      <c r="AP39" s="1353" t="n">
        <v>3855432.06971224</v>
      </c>
      <c r="AQ39" s="1353" t="n">
        <v>11946425.5516949</v>
      </c>
      <c r="AR39" s="3104" t="n">
        <v>0.287830874794857</v>
      </c>
      <c r="AS39" s="1343" t="n"/>
      <c r="AT39" s="1351" t="n">
        <v>8003489.7</v>
      </c>
      <c r="AU39" s="1352" t="n">
        <v>8488337.288135594</v>
      </c>
      <c r="AV39" s="1352" t="n">
        <v>8938825.604734801</v>
      </c>
      <c r="AW39" s="1355" t="n">
        <v>0</v>
      </c>
      <c r="AX39" s="1353" t="n">
        <v>-935335.9047348006</v>
      </c>
      <c r="AY39" s="1353" t="n">
        <v>8003489.7</v>
      </c>
      <c r="AZ39" s="3104" t="n">
        <v>-0.05711926513727017</v>
      </c>
      <c r="BA39" s="1283" t="n"/>
      <c r="BB39" s="1351" t="n">
        <v>7424931.18898306</v>
      </c>
      <c r="BC39" s="1352" t="n">
        <v>9777432.203389781</v>
      </c>
      <c r="BD39" s="1352" t="n">
        <v>8804720.56373379</v>
      </c>
      <c r="BE39" s="1355" t="n">
        <v>15221395.7618231</v>
      </c>
      <c r="BF39" s="1353" t="n">
        <v>-1379789.37475073</v>
      </c>
      <c r="BG39" s="1353" t="n">
        <v>-7796464.572840039</v>
      </c>
      <c r="BH39" s="3104" t="n">
        <v>-0.2406051983250901</v>
      </c>
      <c r="BI39" s="234" t="n"/>
      <c r="BJ39" s="1351" t="n"/>
      <c r="BK39" s="1352" t="n"/>
      <c r="BL39" s="1352" t="n"/>
      <c r="BM39" s="1352" t="n"/>
      <c r="BN39" s="1352" t="n"/>
      <c r="BO39" s="1353" t="n"/>
      <c r="BP39" s="1353" t="n"/>
      <c r="BQ39" s="3104" t="n"/>
      <c r="BR39" s="234" t="n"/>
      <c r="BS39" s="1351" t="n"/>
      <c r="BT39" s="1352" t="n"/>
      <c r="BU39" s="1352" t="n"/>
      <c r="BV39" s="1352" t="n"/>
      <c r="BW39" s="1353" t="n"/>
      <c r="BX39" s="1353" t="n"/>
      <c r="BY39" s="3104" t="n"/>
      <c r="CA39" s="1351" t="n"/>
      <c r="CB39" s="1352" t="n"/>
      <c r="CC39" s="1352" t="n"/>
      <c r="CD39" s="1352" t="n"/>
      <c r="CE39" s="1353" t="n"/>
      <c r="CF39" s="1353" t="n"/>
      <c r="CG39" s="3104" t="n"/>
      <c r="CI39" s="1351" t="n"/>
      <c r="CJ39" s="1352" t="n"/>
      <c r="CK39" s="1352" t="n"/>
      <c r="CL39" s="1352" t="n"/>
      <c r="CM39" s="1353" t="n"/>
      <c r="CN39" s="1353" t="n"/>
      <c r="CO39" s="3104" t="n"/>
      <c r="CP39" s="3096" t="n"/>
      <c r="CQ39" s="1383" t="n">
        <v>95879523.5593219</v>
      </c>
      <c r="CR39" s="1383" t="n">
        <v>73121663.5250041</v>
      </c>
      <c r="CS39" s="1383" t="n">
        <v>62761919.4232728</v>
      </c>
      <c r="CT39" s="1383" t="n">
        <v/>
      </c>
      <c r="CU39" s="1357" t="n">
        <v>33117604.13604909</v>
      </c>
      <c r="CV39" s="1357" t="n">
        <v/>
      </c>
      <c r="CW39" s="3105">
        <f>IFERROR(CQ39/CR39-1,"-")</f>
        <v/>
      </c>
      <c r="CY39" s="1383" t="n"/>
      <c r="CZ39" s="1383" t="n"/>
      <c r="DA39" s="1383" t="n"/>
      <c r="DB39" s="1383" t="n"/>
      <c r="DC39" s="1383" t="n"/>
      <c r="DD39" s="1359">
        <f>CY39/$DC39-1</f>
        <v/>
      </c>
      <c r="DE39" s="1357">
        <f>CZ39/$DC39-1</f>
        <v/>
      </c>
      <c r="DF39" s="1357">
        <f>DA39/$DC39-1</f>
        <v/>
      </c>
      <c r="DG39" s="1357">
        <f>DB39/$DC39-1</f>
        <v/>
      </c>
    </row>
    <row customFormat="1" r="40" s="12">
      <c r="A40" s="1384" t="n"/>
      <c r="B40" s="3117" t="n"/>
      <c r="C40" s="1386" t="n"/>
      <c r="D40" s="3117" t="n"/>
      <c r="E40" s="3117" t="n"/>
      <c r="F40" s="3117" t="n"/>
      <c r="G40" s="1331" t="n"/>
      <c r="H40" s="3118" t="n"/>
      <c r="I40" s="1386" t="n"/>
      <c r="J40" s="3117" t="n"/>
      <c r="K40" s="3117" t="n"/>
      <c r="L40" s="3117" t="n"/>
      <c r="M40" s="1331" t="n"/>
      <c r="N40" s="3118" t="n"/>
      <c r="O40" s="3119" t="n"/>
      <c r="P40" s="3117" t="n"/>
      <c r="Q40" s="3117" t="n"/>
      <c r="R40" s="3117" t="n"/>
      <c r="S40" s="1331" t="n"/>
      <c r="T40" s="3118" t="n"/>
      <c r="U40" s="1389" t="n"/>
      <c r="V40" s="3117" t="n"/>
      <c r="W40" s="3117" t="n"/>
      <c r="X40" s="3117" t="n"/>
      <c r="Y40" s="3117" t="n"/>
      <c r="Z40" s="1331" t="n"/>
      <c r="AA40" s="1331" t="n"/>
      <c r="AB40" s="3118" t="n"/>
      <c r="AD40" s="3117" t="n"/>
      <c r="AE40" s="3117" t="n"/>
      <c r="AF40" s="3117" t="n"/>
      <c r="AG40" s="3117" t="n"/>
      <c r="AH40" s="1331" t="n"/>
      <c r="AI40" s="1331" t="n"/>
      <c r="AJ40" s="3118" t="n"/>
      <c r="AK40" s="1390" t="n"/>
      <c r="AL40" s="3117" t="n"/>
      <c r="AM40" s="1331" t="n"/>
      <c r="AN40" s="3117" t="n"/>
      <c r="AO40" s="3120" t="n"/>
      <c r="AP40" s="1331" t="n"/>
      <c r="AQ40" s="1331" t="n"/>
      <c r="AR40" s="3118" t="n"/>
      <c r="AS40" s="1386" t="n"/>
      <c r="AT40" s="3117" t="n"/>
      <c r="AU40" s="1331" t="n"/>
      <c r="AV40" s="3117" t="n"/>
      <c r="AW40" s="3120" t="n"/>
      <c r="AX40" s="1331" t="n"/>
      <c r="AY40" s="1331" t="n"/>
      <c r="AZ40" s="3118" t="n"/>
      <c r="BA40" s="1386" t="n"/>
      <c r="BB40" s="3117" t="n"/>
      <c r="BC40" s="1331" t="n"/>
      <c r="BD40" s="3117" t="n"/>
      <c r="BE40" s="3120" t="n"/>
      <c r="BF40" s="1331" t="n"/>
      <c r="BG40" s="1331" t="n"/>
      <c r="BH40" s="3118" t="n"/>
      <c r="BI40" s="1386" t="n"/>
      <c r="BJ40" s="3117" t="n"/>
      <c r="BK40" s="1331" t="n"/>
      <c r="BL40" s="3117" t="n"/>
      <c r="BM40" s="3117" t="n"/>
      <c r="BN40" s="3117" t="n"/>
      <c r="BO40" s="1331" t="n"/>
      <c r="BP40" s="1331" t="n"/>
      <c r="BQ40" s="3118" t="n"/>
      <c r="BS40" s="3117" t="n"/>
      <c r="BT40" s="1331" t="n"/>
      <c r="BU40" s="3117" t="n"/>
      <c r="BV40" s="3117" t="n"/>
      <c r="BW40" s="1331" t="n"/>
      <c r="BX40" s="1331" t="n"/>
      <c r="BY40" s="3118" t="n"/>
      <c r="CA40" s="3117" t="n"/>
      <c r="CB40" s="1331" t="n"/>
      <c r="CC40" s="3117" t="n"/>
      <c r="CD40" s="3117" t="n"/>
      <c r="CE40" s="1331" t="n"/>
      <c r="CF40" s="1331" t="n"/>
      <c r="CG40" s="3118" t="n"/>
      <c r="CI40" s="3117" t="n"/>
      <c r="CJ40" s="3117" t="n"/>
      <c r="CK40" s="3117" t="n"/>
      <c r="CL40" s="3117" t="n"/>
      <c r="CM40" s="1331" t="n"/>
      <c r="CN40" s="1331" t="n"/>
      <c r="CO40" s="3118" t="n"/>
      <c r="CP40" s="3121" t="n"/>
      <c r="CQ40" s="3117" t="n"/>
      <c r="CR40" s="3122" t="n"/>
      <c r="CS40" s="3122" t="n"/>
      <c r="CT40" s="3122" t="n"/>
      <c r="CU40" s="3122" t="n"/>
      <c r="CV40" s="3122" t="n"/>
      <c r="CW40" s="3118" t="n"/>
      <c r="CY40" s="3122" t="n"/>
      <c r="CZ40" s="3117" t="n"/>
      <c r="DA40" s="3117" t="n"/>
      <c r="DB40" s="3117" t="n"/>
      <c r="DC40" s="3122" t="n"/>
      <c r="DD40" s="1394" t="n"/>
      <c r="DE40" s="3122" t="n"/>
      <c r="DF40" s="3122" t="n"/>
      <c r="DG40" s="3122" t="n"/>
    </row>
    <row r="41">
      <c r="A41" s="2350" t="inlineStr">
        <is>
          <t>Total Commissions</t>
        </is>
      </c>
      <c r="B41" s="3093" t="n"/>
      <c r="C41" s="1283" t="n"/>
      <c r="D41" s="1308" t="n">
        <v>414846730</v>
      </c>
      <c r="E41" s="1309" t="n">
        <v>332331495</v>
      </c>
      <c r="F41" s="1309" t="n">
        <v>365550464.750903</v>
      </c>
      <c r="G41" s="1309" t="n">
        <v>49296265.24909699</v>
      </c>
      <c r="H41" s="3100" t="n">
        <v>0.2482919501806471</v>
      </c>
      <c r="I41" s="1283" t="n"/>
      <c r="J41" s="1308" t="n">
        <v>406817619</v>
      </c>
      <c r="K41" s="1309" t="n">
        <v>326174767</v>
      </c>
      <c r="L41" s="1309" t="n">
        <v>370705629.43733</v>
      </c>
      <c r="M41" s="1309" t="n">
        <v>36111989.56266999</v>
      </c>
      <c r="N41" s="3100" t="n">
        <v>0.2472381684877543</v>
      </c>
      <c r="O41" s="3123" t="n"/>
      <c r="P41" s="1308" t="n">
        <v>446934018</v>
      </c>
      <c r="Q41" s="1309" t="n">
        <v>366754575.9999996</v>
      </c>
      <c r="R41" s="1309" t="n">
        <v>403994700.505133</v>
      </c>
      <c r="S41" s="1309" t="n">
        <v>42939317.49486703</v>
      </c>
      <c r="T41" s="3100" t="n">
        <v>0.2186187910031705</v>
      </c>
      <c r="U41" s="1276" t="n"/>
      <c r="V41" s="1308" t="n">
        <v>432350516</v>
      </c>
      <c r="W41" s="1309" t="n">
        <v>376937506</v>
      </c>
      <c r="X41" s="1309" t="n">
        <v>420752755.943559</v>
      </c>
      <c r="Y41" s="1309" t="n">
        <v>428432987.458065</v>
      </c>
      <c r="Z41" s="1309" t="n">
        <v>11597760.05644101</v>
      </c>
      <c r="AA41" s="1309" t="n">
        <v>3917528.541935027</v>
      </c>
      <c r="AB41" s="3100" t="n">
        <v>0.1470084804986214</v>
      </c>
      <c r="AD41" s="1308" t="n">
        <v>447955401</v>
      </c>
      <c r="AE41" s="1309" t="n">
        <v>374952889.0000001</v>
      </c>
      <c r="AF41" s="1309" t="n">
        <v>436684516.301081</v>
      </c>
      <c r="AG41" s="1309" t="n">
        <v>459441993.588219</v>
      </c>
      <c r="AH41" s="1309" t="n">
        <v>11270884.698919</v>
      </c>
      <c r="AI41" s="1309" t="n">
        <v>-11486592.58821899</v>
      </c>
      <c r="AJ41" s="3100" t="n">
        <v>0.1946978250913007</v>
      </c>
      <c r="AK41" s="1285" t="n"/>
      <c r="AL41" s="1308" t="n">
        <v>430679117</v>
      </c>
      <c r="AM41" s="1309" t="n">
        <v>378467768.0962205</v>
      </c>
      <c r="AN41" s="1309" t="n">
        <v>435584210.425735</v>
      </c>
      <c r="AO41" s="1309" t="n">
        <v>0</v>
      </c>
      <c r="AP41" s="1309" t="n">
        <v>-4905093.425734997</v>
      </c>
      <c r="AQ41" s="1309" t="n">
        <v>430679117</v>
      </c>
      <c r="AR41" s="3100" t="n">
        <v>0.1379545454198505</v>
      </c>
      <c r="AS41" s="1283" t="n"/>
      <c r="AT41" s="1308" t="n">
        <v>411616623</v>
      </c>
      <c r="AU41" s="1309" t="n">
        <v>400420080</v>
      </c>
      <c r="AV41" s="1309" t="n">
        <v>466218002.332608</v>
      </c>
      <c r="AW41" s="1309" t="n">
        <v>0</v>
      </c>
      <c r="AX41" s="1309" t="n">
        <v>-54601379.33260798</v>
      </c>
      <c r="AY41" s="1309" t="n">
        <v>411616623</v>
      </c>
      <c r="AZ41" s="3100" t="n">
        <v>0.02796199181619463</v>
      </c>
      <c r="BA41" s="1283" t="n"/>
      <c r="BB41" s="1308" t="n">
        <v>403102319</v>
      </c>
      <c r="BC41" s="1309" t="n">
        <v>413264969</v>
      </c>
      <c r="BD41" s="1309" t="n">
        <v>459267165.730433</v>
      </c>
      <c r="BE41" s="1309" t="n">
        <v>461435168.925658</v>
      </c>
      <c r="BF41" s="1309" t="n">
        <v>-56164846.73043299</v>
      </c>
      <c r="BG41" s="1309" t="n">
        <v>-58332849.92565799</v>
      </c>
      <c r="BH41" s="3100" t="n">
        <v>-0.02459112376398886</v>
      </c>
      <c r="BI41" s="1283" t="n"/>
      <c r="BJ41" s="1308" t="n"/>
      <c r="BK41" s="1309" t="n"/>
      <c r="BL41" s="1309" t="n"/>
      <c r="BM41" s="1309" t="n"/>
      <c r="BN41" s="1309" t="n"/>
      <c r="BO41" s="1309" t="n"/>
      <c r="BP41" s="1309" t="n"/>
      <c r="BQ41" s="3100" t="n"/>
      <c r="BS41" s="1308" t="n"/>
      <c r="BT41" s="1309" t="n"/>
      <c r="BU41" s="1309" t="n"/>
      <c r="BV41" s="1309" t="n"/>
      <c r="BW41" s="1309" t="n"/>
      <c r="BX41" s="1309" t="n"/>
      <c r="BY41" s="3100" t="n"/>
      <c r="CA41" s="1308" t="n"/>
      <c r="CB41" s="1309" t="n"/>
      <c r="CC41" s="1309" t="n"/>
      <c r="CD41" s="1309" t="n"/>
      <c r="CE41" s="1309" t="n"/>
      <c r="CF41" s="1309" t="n"/>
      <c r="CG41" s="3100" t="n"/>
      <c r="CI41" s="1308" t="n"/>
      <c r="CJ41" s="1309" t="n"/>
      <c r="CK41" s="1309" t="n"/>
      <c r="CL41" s="1309" t="n"/>
      <c r="CM41" s="1309" t="n"/>
      <c r="CN41" s="1309" t="n"/>
      <c r="CO41" s="3100" t="n"/>
      <c r="CP41" s="3096" t="n"/>
      <c r="CQ41" s="1316" t="n">
        <v>3394302343</v>
      </c>
      <c r="CR41" s="1316" t="n">
        <v>2969304050.09622</v>
      </c>
      <c r="CS41" s="1316" t="n">
        <v>3358757445.42678</v>
      </c>
      <c r="CT41" s="1316" t="n">
        <v/>
      </c>
      <c r="CU41" s="1335" t="n">
        <v>35544897.57321978</v>
      </c>
      <c r="CV41" s="1335" t="n">
        <v/>
      </c>
      <c r="CW41" s="3101">
        <f>IFERROR(CQ41/CR41-1,"-")</f>
        <v/>
      </c>
      <c r="CY41" s="1316" t="n"/>
      <c r="CZ41" s="1316" t="n"/>
      <c r="DA41" s="1316" t="n"/>
      <c r="DB41" s="1316" t="n"/>
      <c r="DC41" s="1316" t="n"/>
      <c r="DD41" s="1337">
        <f>CY41/$DC41-1</f>
        <v/>
      </c>
      <c r="DE41" s="1335">
        <f>CZ41/$DC41-1</f>
        <v/>
      </c>
      <c r="DF41" s="1335">
        <f>DA41/$DC41-1</f>
        <v/>
      </c>
      <c r="DG41" s="1335">
        <f>DB41/$DC41-1</f>
        <v/>
      </c>
    </row>
    <row r="42">
      <c r="A42" s="1349" t="n"/>
      <c r="B42" s="1350" t="inlineStr">
        <is>
          <t>Dont commissions Revendeurs</t>
        </is>
      </c>
      <c r="C42" s="1283" t="n"/>
      <c r="D42" s="1308" t="n">
        <v>413426916</v>
      </c>
      <c r="E42" s="1396" t="n">
        <v>327607438</v>
      </c>
      <c r="F42" s="1396" t="n">
        <v>304214695.012507</v>
      </c>
      <c r="G42" s="1310" t="n">
        <v>109212220.987493</v>
      </c>
      <c r="H42" s="3094" t="n">
        <v>0.2619582709230186</v>
      </c>
      <c r="I42" s="1397" t="n"/>
      <c r="J42" s="1308" t="n">
        <v>405432705</v>
      </c>
      <c r="K42" s="1396" t="n">
        <v>323594415</v>
      </c>
      <c r="L42" s="1396" t="n">
        <v>309341941.075307</v>
      </c>
      <c r="M42" s="1310" t="n">
        <v>96090763.92469299</v>
      </c>
      <c r="N42" s="3094" t="n">
        <v>0.2529039013235133</v>
      </c>
      <c r="O42" s="1397" t="n"/>
      <c r="P42" s="1308" t="n">
        <v>445395251</v>
      </c>
      <c r="Q42" s="1396" t="n">
        <v>362003998.9999996</v>
      </c>
      <c r="R42" s="1396" t="n">
        <v>342450576.817149</v>
      </c>
      <c r="S42" s="1310" t="n">
        <v>102944674.182851</v>
      </c>
      <c r="T42" s="3094" t="n">
        <v>0.2303600298072963</v>
      </c>
      <c r="U42" s="1376" t="n"/>
      <c r="V42" s="1308" t="n">
        <v>431110439</v>
      </c>
      <c r="W42" s="1396" t="n">
        <v>375706658</v>
      </c>
      <c r="X42" s="1396" t="n">
        <v>359117799.285519</v>
      </c>
      <c r="Y42" s="1396" t="n">
        <v>426065702.209945</v>
      </c>
      <c r="Z42" s="1310" t="n">
        <v>71992639.714481</v>
      </c>
      <c r="AA42" s="1310" t="n">
        <v>5044736.790054977</v>
      </c>
      <c r="AB42" s="3094" t="n">
        <v>0.1474655288115763</v>
      </c>
      <c r="AC42" s="169" t="n"/>
      <c r="AD42" s="1308" t="n">
        <v>446470972</v>
      </c>
      <c r="AE42" s="1396" t="n">
        <v>373414954.0000001</v>
      </c>
      <c r="AF42" s="1396" t="n">
        <v>374963205.404818</v>
      </c>
      <c r="AG42" s="1396" t="n">
        <v>456985071.321081</v>
      </c>
      <c r="AH42" s="1310" t="n">
        <v>71507766.595182</v>
      </c>
      <c r="AI42" s="1310" t="n">
        <v>-10514099.32108098</v>
      </c>
      <c r="AJ42" s="3094" t="n">
        <v>0.1956429897020138</v>
      </c>
      <c r="AK42" s="1285" t="n"/>
      <c r="AL42" s="1308" t="n">
        <v>429235147.974</v>
      </c>
      <c r="AM42" s="1312" t="n">
        <v>376939089.0962205</v>
      </c>
      <c r="AN42" s="1312" t="n">
        <v>373868863.470276</v>
      </c>
      <c r="AO42" s="1312" t="n">
        <v>0</v>
      </c>
      <c r="AP42" s="1310" t="n">
        <v>55366284.50372404</v>
      </c>
      <c r="AQ42" s="1310" t="n">
        <v>429235147.974</v>
      </c>
      <c r="AR42" s="3094" t="n">
        <v>0.1387387522030914</v>
      </c>
      <c r="AS42" s="3123" t="n"/>
      <c r="AT42" s="1308" t="n">
        <v>411178684.026</v>
      </c>
      <c r="AU42" s="1312" t="n">
        <v>398744470</v>
      </c>
      <c r="AV42" s="1312" t="n">
        <v>404333530.90211</v>
      </c>
      <c r="AW42" s="1312" t="n">
        <v>0</v>
      </c>
      <c r="AX42" s="1310" t="n">
        <v>6845153.123889983</v>
      </c>
      <c r="AY42" s="1310" t="n">
        <v>411178684.026</v>
      </c>
      <c r="AZ42" s="3094" t="n">
        <v>0.03118341434553296</v>
      </c>
      <c r="BA42" s="3123" t="n"/>
      <c r="BB42" s="1308" t="n">
        <v>400746879</v>
      </c>
      <c r="BC42" s="1312" t="n">
        <v>411734564</v>
      </c>
      <c r="BD42" s="1312" t="n">
        <v>397420415.563041</v>
      </c>
      <c r="BE42" s="1312" t="n">
        <v>459912996.431858</v>
      </c>
      <c r="BF42" s="1310" t="n">
        <v>3326463.436959028</v>
      </c>
      <c r="BG42" s="1310" t="n">
        <v>-59166117.431858</v>
      </c>
      <c r="BH42" s="3094" t="n">
        <v>-0.0266863313423451</v>
      </c>
      <c r="BI42" s="234" t="n"/>
      <c r="BJ42" s="1308" t="n"/>
      <c r="BK42" s="1312" t="n"/>
      <c r="BL42" s="1312" t="n"/>
      <c r="BM42" s="1312" t="n"/>
      <c r="BN42" s="1312" t="n"/>
      <c r="BO42" s="1310" t="n"/>
      <c r="BP42" s="1310" t="n"/>
      <c r="BQ42" s="3094" t="n"/>
      <c r="BS42" s="1308" t="n"/>
      <c r="BT42" s="1312" t="n"/>
      <c r="BU42" s="1312" t="n"/>
      <c r="BV42" s="1312" t="n"/>
      <c r="BW42" s="1310" t="n"/>
      <c r="BX42" s="1310" t="n"/>
      <c r="BY42" s="3094" t="n"/>
      <c r="CA42" s="1308" t="n"/>
      <c r="CB42" s="1312" t="n"/>
      <c r="CC42" s="1312" t="n"/>
      <c r="CD42" s="1312" t="n"/>
      <c r="CE42" s="1310" t="n"/>
      <c r="CF42" s="1310" t="n"/>
      <c r="CG42" s="3094" t="n"/>
      <c r="CI42" s="1308" t="n"/>
      <c r="CJ42" s="1312" t="n"/>
      <c r="CK42" s="1312" t="n"/>
      <c r="CL42" s="1312" t="n"/>
      <c r="CM42" s="1310" t="n"/>
      <c r="CN42" s="1310" t="n"/>
      <c r="CO42" s="3094" t="n"/>
      <c r="CP42" s="3096" t="n"/>
      <c r="CQ42" s="1316" t="n">
        <v>3382996994</v>
      </c>
      <c r="CR42" s="1316" t="n">
        <v>2949745587.09622</v>
      </c>
      <c r="CS42" s="1316" t="n">
        <v>2865711027.53073</v>
      </c>
      <c r="CT42" s="1316" t="n">
        <v/>
      </c>
      <c r="CU42" s="1317" t="n">
        <v>517285966.4692702</v>
      </c>
      <c r="CV42" s="1317" t="n">
        <v/>
      </c>
      <c r="CW42" s="3097">
        <f>IFERROR(CQ42/CR42-1,"-")</f>
        <v/>
      </c>
      <c r="CY42" s="1316" t="n"/>
      <c r="CZ42" s="1316" t="n"/>
      <c r="DA42" s="1316" t="n"/>
      <c r="DB42" s="1316" t="n"/>
      <c r="DC42" s="1316" t="n"/>
      <c r="DD42" s="1319">
        <f>CY42/$DC42-1</f>
        <v/>
      </c>
      <c r="DE42" s="1317">
        <f>CZ42/$DC42-1</f>
        <v/>
      </c>
      <c r="DF42" s="1317">
        <f>DA42/$DC42-1</f>
        <v/>
      </c>
      <c r="DG42" s="1317">
        <f>DB42/$DC42-1</f>
        <v/>
      </c>
    </row>
    <row r="43">
      <c r="A43" s="1338" t="n"/>
      <c r="B43" s="1398" t="inlineStr">
        <is>
          <t>Dépôt d’argent</t>
        </is>
      </c>
      <c r="C43" s="1283" t="n"/>
      <c r="D43" s="1340" t="n">
        <v>114301100</v>
      </c>
      <c r="E43" s="1328" t="n">
        <v>90884771</v>
      </c>
      <c r="F43" s="1328" t="n">
        <v>81501624.6904487</v>
      </c>
      <c r="G43" s="1341" t="n">
        <v>32799475.3095513</v>
      </c>
      <c r="H43" s="3102" t="n">
        <v>0.2576485448810781</v>
      </c>
      <c r="I43" s="3124" t="n"/>
      <c r="J43" s="1340" t="n">
        <v>112520436</v>
      </c>
      <c r="K43" s="1328" t="n">
        <v>91737755</v>
      </c>
      <c r="L43" s="1328" t="n">
        <v>82875256.17885751</v>
      </c>
      <c r="M43" s="1341" t="n">
        <v>29645179.82114249</v>
      </c>
      <c r="N43" s="3102" t="n">
        <v>0.2265444690683787</v>
      </c>
      <c r="O43" s="3123" t="n"/>
      <c r="P43" s="1340" t="n">
        <v>123974292</v>
      </c>
      <c r="Q43" s="1321" t="n">
        <v>102019902</v>
      </c>
      <c r="R43" s="1330" t="n">
        <v>91745332.6363194</v>
      </c>
      <c r="S43" s="1341" t="n">
        <v>32228959.3636806</v>
      </c>
      <c r="T43" s="3102" t="n">
        <v>0.2151971288896162</v>
      </c>
      <c r="U43" s="1276" t="n"/>
      <c r="V43" s="1340" t="n">
        <v>120837959</v>
      </c>
      <c r="W43" s="1321" t="n">
        <v>98083241</v>
      </c>
      <c r="X43" s="1321" t="n">
        <v>96210618.937474</v>
      </c>
      <c r="Y43" s="1321" t="n">
        <v>131268624.249874</v>
      </c>
      <c r="Z43" s="1341" t="n">
        <v>24627340.062526</v>
      </c>
      <c r="AA43" s="1341" t="n">
        <v>-10430665.249874</v>
      </c>
      <c r="AB43" s="3102" t="n">
        <v>0.2319939448167296</v>
      </c>
      <c r="AC43" s="1400" t="n"/>
      <c r="AD43" s="1340" t="n">
        <v>120821790</v>
      </c>
      <c r="AE43" s="1321" t="n">
        <v>99910963</v>
      </c>
      <c r="AF43" s="1321" t="n">
        <v>100455733.863792</v>
      </c>
      <c r="AG43" s="1321" t="n">
        <v>151025531.505245</v>
      </c>
      <c r="AH43" s="1341" t="n">
        <v>20366056.136208</v>
      </c>
      <c r="AI43" s="1341" t="n">
        <v>-30203741.505245</v>
      </c>
      <c r="AJ43" s="3102" t="n">
        <v>0.2092946196504981</v>
      </c>
      <c r="AL43" s="1340" t="n">
        <v>111950444.551</v>
      </c>
      <c r="AM43" s="1321" t="n">
        <v>98375147</v>
      </c>
      <c r="AN43" s="1328" t="n">
        <v>100162550.637951</v>
      </c>
      <c r="AO43" s="1330" t="n">
        <v>0</v>
      </c>
      <c r="AP43" s="1341" t="n">
        <v>11787893.913049</v>
      </c>
      <c r="AQ43" s="1341" t="n">
        <v>111950444.551</v>
      </c>
      <c r="AR43" s="3102" t="n">
        <v>0.1379951945688072</v>
      </c>
      <c r="AS43" s="1343" t="n"/>
      <c r="AT43" s="1340" t="n">
        <v>104819327.449</v>
      </c>
      <c r="AU43" s="1321" t="n">
        <v>105749861</v>
      </c>
      <c r="AV43" s="1328" t="n">
        <v>108324286.188716</v>
      </c>
      <c r="AW43" s="1330" t="n">
        <v>0</v>
      </c>
      <c r="AX43" s="1341" t="n">
        <v>-3504958.739716008</v>
      </c>
      <c r="AY43" s="1341" t="n">
        <v>104819327.449</v>
      </c>
      <c r="AZ43" s="3102" t="n">
        <v>-0.00879938320675433</v>
      </c>
      <c r="BA43" s="1283" t="n"/>
      <c r="BB43" s="1340" t="n">
        <v>100397882</v>
      </c>
      <c r="BC43" s="1321" t="n">
        <v>104478444</v>
      </c>
      <c r="BD43" s="1328" t="n">
        <v>106472205.598778</v>
      </c>
      <c r="BE43" s="1330" t="n">
        <v>126236658.086986</v>
      </c>
      <c r="BF43" s="1341" t="n">
        <v>-6074323.598777995</v>
      </c>
      <c r="BG43" s="1341" t="n">
        <v>-25838776.08698601</v>
      </c>
      <c r="BH43" s="3102" t="n">
        <v>-0.03905649666834621</v>
      </c>
      <c r="BI43" s="1285" t="n"/>
      <c r="BJ43" s="1340" t="n"/>
      <c r="BK43" s="1321" t="n"/>
      <c r="BL43" s="1328" t="n"/>
      <c r="BM43" s="1328" t="n"/>
      <c r="BN43" s="1328" t="n"/>
      <c r="BO43" s="1341" t="n"/>
      <c r="BP43" s="1341" t="n"/>
      <c r="BQ43" s="3102" t="n"/>
      <c r="BR43" s="234" t="n"/>
      <c r="BS43" s="1340" t="n"/>
      <c r="BT43" s="1321" t="n"/>
      <c r="BU43" s="1328" t="n"/>
      <c r="BV43" s="1328" t="n"/>
      <c r="BW43" s="1341" t="n"/>
      <c r="BX43" s="1341" t="n"/>
      <c r="BY43" s="3102" t="n"/>
      <c r="BZ43" s="234" t="n"/>
      <c r="CA43" s="1340" t="n"/>
      <c r="CB43" s="1321" t="n"/>
      <c r="CC43" s="1328" t="n"/>
      <c r="CD43" s="1328" t="n"/>
      <c r="CE43" s="1341" t="n"/>
      <c r="CF43" s="1341" t="n"/>
      <c r="CG43" s="3102" t="n"/>
      <c r="CI43" s="1340" t="n"/>
      <c r="CJ43" s="1321" t="n"/>
      <c r="CK43" s="1328" t="n"/>
      <c r="CL43" s="1328" t="n"/>
      <c r="CM43" s="1341" t="n"/>
      <c r="CN43" s="1341" t="n"/>
      <c r="CO43" s="3102" t="n"/>
      <c r="CP43" s="3096" t="n"/>
      <c r="CQ43" s="1377" t="n">
        <v>909623231</v>
      </c>
      <c r="CR43" s="1377" t="n">
        <v>791240084</v>
      </c>
      <c r="CS43" s="1377" t="n">
        <v>767747608.7323366</v>
      </c>
      <c r="CT43" s="1377" t="n">
        <v>718692235.0869861</v>
      </c>
      <c r="CU43" s="1345" t="n">
        <v>141875622.2676634</v>
      </c>
      <c r="CV43" s="1345" t="n">
        <v>190930995.9130139</v>
      </c>
      <c r="CW43" s="3103">
        <f>IFERROR(CQ43/CR43-1,"-")</f>
        <v/>
      </c>
      <c r="CY43" s="1377" t="n"/>
      <c r="CZ43" s="1377" t="n"/>
      <c r="DA43" s="1377" t="n"/>
      <c r="DB43" s="1377" t="n"/>
      <c r="DC43" s="1377" t="n"/>
      <c r="DD43" s="1347">
        <f>CY43/$DC43-1</f>
        <v/>
      </c>
      <c r="DE43" s="1345">
        <f>CZ43/$DC43-1</f>
        <v/>
      </c>
      <c r="DF43" s="1345">
        <f>DA43/$DC43-1</f>
        <v/>
      </c>
      <c r="DG43" s="1345">
        <f>DB43/$DC43-1</f>
        <v/>
      </c>
    </row>
    <row r="44">
      <c r="A44" s="1338" t="n"/>
      <c r="B44" s="1398" t="inlineStr">
        <is>
          <t>Retrait d’argent</t>
        </is>
      </c>
      <c r="C44" s="1283" t="n"/>
      <c r="D44" s="1382" t="n">
        <v>281319061</v>
      </c>
      <c r="E44" s="1328" t="n">
        <v>231513542</v>
      </c>
      <c r="F44" s="1328" t="n">
        <v>217707849.176998</v>
      </c>
      <c r="G44" s="1341" t="n">
        <v>63611211.82300201</v>
      </c>
      <c r="H44" s="3102" t="n">
        <v>0.2151300462588059</v>
      </c>
      <c r="I44" s="3124" t="n"/>
      <c r="J44" s="1340" t="n">
        <v>273023714</v>
      </c>
      <c r="K44" s="1328" t="n">
        <v>224733582</v>
      </c>
      <c r="L44" s="1328" t="n">
        <v>221377105.56347</v>
      </c>
      <c r="M44" s="1341" t="n">
        <v>51646608.43652999</v>
      </c>
      <c r="N44" s="3102" t="n">
        <v>0.2148772407320949</v>
      </c>
      <c r="O44" s="3123" t="n"/>
      <c r="P44" s="1340" t="n">
        <v>301805952</v>
      </c>
      <c r="Q44" s="1321" t="n">
        <v>254326306.524046</v>
      </c>
      <c r="R44" s="1330" t="n">
        <v>245070930.992399</v>
      </c>
      <c r="S44" s="1341" t="n">
        <v>56735021.00760099</v>
      </c>
      <c r="T44" s="3102" t="n">
        <v>0.1866879054898904</v>
      </c>
      <c r="U44" s="1376" t="n"/>
      <c r="V44" s="1340" t="n">
        <v>289650404</v>
      </c>
      <c r="W44" s="1321" t="n">
        <v>272446463</v>
      </c>
      <c r="X44" s="1321" t="n">
        <v>256998642.621168</v>
      </c>
      <c r="Y44" s="1321" t="n">
        <v>288171851.313183</v>
      </c>
      <c r="Z44" s="1341" t="n">
        <v>32651761.37883201</v>
      </c>
      <c r="AA44" s="1341" t="n">
        <v>1478552.68681699</v>
      </c>
      <c r="AB44" s="3102" t="n">
        <v>0.06314613451230611</v>
      </c>
      <c r="AC44" s="1400" t="n"/>
      <c r="AD44" s="1340" t="n">
        <v>301821143</v>
      </c>
      <c r="AE44" s="1321" t="n">
        <v>268252314.0000001</v>
      </c>
      <c r="AF44" s="1321" t="n">
        <v>268338230.557336</v>
      </c>
      <c r="AG44" s="1321" t="n">
        <v>299083449.62497</v>
      </c>
      <c r="AH44" s="1341" t="n">
        <v>33482912.442664</v>
      </c>
      <c r="AI44" s="1341" t="n">
        <v>2737693.375029981</v>
      </c>
      <c r="AJ44" s="3102" t="n">
        <v>0.1251390099844578</v>
      </c>
      <c r="AK44" s="1285" t="n"/>
      <c r="AL44" s="1340" t="n">
        <v>286806985.573</v>
      </c>
      <c r="AM44" s="1321" t="n">
        <v>273748017.0962205</v>
      </c>
      <c r="AN44" s="1328" t="n">
        <v>267555076.972912</v>
      </c>
      <c r="AO44" s="1328" t="n">
        <v>0</v>
      </c>
      <c r="AP44" s="1341" t="n">
        <v>19251908.600088</v>
      </c>
      <c r="AQ44" s="1341" t="n">
        <v>286806985.573</v>
      </c>
      <c r="AR44" s="3102" t="n">
        <v>0.04770433998135371</v>
      </c>
      <c r="AS44" s="1343" t="n"/>
      <c r="AT44" s="1340" t="n">
        <v>268716311.427</v>
      </c>
      <c r="AU44" s="1321" t="n">
        <v>279832228</v>
      </c>
      <c r="AV44" s="1328" t="n">
        <v>289356776.007223</v>
      </c>
      <c r="AW44" s="1328" t="n">
        <v>0</v>
      </c>
      <c r="AX44" s="1341" t="n">
        <v>-20640464.58022302</v>
      </c>
      <c r="AY44" s="1341" t="n">
        <v>268716311.427</v>
      </c>
      <c r="AZ44" s="3102" t="n">
        <v>-0.03972350380242839</v>
      </c>
      <c r="BA44" s="1283" t="n"/>
      <c r="BB44" s="1340" t="n">
        <v>258571917</v>
      </c>
      <c r="BC44" s="1321" t="n">
        <v>302282060</v>
      </c>
      <c r="BD44" s="1328" t="n">
        <v>284409482.216831</v>
      </c>
      <c r="BE44" s="1328" t="n">
        <v>311761099.432537</v>
      </c>
      <c r="BF44" s="1341" t="n">
        <v>-25837565.21683103</v>
      </c>
      <c r="BG44" s="1341" t="n">
        <v>-53189182.43253702</v>
      </c>
      <c r="BH44" s="3102" t="n">
        <v>-0.1446005197926731</v>
      </c>
      <c r="BI44" s="3123" t="n"/>
      <c r="BJ44" s="1340" t="n"/>
      <c r="BK44" s="1321" t="n"/>
      <c r="BL44" s="1328" t="n"/>
      <c r="BM44" s="1328" t="n"/>
      <c r="BN44" s="1328" t="n"/>
      <c r="BO44" s="1341" t="n"/>
      <c r="BP44" s="1341" t="n"/>
      <c r="BQ44" s="3102" t="n"/>
      <c r="BR44" s="234" t="n"/>
      <c r="BS44" s="1340" t="n"/>
      <c r="BT44" s="1321" t="n"/>
      <c r="BU44" s="1328" t="n"/>
      <c r="BV44" s="1328" t="n"/>
      <c r="BW44" s="1341" t="n"/>
      <c r="BX44" s="1341" t="n"/>
      <c r="BY44" s="3102" t="n"/>
      <c r="BZ44" s="234" t="n"/>
      <c r="CA44" s="1340" t="n"/>
      <c r="CB44" s="1321" t="n"/>
      <c r="CC44" s="1328" t="n"/>
      <c r="CD44" s="1328" t="n"/>
      <c r="CE44" s="1341" t="n"/>
      <c r="CF44" s="1341" t="n"/>
      <c r="CG44" s="3102" t="n"/>
      <c r="CI44" s="1340" t="n"/>
      <c r="CJ44" s="1321" t="n"/>
      <c r="CK44" s="1328" t="n"/>
      <c r="CL44" s="1328" t="n"/>
      <c r="CM44" s="1341" t="n"/>
      <c r="CN44" s="1341" t="n"/>
      <c r="CO44" s="3102" t="n"/>
      <c r="CP44" s="3096" t="n"/>
      <c r="CQ44" s="1377" t="n">
        <v>2261715488</v>
      </c>
      <c r="CR44" s="1377" t="n">
        <v>2107134512.620266</v>
      </c>
      <c r="CS44" s="1377" t="n">
        <v>2050814094.108337</v>
      </c>
      <c r="CT44" s="1377" t="n">
        <v>1759381373.432537</v>
      </c>
      <c r="CU44" s="1345" t="n">
        <v>210901393.8916628</v>
      </c>
      <c r="CV44" s="1345" t="n">
        <v>502334114.5674629</v>
      </c>
      <c r="CW44" s="3103">
        <f>IFERROR(CQ44/CR44-1,"-")</f>
        <v/>
      </c>
      <c r="CY44" s="1377" t="n"/>
      <c r="CZ44" s="1377" t="n"/>
      <c r="DA44" s="1377" t="n"/>
      <c r="DB44" s="1377" t="n"/>
      <c r="DC44" s="1377" t="n"/>
      <c r="DD44" s="1347">
        <f>CY44/$DC44-1</f>
        <v/>
      </c>
      <c r="DE44" s="1345">
        <f>CZ44/$DC44-1</f>
        <v/>
      </c>
      <c r="DF44" s="1345">
        <f>DA44/$DC44-1</f>
        <v/>
      </c>
      <c r="DG44" s="1345">
        <f>DB44/$DC44-1</f>
        <v/>
      </c>
    </row>
    <row r="45">
      <c r="A45" s="1338" t="n"/>
      <c r="B45" s="1398" t="inlineStr">
        <is>
          <t>Transfert d’argent national</t>
        </is>
      </c>
      <c r="C45" s="1283" t="n"/>
      <c r="D45" s="1340" t="n">
        <v>0</v>
      </c>
      <c r="E45" s="1328" t="n">
        <v>0</v>
      </c>
      <c r="F45" s="1328" t="n">
        <v>0</v>
      </c>
      <c r="G45" s="1341" t="n">
        <v>0</v>
      </c>
      <c r="H45" s="3102" t="n"/>
      <c r="I45" s="1283" t="n"/>
      <c r="J45" s="1340" t="n">
        <v>0</v>
      </c>
      <c r="K45" s="1328" t="n">
        <v>0</v>
      </c>
      <c r="L45" s="1328" t="n">
        <v>0</v>
      </c>
      <c r="M45" s="1341" t="n">
        <v>0</v>
      </c>
      <c r="N45" s="3102" t="n"/>
      <c r="O45" s="1283" t="n"/>
      <c r="P45" s="1340" t="n">
        <v>0</v>
      </c>
      <c r="Q45" s="1321" t="n">
        <v>0</v>
      </c>
      <c r="R45" s="1330" t="n">
        <v>0</v>
      </c>
      <c r="S45" s="1341" t="n">
        <v>0</v>
      </c>
      <c r="T45" s="3102" t="n"/>
      <c r="U45" s="1276" t="n"/>
      <c r="V45" s="1340" t="n">
        <v>0</v>
      </c>
      <c r="W45" s="1321" t="n">
        <v>0</v>
      </c>
      <c r="X45" s="1321" t="n">
        <v>0</v>
      </c>
      <c r="Y45" s="1321" t="n">
        <v>0</v>
      </c>
      <c r="Z45" s="1341" t="n">
        <v>0</v>
      </c>
      <c r="AA45" s="1341" t="n">
        <v>0</v>
      </c>
      <c r="AB45" s="3102" t="n"/>
      <c r="AD45" s="1340" t="n">
        <v>0</v>
      </c>
      <c r="AE45" s="1321" t="n">
        <v>0</v>
      </c>
      <c r="AF45" s="1321" t="n">
        <v>0</v>
      </c>
      <c r="AG45" s="1321" t="n">
        <v>0</v>
      </c>
      <c r="AH45" s="1341" t="n">
        <v>0</v>
      </c>
      <c r="AI45" s="1341" t="n">
        <v>0</v>
      </c>
      <c r="AJ45" s="3102" t="n"/>
      <c r="AK45" s="1285" t="n"/>
      <c r="AL45" s="1340" t="n">
        <v>0</v>
      </c>
      <c r="AM45" s="1321" t="n">
        <v>0</v>
      </c>
      <c r="AN45" s="1328" t="n">
        <v>0</v>
      </c>
      <c r="AO45" s="1330" t="n">
        <v>0</v>
      </c>
      <c r="AP45" s="1341" t="n">
        <v>0</v>
      </c>
      <c r="AQ45" s="1341" t="n">
        <v>0</v>
      </c>
      <c r="AR45" s="3102" t="n"/>
      <c r="AS45" s="1343" t="n"/>
      <c r="AT45" s="1340" t="n">
        <v>0</v>
      </c>
      <c r="AU45" s="1321" t="n">
        <v>0</v>
      </c>
      <c r="AV45" s="1328" t="n">
        <v>0</v>
      </c>
      <c r="AW45" s="1330" t="n">
        <v>0</v>
      </c>
      <c r="AX45" s="1341" t="n">
        <v>0</v>
      </c>
      <c r="AY45" s="1341" t="n">
        <v>0</v>
      </c>
      <c r="AZ45" s="3102" t="n"/>
      <c r="BA45" s="3123" t="n"/>
      <c r="BB45" s="1340" t="n"/>
      <c r="BC45" s="1321" t="n"/>
      <c r="BD45" s="1328" t="n"/>
      <c r="BE45" s="1330" t="n"/>
      <c r="BF45" s="1341" t="n"/>
      <c r="BG45" s="1341" t="n"/>
      <c r="BH45" s="3102" t="n"/>
      <c r="BJ45" s="1340" t="n"/>
      <c r="BK45" s="1321" t="n"/>
      <c r="BL45" s="1328" t="n"/>
      <c r="BM45" s="1328" t="n"/>
      <c r="BN45" s="1328" t="n"/>
      <c r="BO45" s="1341" t="n"/>
      <c r="BP45" s="1341" t="n"/>
      <c r="BQ45" s="3102" t="n"/>
      <c r="BS45" s="1340" t="n"/>
      <c r="BT45" s="1321" t="n"/>
      <c r="BU45" s="1328" t="n"/>
      <c r="BV45" s="1328" t="n"/>
      <c r="BW45" s="1341" t="n"/>
      <c r="BX45" s="1341" t="n"/>
      <c r="BY45" s="3102" t="n"/>
      <c r="CA45" s="1340" t="n"/>
      <c r="CB45" s="1321" t="n"/>
      <c r="CC45" s="1328" t="n"/>
      <c r="CD45" s="1328" t="n"/>
      <c r="CE45" s="1341" t="n"/>
      <c r="CF45" s="1341" t="n"/>
      <c r="CG45" s="3102" t="n"/>
      <c r="CI45" s="1340" t="n"/>
      <c r="CJ45" s="1321" t="n"/>
      <c r="CK45" s="1328" t="n"/>
      <c r="CL45" s="1328" t="n"/>
      <c r="CM45" s="1341" t="n"/>
      <c r="CN45" s="1341" t="n"/>
      <c r="CO45" s="3102" t="n"/>
      <c r="CP45" s="3096" t="n"/>
      <c r="CQ45" s="1377" t="n"/>
      <c r="CR45" s="1377" t="n"/>
      <c r="CS45" s="1377" t="n"/>
      <c r="CT45" s="1377" t="n"/>
      <c r="CU45" s="1345">
        <f>CQ45-CS45</f>
        <v/>
      </c>
      <c r="CV45" s="1345" t="n"/>
      <c r="CW45" s="3103">
        <f>IFERROR(CQ45/CR45-1,"-")</f>
        <v/>
      </c>
      <c r="CY45" s="1377" t="n"/>
      <c r="CZ45" s="1377" t="n"/>
      <c r="DA45" s="1377" t="n"/>
      <c r="DB45" s="1377" t="n"/>
      <c r="DC45" s="1377" t="n"/>
      <c r="DD45" s="1347">
        <f>CY45/$DC45-1</f>
        <v/>
      </c>
      <c r="DE45" s="1345">
        <f>CZ45/$DC45-1</f>
        <v/>
      </c>
      <c r="DF45" s="1345">
        <f>DA45/$DC45-1</f>
        <v/>
      </c>
      <c r="DG45" s="1345">
        <f>DB45/$DC45-1</f>
        <v/>
      </c>
    </row>
    <row r="46">
      <c r="A46" s="1338" t="n"/>
      <c r="B46" s="1398" t="inlineStr">
        <is>
          <t>Transfert d’argent international</t>
        </is>
      </c>
      <c r="C46" s="1283" t="n"/>
      <c r="D46" s="1340" t="n">
        <v>4172552</v>
      </c>
      <c r="E46" s="1328" t="n">
        <v>4999669</v>
      </c>
      <c r="F46" s="1328" t="n">
        <v>4150129.72489817</v>
      </c>
      <c r="G46" s="1341" t="n">
        <v>22422.27510182979</v>
      </c>
      <c r="H46" s="3102" t="n">
        <v>-0.1654343517540862</v>
      </c>
      <c r="I46" s="1283" t="n"/>
      <c r="J46" s="1340" t="n">
        <v>4413239</v>
      </c>
      <c r="K46" s="1328" t="n">
        <v>5165522</v>
      </c>
      <c r="L46" s="1328" t="n">
        <v>4220076.16943536</v>
      </c>
      <c r="M46" s="1341" t="n">
        <v>193162.8305646405</v>
      </c>
      <c r="N46" s="3102" t="n">
        <v>-0.1456354265841865</v>
      </c>
      <c r="O46" s="1283" t="n"/>
      <c r="P46" s="1340" t="n">
        <v>4317011</v>
      </c>
      <c r="Q46" s="1321" t="n">
        <v>5211116</v>
      </c>
      <c r="R46" s="1330" t="n">
        <v>4671747.75399638</v>
      </c>
      <c r="S46" s="1341" t="n">
        <v>-354736.7539963797</v>
      </c>
      <c r="T46" s="3102" t="n">
        <v>-0.1715764914847414</v>
      </c>
      <c r="U46" s="1276" t="n"/>
      <c r="V46" s="1340" t="n">
        <v>4235763</v>
      </c>
      <c r="W46" s="1321" t="n">
        <v>4641342</v>
      </c>
      <c r="X46" s="1321" t="n">
        <v>4899123.8029891</v>
      </c>
      <c r="Y46" s="1321" t="n">
        <v>5493373.66812835</v>
      </c>
      <c r="Z46" s="1341" t="n">
        <v>-663360.8029891001</v>
      </c>
      <c r="AA46" s="1341" t="n">
        <v>-1257610.66812835</v>
      </c>
      <c r="AB46" s="3102" t="n">
        <v>-0.08738399368113792</v>
      </c>
      <c r="AD46" s="1340" t="n">
        <v>4216555</v>
      </c>
      <c r="AE46" s="1321" t="n">
        <v>4681038</v>
      </c>
      <c r="AF46" s="1321" t="n">
        <v>5115288.5445907</v>
      </c>
      <c r="AG46" s="1321" t="n">
        <v>5701379.7123343</v>
      </c>
      <c r="AH46" s="1341" t="n">
        <v>-898733.5445907004</v>
      </c>
      <c r="AI46" s="1341" t="n">
        <v>-1484824.7123343</v>
      </c>
      <c r="AJ46" s="3102" t="n">
        <v>-0.09922649634546865</v>
      </c>
      <c r="AK46" s="1285" t="n"/>
      <c r="AL46" s="1340" t="n">
        <v>4243597.405</v>
      </c>
      <c r="AM46" s="1321" t="n">
        <v>4722142</v>
      </c>
      <c r="AN46" s="1328" t="n">
        <v>5100359.41372949</v>
      </c>
      <c r="AO46" s="1330" t="n">
        <v>0</v>
      </c>
      <c r="AP46" s="1341" t="n">
        <v>-856762.0087294895</v>
      </c>
      <c r="AQ46" s="1341" t="n">
        <v>4243597.405</v>
      </c>
      <c r="AR46" s="3102" t="n">
        <v>-0.1013405770093317</v>
      </c>
      <c r="AS46" s="1343" t="n"/>
      <c r="AT46" s="1340" t="n">
        <v>5476048.595</v>
      </c>
      <c r="AU46" s="1321" t="n">
        <v>4759358</v>
      </c>
      <c r="AV46" s="1328" t="n">
        <v>5515961.69705375</v>
      </c>
      <c r="AW46" s="1330" t="n">
        <v>0</v>
      </c>
      <c r="AX46" s="1341" t="n">
        <v>-39913.10205375031</v>
      </c>
      <c r="AY46" s="1341" t="n">
        <v>5476048.595</v>
      </c>
      <c r="AZ46" s="3102" t="n">
        <v>0.1505855611197979</v>
      </c>
      <c r="BA46" s="1283" t="n"/>
      <c r="BB46" s="1340" t="n">
        <v>5962623</v>
      </c>
      <c r="BC46" s="1321" t="n">
        <v>4510287</v>
      </c>
      <c r="BD46" s="1328" t="n">
        <v>5421652.23097375</v>
      </c>
      <c r="BE46" s="1330" t="n">
        <v>4599062.20525464</v>
      </c>
      <c r="BF46" s="1341" t="n">
        <v>540970.7690262496</v>
      </c>
      <c r="BG46" s="1341" t="n">
        <v>1363560.79474536</v>
      </c>
      <c r="BH46" s="3102" t="n">
        <v>0.322005229378973</v>
      </c>
      <c r="BI46" s="1283" t="n"/>
      <c r="BJ46" s="1340" t="n"/>
      <c r="BK46" s="1321" t="n"/>
      <c r="BL46" s="1328" t="n"/>
      <c r="BM46" s="1328" t="n"/>
      <c r="BN46" s="1328" t="n"/>
      <c r="BO46" s="1341" t="n"/>
      <c r="BP46" s="1341" t="n"/>
      <c r="BQ46" s="3102" t="n"/>
      <c r="BS46" s="1340" t="n"/>
      <c r="BT46" s="1321" t="n"/>
      <c r="BU46" s="1328" t="n"/>
      <c r="BV46" s="1328" t="n"/>
      <c r="BW46" s="1341" t="n"/>
      <c r="BX46" s="1341" t="n"/>
      <c r="BY46" s="3102" t="n"/>
      <c r="BZ46" s="234" t="n"/>
      <c r="CA46" s="1340" t="n"/>
      <c r="CB46" s="1321" t="n"/>
      <c r="CC46" s="1328" t="n"/>
      <c r="CD46" s="1328" t="n"/>
      <c r="CE46" s="1341" t="n"/>
      <c r="CF46" s="1341" t="n"/>
      <c r="CG46" s="3102" t="n"/>
      <c r="CI46" s="1340" t="n"/>
      <c r="CJ46" s="1321" t="n"/>
      <c r="CK46" s="1328" t="n"/>
      <c r="CL46" s="1328" t="n"/>
      <c r="CM46" s="1341" t="n"/>
      <c r="CN46" s="1341" t="n"/>
      <c r="CO46" s="3102" t="n"/>
      <c r="CP46" s="3096" t="n"/>
      <c r="CQ46" s="1377" t="n">
        <v>37037389</v>
      </c>
      <c r="CR46" s="1377" t="n">
        <v>38690474</v>
      </c>
      <c r="CS46" s="1377" t="n">
        <v>39094339.3376667</v>
      </c>
      <c r="CT46" s="1377" t="n">
        <v>25954182.20525464</v>
      </c>
      <c r="CU46" s="1345" t="n">
        <v>-2056950.337666698</v>
      </c>
      <c r="CV46" s="1345" t="n">
        <v>11083206.79474536</v>
      </c>
      <c r="CW46" s="3103">
        <f>IFERROR(CQ46/CR46-1,"-")</f>
        <v/>
      </c>
      <c r="CY46" s="1377" t="n"/>
      <c r="CZ46" s="1377" t="n"/>
      <c r="DA46" s="1377" t="n"/>
      <c r="DB46" s="1377" t="n"/>
      <c r="DC46" s="1377" t="n"/>
      <c r="DD46" s="1347">
        <f>CY46/$DC46-1</f>
        <v/>
      </c>
      <c r="DE46" s="1345">
        <f>CZ46/$DC46-1</f>
        <v/>
      </c>
      <c r="DF46" s="1345">
        <f>DA46/$DC46-1</f>
        <v/>
      </c>
      <c r="DG46" s="1345">
        <f>DB46/$DC46-1</f>
        <v/>
      </c>
    </row>
    <row r="47">
      <c r="A47" s="1338" t="n"/>
      <c r="B47" s="1398" t="inlineStr">
        <is>
          <t>Recharge Mobile</t>
        </is>
      </c>
      <c r="C47" s="1283" t="n"/>
      <c r="D47" s="1340" t="n">
        <v>0</v>
      </c>
      <c r="E47" s="1328" t="n">
        <v>0</v>
      </c>
      <c r="F47" s="1328" t="n">
        <v>0</v>
      </c>
      <c r="G47" s="1341" t="n">
        <v>0</v>
      </c>
      <c r="H47" s="3102" t="n"/>
      <c r="I47" s="1283" t="n"/>
      <c r="J47" s="1340" t="n">
        <v>0</v>
      </c>
      <c r="K47" s="1328" t="n">
        <v>0</v>
      </c>
      <c r="L47" s="1328" t="n">
        <v>0</v>
      </c>
      <c r="M47" s="1341" t="n">
        <v>0</v>
      </c>
      <c r="N47" s="3102" t="n"/>
      <c r="O47" s="1283" t="n"/>
      <c r="P47" s="1340" t="n">
        <v>0</v>
      </c>
      <c r="Q47" s="1321" t="n">
        <v>0</v>
      </c>
      <c r="R47" s="1330" t="n">
        <v>0</v>
      </c>
      <c r="S47" s="1341" t="n">
        <v>0</v>
      </c>
      <c r="T47" s="3102" t="n"/>
      <c r="U47" s="1276" t="n"/>
      <c r="V47" s="1340" t="n">
        <v>0</v>
      </c>
      <c r="W47" s="1321" t="n">
        <v>0</v>
      </c>
      <c r="X47" s="1321" t="n">
        <v>0</v>
      </c>
      <c r="Y47" s="1321" t="n">
        <v>0</v>
      </c>
      <c r="Z47" s="1341" t="n">
        <v>0</v>
      </c>
      <c r="AA47" s="1341" t="n">
        <v>0</v>
      </c>
      <c r="AB47" s="3102" t="n"/>
      <c r="AD47" s="1340" t="n">
        <v>0</v>
      </c>
      <c r="AE47" s="1321" t="n">
        <v>0</v>
      </c>
      <c r="AF47" s="1321" t="n">
        <v>0</v>
      </c>
      <c r="AG47" s="1321" t="n">
        <v>0</v>
      </c>
      <c r="AH47" s="1341" t="n">
        <v>0</v>
      </c>
      <c r="AI47" s="1341" t="n">
        <v>0</v>
      </c>
      <c r="AJ47" s="3102" t="n"/>
      <c r="AK47" s="1285" t="n"/>
      <c r="AL47" s="1340" t="n">
        <v>0</v>
      </c>
      <c r="AM47" s="1321" t="n">
        <v>0</v>
      </c>
      <c r="AN47" s="1328" t="n">
        <v>0</v>
      </c>
      <c r="AO47" s="1330" t="n">
        <v>0</v>
      </c>
      <c r="AP47" s="1341" t="n">
        <v>0</v>
      </c>
      <c r="AQ47" s="1341" t="n">
        <v>0</v>
      </c>
      <c r="AR47" s="3102" t="n"/>
      <c r="AS47" s="1343" t="n"/>
      <c r="AT47" s="1340" t="n">
        <v>0</v>
      </c>
      <c r="AU47" s="1321" t="n">
        <v>0</v>
      </c>
      <c r="AV47" s="1328" t="n">
        <v>0</v>
      </c>
      <c r="AW47" s="1330" t="n">
        <v>0</v>
      </c>
      <c r="AX47" s="1341" t="n">
        <v>0</v>
      </c>
      <c r="AY47" s="1341" t="n">
        <v>0</v>
      </c>
      <c r="AZ47" s="3102" t="n"/>
      <c r="BA47" s="1283" t="n"/>
      <c r="BB47" s="1340" t="n"/>
      <c r="BC47" s="1321" t="n"/>
      <c r="BD47" s="1328" t="n"/>
      <c r="BE47" s="1330" t="n"/>
      <c r="BF47" s="1341" t="n"/>
      <c r="BG47" s="1341" t="n"/>
      <c r="BH47" s="3102" t="n"/>
      <c r="BI47" s="1283" t="n"/>
      <c r="BJ47" s="1340" t="n"/>
      <c r="BK47" s="1321" t="n"/>
      <c r="BL47" s="1328" t="n"/>
      <c r="BM47" s="1328" t="n"/>
      <c r="BN47" s="1328" t="n"/>
      <c r="BO47" s="1341" t="n"/>
      <c r="BP47" s="1341" t="n"/>
      <c r="BQ47" s="3102" t="n"/>
      <c r="BS47" s="1340" t="n"/>
      <c r="BT47" s="1321" t="n"/>
      <c r="BU47" s="1328" t="n"/>
      <c r="BV47" s="1328" t="n"/>
      <c r="BW47" s="1341" t="n"/>
      <c r="BX47" s="1341" t="n"/>
      <c r="BY47" s="3102" t="n"/>
      <c r="BZ47" s="234" t="n"/>
      <c r="CA47" s="1340" t="n"/>
      <c r="CB47" s="1321" t="n"/>
      <c r="CC47" s="1328" t="n"/>
      <c r="CD47" s="1328" t="n"/>
      <c r="CE47" s="1341" t="n"/>
      <c r="CF47" s="1341" t="n"/>
      <c r="CG47" s="3102" t="n"/>
      <c r="CI47" s="1340" t="n"/>
      <c r="CJ47" s="1321" t="n"/>
      <c r="CK47" s="1328" t="n"/>
      <c r="CL47" s="1328" t="n"/>
      <c r="CM47" s="1341" t="n"/>
      <c r="CN47" s="1341" t="n"/>
      <c r="CO47" s="3102" t="n"/>
      <c r="CP47" s="3096" t="n"/>
      <c r="CQ47" s="1377" t="n"/>
      <c r="CR47" s="1377" t="n"/>
      <c r="CS47" s="1377" t="n"/>
      <c r="CT47" s="1377" t="n"/>
      <c r="CU47" s="1345">
        <f>CQ47-CS47</f>
        <v/>
      </c>
      <c r="CV47" s="1345" t="n"/>
      <c r="CW47" s="3103">
        <f>IFERROR(CQ47/CR47-1,"-")</f>
        <v/>
      </c>
      <c r="CY47" s="1377" t="n"/>
      <c r="CZ47" s="1377" t="n"/>
      <c r="DA47" s="1377" t="n"/>
      <c r="DB47" s="1377" t="n"/>
      <c r="DC47" s="1377" t="n"/>
      <c r="DD47" s="1347">
        <f>CY47/$DC47-1</f>
        <v/>
      </c>
      <c r="DE47" s="1345">
        <f>CZ47/$DC47-1</f>
        <v/>
      </c>
      <c r="DF47" s="1345">
        <f>DA47/$DC47-1</f>
        <v/>
      </c>
      <c r="DG47" s="1345">
        <f>DB47/$DC47-1</f>
        <v/>
      </c>
    </row>
    <row r="48">
      <c r="A48" s="1338" t="n"/>
      <c r="B48" s="1398" t="inlineStr">
        <is>
          <t>Achat de biens et services</t>
        </is>
      </c>
      <c r="C48" s="1283" t="n"/>
      <c r="D48" s="1340" t="n">
        <v>0</v>
      </c>
      <c r="E48" s="1328" t="n">
        <v>0</v>
      </c>
      <c r="F48" s="1328" t="n">
        <v>0</v>
      </c>
      <c r="G48" s="1341" t="n">
        <v>0</v>
      </c>
      <c r="H48" s="3102" t="n"/>
      <c r="I48" s="1283" t="n"/>
      <c r="J48" s="1340" t="n">
        <v>0</v>
      </c>
      <c r="K48" s="1328" t="n">
        <v>0</v>
      </c>
      <c r="L48" s="1328" t="n">
        <v>0</v>
      </c>
      <c r="M48" s="1341" t="n">
        <v>0</v>
      </c>
      <c r="N48" s="3102" t="n"/>
      <c r="O48" s="1283" t="n"/>
      <c r="P48" s="1340" t="n">
        <v>0</v>
      </c>
      <c r="Q48" s="1321" t="n">
        <v>0</v>
      </c>
      <c r="R48" s="1330" t="n">
        <v>0</v>
      </c>
      <c r="S48" s="1341" t="n">
        <v>0</v>
      </c>
      <c r="T48" s="3102" t="n"/>
      <c r="U48" s="1276" t="n"/>
      <c r="V48" s="1340" t="n">
        <v>0</v>
      </c>
      <c r="W48" s="1321" t="n">
        <v>0</v>
      </c>
      <c r="X48" s="1321" t="n">
        <v>0</v>
      </c>
      <c r="Y48" s="1321" t="n">
        <v>0</v>
      </c>
      <c r="Z48" s="1341" t="n">
        <v>0</v>
      </c>
      <c r="AA48" s="1341" t="n">
        <v>0</v>
      </c>
      <c r="AB48" s="3102" t="n"/>
      <c r="AD48" s="1340" t="n">
        <v>0</v>
      </c>
      <c r="AE48" s="1321" t="n">
        <v>0</v>
      </c>
      <c r="AF48" s="1321" t="n">
        <v>0</v>
      </c>
      <c r="AG48" s="1321" t="n">
        <v>0</v>
      </c>
      <c r="AH48" s="1341" t="n">
        <v>0</v>
      </c>
      <c r="AI48" s="1341" t="n">
        <v>0</v>
      </c>
      <c r="AJ48" s="3102" t="n"/>
      <c r="AK48" s="1285" t="n"/>
      <c r="AL48" s="1340" t="n">
        <v>0</v>
      </c>
      <c r="AM48" s="1321" t="n">
        <v>0</v>
      </c>
      <c r="AN48" s="1328" t="n">
        <v>0</v>
      </c>
      <c r="AO48" s="1330" t="n">
        <v>0</v>
      </c>
      <c r="AP48" s="1341" t="n">
        <v>0</v>
      </c>
      <c r="AQ48" s="1341" t="n">
        <v>0</v>
      </c>
      <c r="AR48" s="3102" t="n"/>
      <c r="AS48" s="1343" t="n"/>
      <c r="AT48" s="1340" t="n">
        <v>0</v>
      </c>
      <c r="AU48" s="1321" t="n">
        <v>0</v>
      </c>
      <c r="AV48" s="1328" t="n">
        <v>0</v>
      </c>
      <c r="AW48" s="1330" t="n">
        <v>0</v>
      </c>
      <c r="AX48" s="1341" t="n">
        <v>0</v>
      </c>
      <c r="AY48" s="1341" t="n">
        <v>0</v>
      </c>
      <c r="AZ48" s="3102" t="n"/>
      <c r="BA48" s="1283" t="n"/>
      <c r="BB48" s="1340" t="n"/>
      <c r="BC48" s="1321" t="n"/>
      <c r="BD48" s="1328" t="n"/>
      <c r="BE48" s="1330" t="n"/>
      <c r="BF48" s="1341" t="n"/>
      <c r="BG48" s="1341" t="n"/>
      <c r="BH48" s="3102" t="n"/>
      <c r="BI48" s="1283" t="n"/>
      <c r="BJ48" s="1340" t="n"/>
      <c r="BK48" s="1321" t="n"/>
      <c r="BL48" s="1328" t="n"/>
      <c r="BM48" s="1328" t="n"/>
      <c r="BN48" s="1328" t="n"/>
      <c r="BO48" s="1341" t="n"/>
      <c r="BP48" s="1341" t="n"/>
      <c r="BQ48" s="3102" t="n"/>
      <c r="BS48" s="1340" t="n"/>
      <c r="BT48" s="1321" t="n"/>
      <c r="BU48" s="1328" t="n"/>
      <c r="BV48" s="1328" t="n"/>
      <c r="BW48" s="1341" t="n"/>
      <c r="BX48" s="1341" t="n"/>
      <c r="BY48" s="3102" t="n"/>
      <c r="CA48" s="1340" t="n"/>
      <c r="CB48" s="1321" t="n"/>
      <c r="CC48" s="1328" t="n"/>
      <c r="CD48" s="1328" t="n"/>
      <c r="CE48" s="1341" t="n"/>
      <c r="CF48" s="1341" t="n"/>
      <c r="CG48" s="3102" t="n"/>
      <c r="CI48" s="1340" t="n"/>
      <c r="CJ48" s="1321" t="n"/>
      <c r="CK48" s="1328" t="n"/>
      <c r="CL48" s="1328" t="n"/>
      <c r="CM48" s="1341" t="n"/>
      <c r="CN48" s="1341" t="n"/>
      <c r="CO48" s="3102" t="n"/>
      <c r="CP48" s="3096" t="n"/>
      <c r="CQ48" s="1377" t="n"/>
      <c r="CR48" s="1377" t="n"/>
      <c r="CS48" s="1377" t="n"/>
      <c r="CT48" s="1377" t="n"/>
      <c r="CU48" s="1345">
        <f>CQ48-CS48</f>
        <v/>
      </c>
      <c r="CV48" s="1345" t="n"/>
      <c r="CW48" s="3103">
        <f>IFERROR(CQ48/CR48-1,"-")</f>
        <v/>
      </c>
      <c r="CY48" s="1377" t="n"/>
      <c r="CZ48" s="1377" t="n"/>
      <c r="DA48" s="1377" t="n"/>
      <c r="DB48" s="1377" t="n"/>
      <c r="DC48" s="1377" t="n"/>
      <c r="DD48" s="1347">
        <f>CY48/$DC48-1</f>
        <v/>
      </c>
      <c r="DE48" s="1345">
        <f>CZ48/$DC48-1</f>
        <v/>
      </c>
      <c r="DF48" s="1345">
        <f>DA48/$DC48-1</f>
        <v/>
      </c>
      <c r="DG48" s="1345">
        <f>DB48/$DC48-1</f>
        <v/>
      </c>
    </row>
    <row r="49">
      <c r="A49" s="1338" t="n"/>
      <c r="B49" s="1398" t="inlineStr">
        <is>
          <t xml:space="preserve">Paiement de factures </t>
        </is>
      </c>
      <c r="C49" s="1283" t="n"/>
      <c r="D49" s="1340" t="n">
        <v>1032656</v>
      </c>
      <c r="E49" s="1328" t="n">
        <v>202470</v>
      </c>
      <c r="F49" s="1328" t="n">
        <v>79366.5318559593</v>
      </c>
      <c r="G49" s="1341" t="n">
        <v>953289.4681440407</v>
      </c>
      <c r="H49" s="3102" t="n">
        <v>4.100291401195239</v>
      </c>
      <c r="I49" s="1283" t="n"/>
      <c r="J49" s="1340" t="n">
        <v>1051515</v>
      </c>
      <c r="K49" s="1328" t="n">
        <v>198378</v>
      </c>
      <c r="L49" s="1328" t="n">
        <v>80704.1784083712</v>
      </c>
      <c r="M49" s="1341" t="n">
        <v>970810.8215916288</v>
      </c>
      <c r="N49" s="3102" t="n">
        <v>4.300562562380909</v>
      </c>
      <c r="O49" s="1283" t="n"/>
      <c r="P49" s="1340" t="n">
        <v>1318040</v>
      </c>
      <c r="Q49" s="1321" t="n">
        <v>238496</v>
      </c>
      <c r="R49" s="1330" t="n">
        <v>89341.8860418051</v>
      </c>
      <c r="S49" s="1341" t="n">
        <v>1228698.113958195</v>
      </c>
      <c r="T49" s="3102" t="n">
        <v>4.526465852676774</v>
      </c>
      <c r="U49" s="1276" t="n"/>
      <c r="V49" s="1340" t="n">
        <v>1165535</v>
      </c>
      <c r="W49" s="1321" t="n">
        <v>221428</v>
      </c>
      <c r="X49" s="1321" t="n">
        <v>93690.1955241325</v>
      </c>
      <c r="Y49" s="1321" t="n">
        <v>105054.551334271</v>
      </c>
      <c r="Z49" s="1341" t="n">
        <v>1071844.804475867</v>
      </c>
      <c r="AA49" s="1341" t="n">
        <v>1060480.448665729</v>
      </c>
      <c r="AB49" s="3102" t="n">
        <v>4.263720035406543</v>
      </c>
      <c r="AD49" s="1340" t="n">
        <v>1199744</v>
      </c>
      <c r="AE49" s="1321" t="n">
        <v>179156</v>
      </c>
      <c r="AF49" s="1321" t="n">
        <v>97824.101447008</v>
      </c>
      <c r="AG49" s="1321" t="n">
        <v>109032.431407431</v>
      </c>
      <c r="AH49" s="1341" t="n">
        <v>1101919.898552992</v>
      </c>
      <c r="AI49" s="1341" t="n">
        <v>1090711.568592569</v>
      </c>
      <c r="AJ49" s="3102" t="n">
        <v>5.696644265333006</v>
      </c>
      <c r="AK49" s="1285" t="n"/>
      <c r="AL49" s="1340" t="n">
        <v>1080921.4165</v>
      </c>
      <c r="AM49" s="1321" t="n">
        <v>39971</v>
      </c>
      <c r="AN49" s="1328" t="n">
        <v>97538.5987233293</v>
      </c>
      <c r="AO49" s="1330" t="n">
        <v>0</v>
      </c>
      <c r="AP49" s="1341" t="n">
        <v>983382.8177766708</v>
      </c>
      <c r="AQ49" s="1341" t="n">
        <v>1080921.4165</v>
      </c>
      <c r="AR49" s="3102" t="n">
        <v>26.04264132746241</v>
      </c>
      <c r="AS49" s="1343" t="n"/>
      <c r="AT49" s="1340" t="n">
        <v>1250646.5835</v>
      </c>
      <c r="AU49" s="1321" t="n">
        <v>95352</v>
      </c>
      <c r="AV49" s="1328" t="n">
        <v>105486.521811366</v>
      </c>
      <c r="AW49" s="1330" t="n">
        <v>0</v>
      </c>
      <c r="AX49" s="1341" t="n">
        <v>1145160.061688634</v>
      </c>
      <c r="AY49" s="1341" t="n">
        <v>1250646.5835</v>
      </c>
      <c r="AZ49" s="3102" t="n">
        <v>12.11610226843695</v>
      </c>
      <c r="BA49" s="1283" t="n"/>
      <c r="BB49" s="1340" t="n">
        <v>948497</v>
      </c>
      <c r="BC49" s="1321" t="n">
        <v>140401</v>
      </c>
      <c r="BD49" s="1328" t="n">
        <v>103682.96005785</v>
      </c>
      <c r="BE49" s="1330" t="n">
        <v>1242093.00992849</v>
      </c>
      <c r="BF49" s="1341" t="n">
        <v>844814.03994215</v>
      </c>
      <c r="BG49" s="1341" t="n">
        <v>-293596.00992849</v>
      </c>
      <c r="BH49" s="3102" t="n">
        <v>5.755628521164379</v>
      </c>
      <c r="BI49" s="1283" t="n"/>
      <c r="BJ49" s="1340" t="n"/>
      <c r="BK49" s="1321" t="n"/>
      <c r="BL49" s="1328" t="n"/>
      <c r="BM49" s="1328" t="n"/>
      <c r="BN49" s="1328" t="n"/>
      <c r="BO49" s="1341" t="n"/>
      <c r="BP49" s="1341" t="n"/>
      <c r="BQ49" s="3102" t="n"/>
      <c r="BR49" s="234" t="n"/>
      <c r="BS49" s="1340" t="n"/>
      <c r="BT49" s="1321" t="n"/>
      <c r="BU49" s="1328" t="n"/>
      <c r="BV49" s="1328" t="n"/>
      <c r="BW49" s="1341" t="n"/>
      <c r="BX49" s="1341" t="n"/>
      <c r="BY49" s="3102" t="n"/>
      <c r="CA49" s="1340" t="n"/>
      <c r="CB49" s="1321" t="n"/>
      <c r="CC49" s="1328" t="n"/>
      <c r="CD49" s="1328" t="n"/>
      <c r="CE49" s="1341" t="n"/>
      <c r="CF49" s="1341" t="n"/>
      <c r="CG49" s="3102" t="n"/>
      <c r="CI49" s="1340" t="n"/>
      <c r="CJ49" s="1321" t="n"/>
      <c r="CK49" s="1328" t="n"/>
      <c r="CL49" s="1328" t="n"/>
      <c r="CM49" s="1341" t="n"/>
      <c r="CN49" s="1341" t="n"/>
      <c r="CO49" s="3102" t="n"/>
      <c r="CP49" s="3096" t="n"/>
      <c r="CQ49" s="1377" t="n">
        <v>9047555</v>
      </c>
      <c r="CR49" s="1377" t="n">
        <v>1315652</v>
      </c>
      <c r="CS49" s="1377" t="n">
        <v>747634.9738698213</v>
      </c>
      <c r="CT49" s="1377" t="n">
        <v>7009583.00992849</v>
      </c>
      <c r="CU49" s="1345" t="n">
        <v>8299920.026130179</v>
      </c>
      <c r="CV49" s="1345" t="n">
        <v>2037971.99007151</v>
      </c>
      <c r="CW49" s="3103">
        <f>IFERROR(CQ49/CR49-1,"-")</f>
        <v/>
      </c>
      <c r="CY49" s="1377" t="n"/>
      <c r="CZ49" s="1377" t="n"/>
      <c r="DA49" s="1377" t="n"/>
      <c r="DB49" s="1377" t="n"/>
      <c r="DC49" s="1377" t="n"/>
      <c r="DD49" s="1347">
        <f>CY49/$DC49-1</f>
        <v/>
      </c>
      <c r="DE49" s="1345">
        <f>CZ49/$DC49-1</f>
        <v/>
      </c>
      <c r="DF49" s="1345">
        <f>DA49/$DC49-1</f>
        <v/>
      </c>
      <c r="DG49" s="1345">
        <f>DB49/$DC49-1</f>
        <v/>
      </c>
    </row>
    <row r="50">
      <c r="A50" s="1338" t="n"/>
      <c r="B50" s="1398" t="inlineStr">
        <is>
          <t>Paiement de salaires</t>
        </is>
      </c>
      <c r="C50" s="1283" t="n"/>
      <c r="D50" s="1340" t="n">
        <v>195915</v>
      </c>
      <c r="E50" s="1328" t="n">
        <v>6986</v>
      </c>
      <c r="F50" s="1328" t="n">
        <v>775724.888306536</v>
      </c>
      <c r="G50" s="1341" t="n">
        <v>-579809.888306536</v>
      </c>
      <c r="H50" s="3102" t="n">
        <v>27.04394503292299</v>
      </c>
      <c r="I50" s="1283" t="n"/>
      <c r="J50" s="1340" t="n">
        <v>1729653</v>
      </c>
      <c r="K50" s="1328" t="n">
        <v>1759178</v>
      </c>
      <c r="L50" s="1328" t="n">
        <v>788798.985135493</v>
      </c>
      <c r="M50" s="1341" t="n">
        <v>940854.014864507</v>
      </c>
      <c r="N50" s="3102" t="n">
        <v>-0.01678340679567392</v>
      </c>
      <c r="O50" s="1283" t="n"/>
      <c r="P50" s="1340" t="n">
        <v>195915</v>
      </c>
      <c r="Q50" s="1321" t="n">
        <v>208178.4759536112</v>
      </c>
      <c r="R50" s="1330" t="n">
        <v>873223.548392591</v>
      </c>
      <c r="S50" s="1341" t="n">
        <v>-677308.548392591</v>
      </c>
      <c r="T50" s="3102" t="n">
        <v>-0.05890847215321104</v>
      </c>
      <c r="U50" s="1276" t="n"/>
      <c r="V50" s="1340" t="n">
        <v>137125</v>
      </c>
      <c r="W50" s="1321" t="n">
        <v>314184</v>
      </c>
      <c r="X50" s="1321" t="n">
        <v>915723.72836294</v>
      </c>
      <c r="Y50" s="1321" t="n">
        <v>0</v>
      </c>
      <c r="Z50" s="1341" t="n">
        <v>-778598.72836294</v>
      </c>
      <c r="AA50" s="1341" t="n">
        <v>137125</v>
      </c>
      <c r="AB50" s="3102" t="n">
        <v>-0.5635519313523285</v>
      </c>
      <c r="AD50" s="1340" t="n">
        <v>692999</v>
      </c>
      <c r="AE50" s="1321" t="n">
        <v>391483</v>
      </c>
      <c r="AF50" s="1321" t="n">
        <v>956128.337652309</v>
      </c>
      <c r="AG50" s="1321" t="n">
        <v>0</v>
      </c>
      <c r="AH50" s="1341" t="n">
        <v>-263129.337652309</v>
      </c>
      <c r="AI50" s="1341" t="n">
        <v>692999</v>
      </c>
      <c r="AJ50" s="3102" t="n">
        <v>0.7701892547058238</v>
      </c>
      <c r="AK50" s="1285" t="n"/>
      <c r="AL50" s="1340" t="n">
        <v>666284.814</v>
      </c>
      <c r="AM50" s="1321" t="n">
        <v>53812</v>
      </c>
      <c r="AN50" s="1328" t="n">
        <v>953337.846959849</v>
      </c>
      <c r="AO50" s="1330" t="n">
        <v>0</v>
      </c>
      <c r="AP50" s="1341" t="n">
        <v>-287053.032959849</v>
      </c>
      <c r="AQ50" s="1341" t="n">
        <v>666284.814</v>
      </c>
      <c r="AR50" s="3102" t="n">
        <v>11.38171437597562</v>
      </c>
      <c r="AS50" s="1343" t="n"/>
      <c r="AT50" s="1340" t="n">
        <v>1076967.186</v>
      </c>
      <c r="AU50" s="1321" t="n">
        <v>905180</v>
      </c>
      <c r="AV50" s="1328" t="n">
        <v>1031020.48730661</v>
      </c>
      <c r="AW50" s="1330" t="n">
        <v>0</v>
      </c>
      <c r="AX50" s="1341" t="n">
        <v>45946.69869339</v>
      </c>
      <c r="AY50" s="1341" t="n">
        <v>1076967.186</v>
      </c>
      <c r="AZ50" s="3102" t="n">
        <v>0.1897823482622241</v>
      </c>
      <c r="BA50" s="1283" t="n"/>
      <c r="BB50" s="1340" t="n">
        <v>186993</v>
      </c>
      <c r="BC50" s="1321" t="n">
        <v>323372</v>
      </c>
      <c r="BD50" s="1328" t="n">
        <v>1013392.55640068</v>
      </c>
      <c r="BE50" s="1330" t="n">
        <v>635661.34015941</v>
      </c>
      <c r="BF50" s="1341" t="n">
        <v>-826399.55640068</v>
      </c>
      <c r="BG50" s="1341" t="n">
        <v>-448668.34015941</v>
      </c>
      <c r="BH50" s="3102" t="n">
        <v>-0.4217402867285974</v>
      </c>
      <c r="BI50" s="1283" t="n"/>
      <c r="BJ50" s="1340" t="n"/>
      <c r="BK50" s="1321" t="n"/>
      <c r="BL50" s="1328" t="n"/>
      <c r="BM50" s="1328" t="n"/>
      <c r="BN50" s="1328" t="n"/>
      <c r="BO50" s="1341" t="n"/>
      <c r="BP50" s="1341" t="n"/>
      <c r="BQ50" s="3102" t="n"/>
      <c r="BS50" s="1340" t="n"/>
      <c r="BT50" s="1321" t="n"/>
      <c r="BU50" s="1328" t="n"/>
      <c r="BV50" s="1328" t="n"/>
      <c r="BW50" s="1341" t="n"/>
      <c r="BX50" s="1341" t="n"/>
      <c r="BY50" s="3102" t="n"/>
      <c r="CA50" s="1340" t="n"/>
      <c r="CB50" s="1321" t="n"/>
      <c r="CC50" s="1328" t="n"/>
      <c r="CD50" s="1328" t="n"/>
      <c r="CE50" s="1341" t="n"/>
      <c r="CF50" s="1341" t="n"/>
      <c r="CG50" s="3102" t="n"/>
      <c r="CI50" s="1340" t="n"/>
      <c r="CJ50" s="1321" t="n"/>
      <c r="CK50" s="1328" t="n"/>
      <c r="CL50" s="1328" t="n"/>
      <c r="CM50" s="1341" t="n"/>
      <c r="CN50" s="1341" t="n"/>
      <c r="CO50" s="3102" t="n"/>
      <c r="CP50" s="3096" t="n"/>
      <c r="CQ50" s="1377" t="n">
        <v>4881852</v>
      </c>
      <c r="CR50" s="1377" t="n">
        <v>3962373.475953612</v>
      </c>
      <c r="CS50" s="1377" t="n">
        <v>7307350.378517007</v>
      </c>
      <c r="CT50" s="1377" t="n">
        <v>3587268.34015941</v>
      </c>
      <c r="CU50" s="1345" t="n">
        <v>-2425498.378517007</v>
      </c>
      <c r="CV50" s="1345" t="n">
        <v>1294583.65984059</v>
      </c>
      <c r="CW50" s="3103">
        <f>IFERROR(CQ50/CR50-1,"-")</f>
        <v/>
      </c>
      <c r="CY50" s="1377" t="n"/>
      <c r="CZ50" s="1377" t="n"/>
      <c r="DA50" s="1377" t="n"/>
      <c r="DB50" s="1377" t="n"/>
      <c r="DC50" s="1377" t="n"/>
      <c r="DD50" s="1347">
        <f>CY50/$DC50-1</f>
        <v/>
      </c>
      <c r="DE50" s="1345">
        <f>CZ50/$DC50-1</f>
        <v/>
      </c>
      <c r="DF50" s="1345">
        <f>DA50/$DC50-1</f>
        <v/>
      </c>
      <c r="DG50" s="1345">
        <f>DB50/$DC50-1</f>
        <v/>
      </c>
    </row>
    <row r="51">
      <c r="A51" s="1338" t="n"/>
      <c r="B51" s="1398" t="inlineStr">
        <is>
          <t>Autres (à préciser)</t>
        </is>
      </c>
      <c r="C51" s="1283" t="n"/>
      <c r="D51" s="1340" t="n">
        <v>12405632</v>
      </c>
      <c r="E51" s="1328" t="n">
        <v>0</v>
      </c>
      <c r="F51" s="1328" t="n">
        <v>0</v>
      </c>
      <c r="G51" s="1341" t="n">
        <v>12405632</v>
      </c>
      <c r="H51" s="3102" t="n"/>
      <c r="I51" s="1283" t="n"/>
      <c r="J51" s="1340" t="n">
        <v>12694148</v>
      </c>
      <c r="K51" s="1328" t="n">
        <v>0</v>
      </c>
      <c r="L51" s="1328" t="n">
        <v>0</v>
      </c>
      <c r="M51" s="1341" t="n">
        <v>12694148</v>
      </c>
      <c r="N51" s="3102" t="n"/>
      <c r="O51" s="1283" t="n"/>
      <c r="P51" s="1340" t="n">
        <v>13784041</v>
      </c>
      <c r="Q51" s="1321" t="n">
        <v>0</v>
      </c>
      <c r="R51" s="1330" t="n">
        <v>0</v>
      </c>
      <c r="S51" s="1341" t="n">
        <v>13784041</v>
      </c>
      <c r="T51" s="3102" t="n"/>
      <c r="U51" s="1401" t="n"/>
      <c r="V51" s="1340" t="n">
        <v>15083653</v>
      </c>
      <c r="W51" s="1321" t="n">
        <v>0</v>
      </c>
      <c r="X51" s="1321" t="n">
        <v>0</v>
      </c>
      <c r="Y51" s="1321" t="n">
        <v>1026798.42742494</v>
      </c>
      <c r="Z51" s="1341" t="n">
        <v>15083653</v>
      </c>
      <c r="AA51" s="1341" t="n">
        <v>14056854.57257506</v>
      </c>
      <c r="AB51" s="3102" t="n"/>
      <c r="AD51" s="1340" t="n">
        <v>17718741</v>
      </c>
      <c r="AE51" s="1321" t="n">
        <v>0</v>
      </c>
      <c r="AF51" s="1321" t="n">
        <v>0</v>
      </c>
      <c r="AG51" s="1321" t="n">
        <v>1065678.04712471</v>
      </c>
      <c r="AH51" s="1341" t="n">
        <v>17718741</v>
      </c>
      <c r="AI51" s="1341" t="n">
        <v>16653062.95287529</v>
      </c>
      <c r="AJ51" s="3102" t="n"/>
      <c r="AK51" s="1285" t="n"/>
      <c r="AL51" s="1340" t="n">
        <v>24486914.2145001</v>
      </c>
      <c r="AM51" s="1321" t="n">
        <v>0</v>
      </c>
      <c r="AN51" s="1328" t="n">
        <v>0</v>
      </c>
      <c r="AO51" s="1330" t="n">
        <v>0</v>
      </c>
      <c r="AP51" s="1341" t="n">
        <v>24486914.2145001</v>
      </c>
      <c r="AQ51" s="1341" t="n">
        <v>24486914.2145001</v>
      </c>
      <c r="AR51" s="3102" t="n"/>
      <c r="AS51" s="1343" t="n"/>
      <c r="AT51" s="1340" t="n">
        <v>29839382.7854999</v>
      </c>
      <c r="AU51" s="1321" t="n">
        <v>7402491</v>
      </c>
      <c r="AV51" s="1328" t="n">
        <v>0</v>
      </c>
      <c r="AW51" s="1330" t="n">
        <v>0</v>
      </c>
      <c r="AX51" s="1341" t="n">
        <v>29839382.7854999</v>
      </c>
      <c r="AY51" s="1341" t="n">
        <v>29839382.7854999</v>
      </c>
      <c r="AZ51" s="3102" t="n">
        <v>3.030992105968099</v>
      </c>
      <c r="BA51" s="1283" t="n"/>
      <c r="BB51" s="1340" t="n">
        <v>34678967</v>
      </c>
      <c r="BC51" s="1321" t="n">
        <v>0</v>
      </c>
      <c r="BD51" s="1328" t="n">
        <v>0</v>
      </c>
      <c r="BE51" s="1330" t="n">
        <v>15438422.3569925</v>
      </c>
      <c r="BF51" s="1341" t="n">
        <v>34678967</v>
      </c>
      <c r="BG51" s="1341" t="n">
        <v>19240544.6430075</v>
      </c>
      <c r="BH51" s="3102" t="n"/>
      <c r="BI51" s="1283" t="n"/>
      <c r="BJ51" s="1340" t="n"/>
      <c r="BK51" s="1321" t="n"/>
      <c r="BL51" s="1328" t="n"/>
      <c r="BM51" s="1328" t="n"/>
      <c r="BN51" s="1328" t="n"/>
      <c r="BO51" s="1341" t="n"/>
      <c r="BP51" s="1341" t="n"/>
      <c r="BQ51" s="3102" t="n"/>
      <c r="BS51" s="1340" t="n"/>
      <c r="BT51" s="1321" t="n"/>
      <c r="BU51" s="1328" t="n"/>
      <c r="BV51" s="1328" t="n"/>
      <c r="BW51" s="1341" t="n"/>
      <c r="BX51" s="1341" t="n"/>
      <c r="BY51" s="3102" t="n"/>
      <c r="CA51" s="1340" t="n"/>
      <c r="CB51" s="1321" t="n"/>
      <c r="CC51" s="1328" t="n"/>
      <c r="CD51" s="1328" t="n"/>
      <c r="CE51" s="1341" t="n"/>
      <c r="CF51" s="1341" t="n"/>
      <c r="CG51" s="3102" t="n"/>
      <c r="CI51" s="1340" t="n"/>
      <c r="CJ51" s="1321" t="n"/>
      <c r="CK51" s="1328" t="n"/>
      <c r="CL51" s="1328" t="n"/>
      <c r="CM51" s="1341" t="n"/>
      <c r="CN51" s="1341" t="n"/>
      <c r="CO51" s="3102" t="n"/>
      <c r="CP51" s="3096" t="n"/>
      <c r="CQ51" s="1383" t="n">
        <v>160691479</v>
      </c>
      <c r="CR51" s="1383" t="n">
        <v>7402491</v>
      </c>
      <c r="CS51" s="1383" t="n">
        <v>0</v>
      </c>
      <c r="CT51" s="1383" t="n">
        <v>87124637.3569925</v>
      </c>
      <c r="CU51" s="1345" t="n">
        <v>160691479</v>
      </c>
      <c r="CV51" s="1345" t="n">
        <v>73566841.6430075</v>
      </c>
      <c r="CW51" s="3103">
        <f>IFERROR(CQ51/CR51-1,"-")</f>
        <v/>
      </c>
      <c r="CY51" s="1383" t="n"/>
      <c r="CZ51" s="1383" t="n"/>
      <c r="DA51" s="1383" t="n"/>
      <c r="DB51" s="1383" t="n"/>
      <c r="DC51" s="1383" t="n"/>
      <c r="DD51" s="1347">
        <f>CY51/$DC51-1</f>
        <v/>
      </c>
      <c r="DE51" s="1345">
        <f>CZ51/$DC51-1</f>
        <v/>
      </c>
      <c r="DF51" s="1345">
        <f>DA51/$DC51-1</f>
        <v/>
      </c>
      <c r="DG51" s="1345">
        <f>DB51/$DC51-1</f>
        <v/>
      </c>
    </row>
    <row r="52">
      <c r="A52" s="1402" t="n"/>
      <c r="B52" s="1403" t="inlineStr">
        <is>
          <t>Dont commissions ETB</t>
        </is>
      </c>
      <c r="C52" s="1283" t="n"/>
      <c r="D52" s="1308" t="n">
        <v>1243152</v>
      </c>
      <c r="E52" s="1396" t="n">
        <v>4538517</v>
      </c>
      <c r="F52" s="1396" t="n">
        <v>1600651.95529321</v>
      </c>
      <c r="G52" s="1310" t="n">
        <v>-357499.95529321</v>
      </c>
      <c r="H52" s="3094" t="n">
        <v>-0.7260884998337562</v>
      </c>
      <c r="I52" s="1397" t="n"/>
      <c r="J52" s="1308" t="n">
        <v>1232266</v>
      </c>
      <c r="K52" s="1396" t="n">
        <v>2385563</v>
      </c>
      <c r="L52" s="1396" t="n">
        <v>1627629.4043456</v>
      </c>
      <c r="M52" s="1310" t="n">
        <v>-395363.4043455999</v>
      </c>
      <c r="N52" s="3094" t="n">
        <v>-0.4834485611991802</v>
      </c>
      <c r="O52" s="1397" t="n"/>
      <c r="P52" s="1308" t="n">
        <v>1376347</v>
      </c>
      <c r="Q52" s="1309" t="n">
        <v>4538517</v>
      </c>
      <c r="R52" s="1404" t="n">
        <v>1801833.35769207</v>
      </c>
      <c r="S52" s="1310" t="n">
        <v>-425486.3576920701</v>
      </c>
      <c r="T52" s="3094" t="n">
        <v>-0.6967408076250459</v>
      </c>
      <c r="U52" s="1401" t="n"/>
      <c r="V52" s="1308" t="n">
        <v>1101859</v>
      </c>
      <c r="W52" s="1309" t="n">
        <v>1011565</v>
      </c>
      <c r="X52" s="1404" t="n">
        <v>1889529.39167954</v>
      </c>
      <c r="Y52" s="1404" t="n">
        <v>2118723.96428803</v>
      </c>
      <c r="Z52" s="1310" t="n">
        <v>-787670.39167954</v>
      </c>
      <c r="AA52" s="1310" t="n">
        <v>-1016864.96428803</v>
      </c>
      <c r="AB52" s="3094" t="n">
        <v>0.08926168857166861</v>
      </c>
      <c r="AC52" s="169" t="n"/>
      <c r="AD52" s="1308" t="n">
        <v>1339196</v>
      </c>
      <c r="AE52" s="1309" t="n">
        <v>1303843</v>
      </c>
      <c r="AF52" s="1404" t="n">
        <v>1972901.36779735</v>
      </c>
      <c r="AG52" s="1404" t="n">
        <v>2198949.23516899</v>
      </c>
      <c r="AH52" s="1310" t="n">
        <v>-633705.36779735</v>
      </c>
      <c r="AI52" s="1310" t="n">
        <v>-859753.2351689902</v>
      </c>
      <c r="AJ52" s="3094" t="n">
        <v>0.02711446086683744</v>
      </c>
      <c r="AK52" s="1405" t="n"/>
      <c r="AL52" s="1308" t="n">
        <v>1287572.026</v>
      </c>
      <c r="AM52" s="1309" t="n">
        <v>1303843</v>
      </c>
      <c r="AN52" s="1396" t="n">
        <v>1967143.39296575</v>
      </c>
      <c r="AO52" s="1404" t="n">
        <v>0</v>
      </c>
      <c r="AP52" s="1310" t="n">
        <v>-679571.3669657502</v>
      </c>
      <c r="AQ52" s="1310" t="n">
        <v>1287572.026</v>
      </c>
      <c r="AR52" s="3094" t="n">
        <v>-0.01247924328312544</v>
      </c>
      <c r="AS52" s="1283" t="n"/>
      <c r="AT52" s="1308" t="n">
        <v>-422535.026</v>
      </c>
      <c r="AU52" s="1309" t="n">
        <v>1455406</v>
      </c>
      <c r="AV52" s="1396" t="n">
        <v>2127435.87814671</v>
      </c>
      <c r="AW52" s="1404" t="n">
        <v>0</v>
      </c>
      <c r="AX52" s="1310" t="n">
        <v>-2549970.90414671</v>
      </c>
      <c r="AY52" s="1310" t="n">
        <v>-422535.026</v>
      </c>
      <c r="AZ52" s="3094" t="n">
        <v>-1.290321069172451</v>
      </c>
      <c r="BA52" s="1283" t="n"/>
      <c r="BB52" s="1308" t="n">
        <v>0</v>
      </c>
      <c r="BC52" s="1309" t="n">
        <v>1289195</v>
      </c>
      <c r="BD52" s="1396" t="n">
        <v>2091061.92328502</v>
      </c>
      <c r="BE52" s="1404" t="n">
        <v>1355228.65834847</v>
      </c>
      <c r="BF52" s="1310" t="n">
        <v>-2091061.92328502</v>
      </c>
      <c r="BG52" s="1310" t="n">
        <v>-1355228.65834847</v>
      </c>
      <c r="BH52" s="3094" t="n">
        <v>-1</v>
      </c>
      <c r="BI52" s="1283" t="n"/>
      <c r="BJ52" s="1308" t="n"/>
      <c r="BK52" s="1309" t="n"/>
      <c r="BL52" s="1396" t="n"/>
      <c r="BM52" s="1396" t="n"/>
      <c r="BN52" s="1396" t="n"/>
      <c r="BO52" s="1310" t="n"/>
      <c r="BP52" s="1310" t="n"/>
      <c r="BQ52" s="3094" t="n"/>
      <c r="BS52" s="1308" t="n"/>
      <c r="BT52" s="1309" t="n"/>
      <c r="BU52" s="1396" t="n"/>
      <c r="BV52" s="1396" t="n"/>
      <c r="BW52" s="1310" t="n"/>
      <c r="BX52" s="1310" t="n"/>
      <c r="BY52" s="3094" t="n"/>
      <c r="CA52" s="1308" t="n"/>
      <c r="CB52" s="1309" t="n"/>
      <c r="CC52" s="1396" t="n"/>
      <c r="CD52" s="1396" t="n"/>
      <c r="CE52" s="1310" t="n"/>
      <c r="CF52" s="1310" t="n"/>
      <c r="CG52" s="3094" t="n"/>
      <c r="CI52" s="1308" t="n"/>
      <c r="CJ52" s="1309" t="n"/>
      <c r="CK52" s="1396" t="n"/>
      <c r="CL52" s="1396" t="n"/>
      <c r="CM52" s="1310" t="n"/>
      <c r="CN52" s="1310" t="n"/>
      <c r="CO52" s="3094" t="n"/>
      <c r="CP52" s="3096" t="n"/>
      <c r="CQ52" s="1383" t="n">
        <v>7157857</v>
      </c>
      <c r="CR52" s="1383" t="n">
        <v>17826449</v>
      </c>
      <c r="CS52" s="1383" t="n">
        <v>15078186.6712053</v>
      </c>
      <c r="CT52" s="1383" t="n">
        <v/>
      </c>
      <c r="CU52" s="1317" t="n">
        <v>-7920329.671205301</v>
      </c>
      <c r="CV52" s="1317" t="n">
        <v/>
      </c>
      <c r="CW52" s="3097">
        <f>IFERROR(CQ52/CR52-1,"-")</f>
        <v/>
      </c>
      <c r="CY52" s="1383" t="n"/>
      <c r="CZ52" s="1383" t="n"/>
      <c r="DA52" s="1383" t="n"/>
      <c r="DB52" s="1383" t="n"/>
      <c r="DC52" s="1383" t="n"/>
      <c r="DD52" s="1319">
        <f>CY52/$DC52-1</f>
        <v/>
      </c>
      <c r="DE52" s="1317">
        <f>CZ52/$DC52-1</f>
        <v/>
      </c>
      <c r="DF52" s="1317">
        <f>DA52/$DC52-1</f>
        <v/>
      </c>
      <c r="DG52" s="1317">
        <f>DB52/$DC52-1</f>
        <v/>
      </c>
    </row>
    <row r="53">
      <c r="A53" s="1320" t="n"/>
      <c r="B53" s="1398" t="inlineStr">
        <is>
          <t>Dépôt d’argent</t>
        </is>
      </c>
      <c r="C53" s="1283" t="n"/>
      <c r="D53" s="1340" t="n">
        <v>642270</v>
      </c>
      <c r="E53" s="1328" t="n">
        <v>2468489</v>
      </c>
      <c r="F53" s="1328" t="n">
        <v>902099.947423493</v>
      </c>
      <c r="G53" s="1341" t="n">
        <v>-259829.947423493</v>
      </c>
      <c r="H53" s="3102" t="n">
        <v>-0.7398124925814942</v>
      </c>
      <c r="I53" s="3125" t="n"/>
      <c r="J53" s="1340" t="n">
        <v>653278</v>
      </c>
      <c r="K53" s="1328" t="n">
        <v>1372482</v>
      </c>
      <c r="L53" s="1328" t="n">
        <v>917303.974314727</v>
      </c>
      <c r="M53" s="1341" t="n">
        <v>-264025.974314727</v>
      </c>
      <c r="N53" s="3102" t="n">
        <v>-0.5240170727193507</v>
      </c>
      <c r="O53" s="1397" t="n"/>
      <c r="P53" s="1340" t="n">
        <v>711085</v>
      </c>
      <c r="Q53" s="1321" t="n">
        <v>2468489</v>
      </c>
      <c r="R53" s="1330" t="n">
        <v>1015482.33009978</v>
      </c>
      <c r="S53" s="1341" t="n">
        <v>-304397.33009978</v>
      </c>
      <c r="T53" s="3102" t="n">
        <v>-0.7119351149630402</v>
      </c>
      <c r="U53" s="1401" t="n"/>
      <c r="V53" s="1340" t="n">
        <v>504535</v>
      </c>
      <c r="W53" s="1321" t="n">
        <v>551704</v>
      </c>
      <c r="X53" s="1321" t="n">
        <v>1064906.30849042</v>
      </c>
      <c r="Y53" s="1321" t="n">
        <v>1194076.43271146</v>
      </c>
      <c r="Z53" s="1341" t="n">
        <v>-560371.30849042</v>
      </c>
      <c r="AA53" s="1341" t="n">
        <v>-689541.4327114599</v>
      </c>
      <c r="AB53" s="3102" t="n">
        <v>-0.08549693313805951</v>
      </c>
      <c r="AD53" s="1340" t="n">
        <v>683185</v>
      </c>
      <c r="AE53" s="1321" t="n">
        <v>711111.395186666</v>
      </c>
      <c r="AF53" s="1321" t="n">
        <v>1111893.32214055</v>
      </c>
      <c r="AG53" s="1321" t="n">
        <v>1239290.01734141</v>
      </c>
      <c r="AH53" s="1341" t="n">
        <v>-428708.32214055</v>
      </c>
      <c r="AI53" s="1341" t="n">
        <v>-556105.01734141</v>
      </c>
      <c r="AJ53" s="3102" t="n">
        <v>-0.03927147754303018</v>
      </c>
      <c r="AL53" s="1340" t="n">
        <v>656849.5445</v>
      </c>
      <c r="AM53" s="1321" t="n">
        <v>711111</v>
      </c>
      <c r="AN53" s="1328" t="n">
        <v>1108648.22643085</v>
      </c>
      <c r="AO53" s="1330" t="n">
        <v>0</v>
      </c>
      <c r="AP53" s="1341" t="n">
        <v>-451798.6819308501</v>
      </c>
      <c r="AQ53" s="1341" t="n">
        <v>656849.5445</v>
      </c>
      <c r="AR53" s="3102" t="n">
        <v>-0.07630518371955997</v>
      </c>
      <c r="AS53" s="1343" t="n"/>
      <c r="AT53" s="1340" t="n">
        <v>-206591.5445</v>
      </c>
      <c r="AU53" s="1321" t="n">
        <v>862396</v>
      </c>
      <c r="AV53" s="1328" t="n">
        <v>1198986.31771668</v>
      </c>
      <c r="AW53" s="1330" t="n">
        <v>0</v>
      </c>
      <c r="AX53" s="1341" t="n">
        <v>-1405577.86221668</v>
      </c>
      <c r="AY53" s="1341" t="n">
        <v>-206591.5445</v>
      </c>
      <c r="AZ53" s="3102" t="n">
        <v>-1.239555313916113</v>
      </c>
      <c r="BA53" s="1283" t="n"/>
      <c r="BB53" s="1340" t="n"/>
      <c r="BC53" s="1321" t="n"/>
      <c r="BD53" s="1328" t="n"/>
      <c r="BE53" s="1330" t="n"/>
      <c r="BF53" s="1341" t="n"/>
      <c r="BG53" s="1341" t="n"/>
      <c r="BH53" s="3102" t="n"/>
      <c r="BI53" s="1283" t="n"/>
      <c r="BJ53" s="1340" t="n"/>
      <c r="BK53" s="1321" t="n"/>
      <c r="BL53" s="1328" t="n"/>
      <c r="BM53" s="1328" t="n"/>
      <c r="BN53" s="1328" t="n"/>
      <c r="BO53" s="1341" t="n"/>
      <c r="BP53" s="1341" t="n"/>
      <c r="BQ53" s="3102" t="n"/>
      <c r="BR53" s="234" t="n"/>
      <c r="BS53" s="1340" t="n"/>
      <c r="BT53" s="1321" t="n"/>
      <c r="BU53" s="1328" t="n"/>
      <c r="BV53" s="1328" t="n"/>
      <c r="BW53" s="1341" t="n"/>
      <c r="BX53" s="1341" t="n"/>
      <c r="BY53" s="3102" t="n"/>
      <c r="CA53" s="1340" t="n"/>
      <c r="CB53" s="1321" t="n"/>
      <c r="CC53" s="1328" t="n"/>
      <c r="CD53" s="1328" t="n"/>
      <c r="CE53" s="1341" t="n"/>
      <c r="CF53" s="1341" t="n"/>
      <c r="CG53" s="3102" t="n"/>
      <c r="CI53" s="1340" t="n"/>
      <c r="CJ53" s="1321" t="n"/>
      <c r="CK53" s="1328" t="n"/>
      <c r="CL53" s="1328" t="n"/>
      <c r="CM53" s="1341" t="n"/>
      <c r="CN53" s="1341" t="n"/>
      <c r="CO53" s="3102" t="n"/>
      <c r="CP53" s="3096" t="n"/>
      <c r="CQ53" s="1377" t="n"/>
      <c r="CR53" s="1377" t="n"/>
      <c r="CS53" s="1377" t="n"/>
      <c r="CT53" s="1377" t="n"/>
      <c r="CU53" s="1345">
        <f>CQ53-CS53</f>
        <v/>
      </c>
      <c r="CV53" s="1345" t="n"/>
      <c r="CW53" s="3103">
        <f>IFERROR(CQ53/CR53-1,"-")</f>
        <v/>
      </c>
      <c r="CY53" s="1377" t="n"/>
      <c r="CZ53" s="1377" t="n"/>
      <c r="DA53" s="1377" t="n"/>
      <c r="DB53" s="1377" t="n"/>
      <c r="DC53" s="1377" t="n"/>
      <c r="DD53" s="1347">
        <f>CY53/$DC53-1</f>
        <v/>
      </c>
      <c r="DE53" s="1345">
        <f>CZ53/$DC53-1</f>
        <v/>
      </c>
      <c r="DF53" s="1345">
        <f>DA53/$DC53-1</f>
        <v/>
      </c>
      <c r="DG53" s="1345">
        <f>DB53/$DC53-1</f>
        <v/>
      </c>
    </row>
    <row r="54">
      <c r="A54" s="1320" t="n"/>
      <c r="B54" s="1398" t="inlineStr">
        <is>
          <t>Retrait d’argent</t>
        </is>
      </c>
      <c r="C54" s="1283" t="n"/>
      <c r="D54" s="1340" t="n">
        <v>600882</v>
      </c>
      <c r="E54" s="1328" t="n">
        <v>2070028</v>
      </c>
      <c r="F54" s="1328" t="n">
        <v>698552.007869713</v>
      </c>
      <c r="G54" s="1341" t="n">
        <v>-97670.00786971301</v>
      </c>
      <c r="H54" s="3102" t="n">
        <v>-0.7097227670350352</v>
      </c>
      <c r="I54" s="3125" t="n"/>
      <c r="J54" s="1340" t="n">
        <v>578988</v>
      </c>
      <c r="K54" s="1328" t="n">
        <v>1013081</v>
      </c>
      <c r="L54" s="1328" t="n">
        <v>710325.430030872</v>
      </c>
      <c r="M54" s="1341" t="n">
        <v>-131337.430030872</v>
      </c>
      <c r="N54" s="3102" t="n">
        <v>-0.4284879491373346</v>
      </c>
      <c r="O54" s="1397" t="n"/>
      <c r="P54" s="1340" t="n">
        <v>665262</v>
      </c>
      <c r="Q54" s="1321" t="n">
        <v>2070028</v>
      </c>
      <c r="R54" s="1330" t="n">
        <v>786351.0275922921</v>
      </c>
      <c r="S54" s="1341" t="n">
        <v>-121089.0275922921</v>
      </c>
      <c r="T54" s="3102" t="n">
        <v>-0.6786217384499147</v>
      </c>
      <c r="U54" s="1276" t="n"/>
      <c r="V54" s="1340" t="n">
        <v>597324</v>
      </c>
      <c r="W54" s="1321" t="n">
        <v>459861</v>
      </c>
      <c r="X54" s="1321" t="n">
        <v>824623.0831891201</v>
      </c>
      <c r="Y54" s="1321" t="n">
        <v>924647.5315765759</v>
      </c>
      <c r="Z54" s="1341" t="n">
        <v>-227299.0831891201</v>
      </c>
      <c r="AA54" s="1341" t="n">
        <v>-327323.5315765759</v>
      </c>
      <c r="AB54" s="3102" t="n">
        <v>0.298922935408743</v>
      </c>
      <c r="AD54" s="1340" t="n">
        <v>656011</v>
      </c>
      <c r="AE54" s="1321" t="n">
        <v>592731.604813334</v>
      </c>
      <c r="AF54" s="1321" t="n">
        <v>861008.045656802</v>
      </c>
      <c r="AG54" s="1321" t="n">
        <v>959659.217827582</v>
      </c>
      <c r="AH54" s="1341" t="n">
        <v>-204997.045656802</v>
      </c>
      <c r="AI54" s="1341" t="n">
        <v>-303648.217827582</v>
      </c>
      <c r="AJ54" s="3102" t="n">
        <v>0.1067589355330467</v>
      </c>
      <c r="AL54" s="1340" t="n">
        <v>630722.4815</v>
      </c>
      <c r="AM54" s="1321" t="n">
        <v>592732</v>
      </c>
      <c r="AN54" s="1328" t="n">
        <v>858495.166534908</v>
      </c>
      <c r="AO54" s="1330" t="n">
        <v>0</v>
      </c>
      <c r="AP54" s="1341" t="n">
        <v>-227772.685034908</v>
      </c>
      <c r="AQ54" s="1341" t="n">
        <v>630722.4815</v>
      </c>
      <c r="AR54" s="3102" t="n">
        <v>0.06409385945081425</v>
      </c>
      <c r="AS54" s="1343" t="n"/>
      <c r="AT54" s="1340" t="n">
        <v>-215943.4815</v>
      </c>
      <c r="AU54" s="1321" t="n">
        <v>593010</v>
      </c>
      <c r="AV54" s="1328" t="n">
        <v>928449.560430035</v>
      </c>
      <c r="AW54" s="1330" t="n">
        <v>0</v>
      </c>
      <c r="AX54" s="1341" t="n">
        <v>-1144393.041930035</v>
      </c>
      <c r="AY54" s="1341" t="n">
        <v>-215943.4815</v>
      </c>
      <c r="AZ54" s="3102" t="n">
        <v>-1.364148128193454</v>
      </c>
      <c r="BA54" s="1283" t="n"/>
      <c r="BB54" s="1340" t="n"/>
      <c r="BC54" s="1321" t="n"/>
      <c r="BD54" s="1328" t="n"/>
      <c r="BE54" s="1330" t="n"/>
      <c r="BF54" s="1341" t="n"/>
      <c r="BG54" s="1341" t="n"/>
      <c r="BH54" s="3102" t="n"/>
      <c r="BI54" s="1283" t="n"/>
      <c r="BJ54" s="1340" t="n"/>
      <c r="BK54" s="1321" t="n"/>
      <c r="BL54" s="1328" t="n"/>
      <c r="BM54" s="1328" t="n"/>
      <c r="BN54" s="1328" t="n"/>
      <c r="BO54" s="1341" t="n"/>
      <c r="BP54" s="1341" t="n"/>
      <c r="BQ54" s="3102" t="n"/>
      <c r="BR54" s="234" t="n"/>
      <c r="BS54" s="1340" t="n"/>
      <c r="BT54" s="1321" t="n"/>
      <c r="BU54" s="1328" t="n"/>
      <c r="BV54" s="1328" t="n"/>
      <c r="BW54" s="1341" t="n"/>
      <c r="BX54" s="1341" t="n"/>
      <c r="BY54" s="3102" t="n"/>
      <c r="CA54" s="1340" t="n"/>
      <c r="CB54" s="1321" t="n"/>
      <c r="CC54" s="1328" t="n"/>
      <c r="CD54" s="1328" t="n"/>
      <c r="CE54" s="1341" t="n"/>
      <c r="CF54" s="1341" t="n"/>
      <c r="CG54" s="3102" t="n"/>
      <c r="CI54" s="1340" t="n"/>
      <c r="CJ54" s="1321" t="n"/>
      <c r="CK54" s="1328" t="n"/>
      <c r="CL54" s="1328" t="n"/>
      <c r="CM54" s="1341" t="n"/>
      <c r="CN54" s="1341" t="n"/>
      <c r="CO54" s="3102" t="n"/>
      <c r="CP54" s="3096" t="n"/>
      <c r="CQ54" s="1377" t="n"/>
      <c r="CR54" s="1377" t="n"/>
      <c r="CS54" s="1377" t="n"/>
      <c r="CT54" s="1377" t="n"/>
      <c r="CU54" s="1345">
        <f>CQ54-CS54</f>
        <v/>
      </c>
      <c r="CV54" s="1345" t="n"/>
      <c r="CW54" s="3103">
        <f>IFERROR(CQ54/CR54-1,"-")</f>
        <v/>
      </c>
      <c r="CY54" s="1377" t="n"/>
      <c r="CZ54" s="1377" t="n"/>
      <c r="DA54" s="1377" t="n"/>
      <c r="DB54" s="1377" t="n"/>
      <c r="DC54" s="1377" t="n"/>
      <c r="DD54" s="1347">
        <f>CY54/$DC54-1</f>
        <v/>
      </c>
      <c r="DE54" s="1345">
        <f>CZ54/$DC54-1</f>
        <v/>
      </c>
      <c r="DF54" s="1345">
        <f>DA54/$DC54-1</f>
        <v/>
      </c>
      <c r="DG54" s="1345">
        <f>DB54/$DC54-1</f>
        <v/>
      </c>
    </row>
    <row r="55">
      <c r="A55" s="1320" t="n"/>
      <c r="B55" s="1398" t="inlineStr">
        <is>
          <t>Transfert d’argent national</t>
        </is>
      </c>
      <c r="C55" s="1283" t="n"/>
      <c r="D55" s="1340" t="n">
        <v>0</v>
      </c>
      <c r="E55" s="1328" t="n">
        <v>0</v>
      </c>
      <c r="F55" s="1328" t="n">
        <v>0</v>
      </c>
      <c r="G55" s="1341" t="n">
        <v>0</v>
      </c>
      <c r="H55" s="3102" t="n"/>
      <c r="I55" s="1283" t="n"/>
      <c r="J55" s="1340" t="n">
        <v>0</v>
      </c>
      <c r="K55" s="1328" t="n">
        <v>0</v>
      </c>
      <c r="L55" s="1328" t="n">
        <v>0</v>
      </c>
      <c r="M55" s="1341" t="n">
        <v>0</v>
      </c>
      <c r="N55" s="3102" t="n"/>
      <c r="O55" s="1283" t="n"/>
      <c r="P55" s="1340" t="n">
        <v>0</v>
      </c>
      <c r="Q55" s="1321" t="n">
        <v>0</v>
      </c>
      <c r="R55" s="1330" t="n">
        <v>0</v>
      </c>
      <c r="S55" s="1341" t="n">
        <v>0</v>
      </c>
      <c r="T55" s="3102" t="n"/>
      <c r="U55" s="1276" t="n"/>
      <c r="V55" s="1340" t="n">
        <v>0</v>
      </c>
      <c r="W55" s="1321" t="n">
        <v>0</v>
      </c>
      <c r="X55" s="1321" t="n">
        <v>0</v>
      </c>
      <c r="Y55" s="1321" t="n">
        <v>0</v>
      </c>
      <c r="Z55" s="1341" t="n">
        <v>0</v>
      </c>
      <c r="AA55" s="1341" t="n">
        <v>0</v>
      </c>
      <c r="AB55" s="3102" t="n"/>
      <c r="AD55" s="1340" t="n">
        <v>0</v>
      </c>
      <c r="AE55" s="1321" t="n">
        <v>0</v>
      </c>
      <c r="AF55" s="1321" t="n">
        <v>0</v>
      </c>
      <c r="AG55" s="1321" t="n">
        <v>0</v>
      </c>
      <c r="AH55" s="1341" t="n">
        <v>0</v>
      </c>
      <c r="AI55" s="1341" t="n">
        <v>0</v>
      </c>
      <c r="AJ55" s="3102" t="n"/>
      <c r="AL55" s="1340" t="n">
        <v>0</v>
      </c>
      <c r="AM55" s="1321" t="n">
        <v>0</v>
      </c>
      <c r="AN55" s="1328" t="n">
        <v>0</v>
      </c>
      <c r="AO55" s="1330" t="n">
        <v>0</v>
      </c>
      <c r="AP55" s="1341" t="n">
        <v>0</v>
      </c>
      <c r="AQ55" s="1341" t="n">
        <v>0</v>
      </c>
      <c r="AR55" s="3102" t="n"/>
      <c r="AS55" s="1283" t="n"/>
      <c r="AT55" s="1340" t="n">
        <v>0</v>
      </c>
      <c r="AU55" s="1321" t="n">
        <v>0</v>
      </c>
      <c r="AV55" s="1328" t="n">
        <v>0</v>
      </c>
      <c r="AW55" s="1330" t="n">
        <v>0</v>
      </c>
      <c r="AX55" s="1341" t="n">
        <v>0</v>
      </c>
      <c r="AY55" s="1341" t="n">
        <v>0</v>
      </c>
      <c r="AZ55" s="3102" t="n"/>
      <c r="BA55" s="1283" t="n"/>
      <c r="BB55" s="1340" t="n"/>
      <c r="BC55" s="1321" t="n"/>
      <c r="BD55" s="1328" t="n"/>
      <c r="BE55" s="1330" t="n"/>
      <c r="BF55" s="1341" t="n"/>
      <c r="BG55" s="1341" t="n"/>
      <c r="BH55" s="3102" t="n"/>
      <c r="BI55" s="1283" t="n"/>
      <c r="BJ55" s="1340" t="n"/>
      <c r="BK55" s="1321" t="n"/>
      <c r="BL55" s="1328" t="n"/>
      <c r="BM55" s="1328" t="n"/>
      <c r="BN55" s="1328" t="n"/>
      <c r="BO55" s="1341" t="n"/>
      <c r="BP55" s="1341" t="n"/>
      <c r="BQ55" s="3102" t="n"/>
      <c r="BS55" s="1340" t="n"/>
      <c r="BT55" s="1321" t="n"/>
      <c r="BU55" s="1328" t="n"/>
      <c r="BV55" s="1328" t="n"/>
      <c r="BW55" s="1341" t="n"/>
      <c r="BX55" s="1341" t="n"/>
      <c r="BY55" s="3102" t="n"/>
      <c r="CA55" s="1340" t="n"/>
      <c r="CB55" s="1321" t="n"/>
      <c r="CC55" s="1328" t="n"/>
      <c r="CD55" s="1328" t="n"/>
      <c r="CE55" s="1341" t="n"/>
      <c r="CF55" s="1341" t="n"/>
      <c r="CG55" s="3102" t="n"/>
      <c r="CI55" s="1340" t="n"/>
      <c r="CJ55" s="1321" t="n"/>
      <c r="CK55" s="1328" t="n"/>
      <c r="CL55" s="1328" t="n"/>
      <c r="CM55" s="1341" t="n"/>
      <c r="CN55" s="1341" t="n"/>
      <c r="CO55" s="3102" t="n"/>
      <c r="CP55" s="3096" t="n"/>
      <c r="CQ55" s="1377" t="n"/>
      <c r="CR55" s="1377" t="n"/>
      <c r="CS55" s="1377" t="n"/>
      <c r="CT55" s="1377" t="n"/>
      <c r="CU55" s="1345">
        <f>CQ55-CS55</f>
        <v/>
      </c>
      <c r="CV55" s="1345" t="n"/>
      <c r="CW55" s="3103">
        <f>IFERROR(CQ55/CR55-1,"-")</f>
        <v/>
      </c>
      <c r="CY55" s="1377" t="n"/>
      <c r="CZ55" s="1377" t="n"/>
      <c r="DA55" s="1377" t="n"/>
      <c r="DB55" s="1377" t="n"/>
      <c r="DC55" s="1377" t="n"/>
      <c r="DD55" s="1347">
        <f>CY55/$DC55-1</f>
        <v/>
      </c>
      <c r="DE55" s="1345">
        <f>CZ55/$DC55-1</f>
        <v/>
      </c>
      <c r="DF55" s="1345">
        <f>DA55/$DC55-1</f>
        <v/>
      </c>
      <c r="DG55" s="1345">
        <f>DB55/$DC55-1</f>
        <v/>
      </c>
    </row>
    <row r="56">
      <c r="A56" s="1320" t="n"/>
      <c r="B56" s="1398" t="inlineStr">
        <is>
          <t>Transfert d’argent international</t>
        </is>
      </c>
      <c r="C56" s="1283" t="n"/>
      <c r="D56" s="1340" t="n">
        <v>0</v>
      </c>
      <c r="E56" s="1328" t="n">
        <v>0</v>
      </c>
      <c r="F56" s="1328" t="n">
        <v>0</v>
      </c>
      <c r="G56" s="1341" t="n">
        <v>0</v>
      </c>
      <c r="H56" s="3102" t="n"/>
      <c r="I56" s="1283" t="n"/>
      <c r="J56" s="1340" t="n">
        <v>0</v>
      </c>
      <c r="K56" s="1328" t="n">
        <v>0</v>
      </c>
      <c r="L56" s="1328" t="n">
        <v>0</v>
      </c>
      <c r="M56" s="1341" t="n">
        <v>0</v>
      </c>
      <c r="N56" s="3102" t="n"/>
      <c r="O56" s="1283" t="n"/>
      <c r="P56" s="1340" t="n">
        <v>0</v>
      </c>
      <c r="Q56" s="1321" t="n">
        <v>0</v>
      </c>
      <c r="R56" s="1330" t="n">
        <v>0</v>
      </c>
      <c r="S56" s="1341" t="n">
        <v>0</v>
      </c>
      <c r="T56" s="3102" t="n"/>
      <c r="U56" s="1276" t="n"/>
      <c r="V56" s="1340" t="n">
        <v>0</v>
      </c>
      <c r="W56" s="1321" t="n">
        <v>0</v>
      </c>
      <c r="X56" s="1321" t="n">
        <v>0</v>
      </c>
      <c r="Y56" s="1321" t="n">
        <v>0</v>
      </c>
      <c r="Z56" s="1341" t="n">
        <v>0</v>
      </c>
      <c r="AA56" s="1341" t="n">
        <v>0</v>
      </c>
      <c r="AB56" s="3102" t="n"/>
      <c r="AD56" s="1340" t="n">
        <v>0</v>
      </c>
      <c r="AE56" s="1321" t="n">
        <v>0</v>
      </c>
      <c r="AF56" s="1321" t="n">
        <v>0</v>
      </c>
      <c r="AG56" s="1321" t="n">
        <v>0</v>
      </c>
      <c r="AH56" s="1341" t="n">
        <v>0</v>
      </c>
      <c r="AI56" s="1341" t="n">
        <v>0</v>
      </c>
      <c r="AJ56" s="3102" t="n"/>
      <c r="AK56" s="1285" t="n"/>
      <c r="AL56" s="1340" t="n">
        <v>0</v>
      </c>
      <c r="AM56" s="1321" t="n">
        <v>0</v>
      </c>
      <c r="AN56" s="1328" t="n">
        <v>0</v>
      </c>
      <c r="AO56" s="1330" t="n">
        <v>0</v>
      </c>
      <c r="AP56" s="1341" t="n">
        <v>0</v>
      </c>
      <c r="AQ56" s="1341" t="n">
        <v>0</v>
      </c>
      <c r="AR56" s="3102" t="n"/>
      <c r="AS56" s="1283" t="n"/>
      <c r="AT56" s="1340" t="n">
        <v>0</v>
      </c>
      <c r="AU56" s="1321" t="n">
        <v>0</v>
      </c>
      <c r="AV56" s="1328" t="n">
        <v>0</v>
      </c>
      <c r="AW56" s="1330" t="n">
        <v>0</v>
      </c>
      <c r="AX56" s="1341" t="n">
        <v>0</v>
      </c>
      <c r="AY56" s="1341" t="n">
        <v>0</v>
      </c>
      <c r="AZ56" s="3102" t="n"/>
      <c r="BA56" s="1283" t="n"/>
      <c r="BB56" s="1340" t="n"/>
      <c r="BC56" s="1321" t="n"/>
      <c r="BD56" s="1328" t="n"/>
      <c r="BE56" s="1330" t="n"/>
      <c r="BF56" s="1341" t="n"/>
      <c r="BG56" s="1341" t="n"/>
      <c r="BH56" s="3102" t="n"/>
      <c r="BI56" s="1283" t="n"/>
      <c r="BJ56" s="1340" t="n"/>
      <c r="BK56" s="1321" t="n"/>
      <c r="BL56" s="1328" t="n"/>
      <c r="BM56" s="1328" t="n"/>
      <c r="BN56" s="1328" t="n"/>
      <c r="BO56" s="1341" t="n"/>
      <c r="BP56" s="1341" t="n"/>
      <c r="BQ56" s="3102" t="n"/>
      <c r="BS56" s="1340" t="n"/>
      <c r="BT56" s="1321" t="n"/>
      <c r="BU56" s="1328" t="n"/>
      <c r="BV56" s="1328" t="n"/>
      <c r="BW56" s="1341" t="n"/>
      <c r="BX56" s="1341" t="n"/>
      <c r="BY56" s="3102" t="n"/>
      <c r="CA56" s="1340" t="n"/>
      <c r="CB56" s="1321" t="n"/>
      <c r="CC56" s="1328" t="n"/>
      <c r="CD56" s="1328" t="n"/>
      <c r="CE56" s="1341" t="n"/>
      <c r="CF56" s="1341" t="n"/>
      <c r="CG56" s="3102" t="n"/>
      <c r="CI56" s="1340" t="n"/>
      <c r="CJ56" s="1321" t="n"/>
      <c r="CK56" s="1328" t="n"/>
      <c r="CL56" s="1328" t="n"/>
      <c r="CM56" s="1341" t="n"/>
      <c r="CN56" s="1341" t="n"/>
      <c r="CO56" s="3102" t="n"/>
      <c r="CP56" s="3096" t="n"/>
      <c r="CQ56" s="1377" t="n"/>
      <c r="CR56" s="1377" t="n"/>
      <c r="CS56" s="1377" t="n"/>
      <c r="CT56" s="1377" t="n"/>
      <c r="CU56" s="1345">
        <f>CQ56-CS56</f>
        <v/>
      </c>
      <c r="CV56" s="1345" t="n"/>
      <c r="CW56" s="3103">
        <f>IFERROR(CQ56/CR56-1,"-")</f>
        <v/>
      </c>
      <c r="CY56" s="1377" t="n"/>
      <c r="CZ56" s="1377" t="n"/>
      <c r="DA56" s="1377" t="n"/>
      <c r="DB56" s="1377" t="n"/>
      <c r="DC56" s="1377" t="n"/>
      <c r="DD56" s="1347">
        <f>CY56/$DC56-1</f>
        <v/>
      </c>
      <c r="DE56" s="1345">
        <f>CZ56/$DC56-1</f>
        <v/>
      </c>
      <c r="DF56" s="1345">
        <f>DA56/$DC56-1</f>
        <v/>
      </c>
      <c r="DG56" s="1345">
        <f>DB56/$DC56-1</f>
        <v/>
      </c>
    </row>
    <row r="57">
      <c r="A57" s="1320" t="n"/>
      <c r="B57" s="1398" t="inlineStr">
        <is>
          <t>Recharge Mobile</t>
        </is>
      </c>
      <c r="C57" s="1283" t="n"/>
      <c r="D57" s="1340" t="n">
        <v>0</v>
      </c>
      <c r="E57" s="1328" t="n">
        <v>0</v>
      </c>
      <c r="F57" s="1328" t="n">
        <v>0</v>
      </c>
      <c r="G57" s="1341" t="n">
        <v>0</v>
      </c>
      <c r="H57" s="3102" t="n"/>
      <c r="I57" s="1283" t="n"/>
      <c r="J57" s="1340" t="n">
        <v>0</v>
      </c>
      <c r="K57" s="1328" t="n">
        <v>0</v>
      </c>
      <c r="L57" s="1328" t="n">
        <v>0</v>
      </c>
      <c r="M57" s="1341" t="n">
        <v>0</v>
      </c>
      <c r="N57" s="3102" t="n"/>
      <c r="O57" s="1283" t="n"/>
      <c r="P57" s="1340" t="n">
        <v>0</v>
      </c>
      <c r="Q57" s="1321" t="n">
        <v>0</v>
      </c>
      <c r="R57" s="1330" t="n">
        <v>0</v>
      </c>
      <c r="S57" s="1341" t="n">
        <v>0</v>
      </c>
      <c r="T57" s="3102" t="n"/>
      <c r="U57" s="1276" t="n"/>
      <c r="V57" s="1340" t="n">
        <v>0</v>
      </c>
      <c r="W57" s="1321" t="n">
        <v>0</v>
      </c>
      <c r="X57" s="1321" t="n">
        <v>0</v>
      </c>
      <c r="Y57" s="1321" t="n">
        <v>0</v>
      </c>
      <c r="Z57" s="1341" t="n">
        <v>0</v>
      </c>
      <c r="AA57" s="1341" t="n">
        <v>0</v>
      </c>
      <c r="AB57" s="3102" t="n"/>
      <c r="AD57" s="1340" t="n">
        <v>0</v>
      </c>
      <c r="AE57" s="1321" t="n">
        <v>0</v>
      </c>
      <c r="AF57" s="1321" t="n">
        <v>0</v>
      </c>
      <c r="AG57" s="1321" t="n">
        <v>0</v>
      </c>
      <c r="AH57" s="1341" t="n">
        <v>0</v>
      </c>
      <c r="AI57" s="1341" t="n">
        <v>0</v>
      </c>
      <c r="AJ57" s="3102" t="n"/>
      <c r="AK57" s="1285" t="n"/>
      <c r="AL57" s="1340" t="n">
        <v>0</v>
      </c>
      <c r="AM57" s="1321" t="n">
        <v>0</v>
      </c>
      <c r="AN57" s="1328" t="n">
        <v>0</v>
      </c>
      <c r="AO57" s="1330" t="n">
        <v>0</v>
      </c>
      <c r="AP57" s="1341" t="n">
        <v>0</v>
      </c>
      <c r="AQ57" s="1341" t="n">
        <v>0</v>
      </c>
      <c r="AR57" s="3102" t="n"/>
      <c r="AS57" s="1283" t="n"/>
      <c r="AT57" s="1340" t="n">
        <v>0</v>
      </c>
      <c r="AU57" s="1321" t="n">
        <v>0</v>
      </c>
      <c r="AV57" s="1328" t="n">
        <v>0</v>
      </c>
      <c r="AW57" s="1330" t="n">
        <v>0</v>
      </c>
      <c r="AX57" s="1341" t="n">
        <v>0</v>
      </c>
      <c r="AY57" s="1341" t="n">
        <v>0</v>
      </c>
      <c r="AZ57" s="3102" t="n"/>
      <c r="BA57" s="1283" t="n"/>
      <c r="BB57" s="1340" t="n"/>
      <c r="BC57" s="1321" t="n"/>
      <c r="BD57" s="1328" t="n"/>
      <c r="BE57" s="1330" t="n"/>
      <c r="BF57" s="1341" t="n"/>
      <c r="BG57" s="1341" t="n"/>
      <c r="BH57" s="3102" t="n"/>
      <c r="BI57" s="1283" t="n"/>
      <c r="BJ57" s="1340" t="n"/>
      <c r="BK57" s="1321" t="n"/>
      <c r="BL57" s="1328" t="n"/>
      <c r="BM57" s="1328" t="n"/>
      <c r="BN57" s="1328" t="n"/>
      <c r="BO57" s="1341" t="n"/>
      <c r="BP57" s="1341" t="n"/>
      <c r="BQ57" s="3102" t="n"/>
      <c r="BS57" s="1340" t="n"/>
      <c r="BT57" s="1321" t="n"/>
      <c r="BU57" s="1328" t="n"/>
      <c r="BV57" s="1328" t="n"/>
      <c r="BW57" s="1341" t="n"/>
      <c r="BX57" s="1341" t="n"/>
      <c r="BY57" s="3102" t="n"/>
      <c r="CA57" s="1340" t="n"/>
      <c r="CB57" s="1321" t="n"/>
      <c r="CC57" s="1328" t="n"/>
      <c r="CD57" s="1328" t="n"/>
      <c r="CE57" s="1341" t="n"/>
      <c r="CF57" s="1341" t="n"/>
      <c r="CG57" s="3102" t="n"/>
      <c r="CI57" s="1340" t="n"/>
      <c r="CJ57" s="1321" t="n"/>
      <c r="CK57" s="1328" t="n"/>
      <c r="CL57" s="1328" t="n"/>
      <c r="CM57" s="1341" t="n"/>
      <c r="CN57" s="1341" t="n"/>
      <c r="CO57" s="3102" t="n"/>
      <c r="CP57" s="3096" t="n"/>
      <c r="CQ57" s="1377" t="n"/>
      <c r="CR57" s="1377" t="n"/>
      <c r="CS57" s="1377" t="n"/>
      <c r="CT57" s="1377" t="n"/>
      <c r="CU57" s="1345">
        <f>CQ57-CS57</f>
        <v/>
      </c>
      <c r="CV57" s="1345" t="n"/>
      <c r="CW57" s="3103">
        <f>IFERROR(CQ57/CR57-1,"-")</f>
        <v/>
      </c>
      <c r="CY57" s="1377" t="n"/>
      <c r="CZ57" s="1377" t="n"/>
      <c r="DA57" s="1377" t="n"/>
      <c r="DB57" s="1377" t="n"/>
      <c r="DC57" s="1377" t="n"/>
      <c r="DD57" s="1347">
        <f>CY57/$DC57-1</f>
        <v/>
      </c>
      <c r="DE57" s="1345">
        <f>CZ57/$DC57-1</f>
        <v/>
      </c>
      <c r="DF57" s="1345">
        <f>DA57/$DC57-1</f>
        <v/>
      </c>
      <c r="DG57" s="1345">
        <f>DB57/$DC57-1</f>
        <v/>
      </c>
    </row>
    <row r="58">
      <c r="A58" s="1320" t="n"/>
      <c r="B58" s="1398" t="inlineStr">
        <is>
          <t>Achat de biens et services</t>
        </is>
      </c>
      <c r="C58" s="1283" t="n"/>
      <c r="D58" s="1340" t="n">
        <v>0</v>
      </c>
      <c r="E58" s="1328" t="n">
        <v>0</v>
      </c>
      <c r="F58" s="1328" t="n">
        <v>0</v>
      </c>
      <c r="G58" s="1341" t="n">
        <v>0</v>
      </c>
      <c r="H58" s="3102" t="n"/>
      <c r="I58" s="1283" t="n"/>
      <c r="J58" s="1340" t="n">
        <v>0</v>
      </c>
      <c r="K58" s="1328" t="n">
        <v>0</v>
      </c>
      <c r="L58" s="1328" t="n">
        <v>0</v>
      </c>
      <c r="M58" s="1341" t="n">
        <v>0</v>
      </c>
      <c r="N58" s="3102" t="n"/>
      <c r="O58" s="1283" t="n"/>
      <c r="P58" s="1340" t="n">
        <v>0</v>
      </c>
      <c r="Q58" s="1321" t="n">
        <v>0</v>
      </c>
      <c r="R58" s="1330" t="n">
        <v>0</v>
      </c>
      <c r="S58" s="1341" t="n">
        <v>0</v>
      </c>
      <c r="T58" s="3102" t="n"/>
      <c r="U58" s="1276" t="n"/>
      <c r="V58" s="1340" t="n">
        <v>0</v>
      </c>
      <c r="W58" s="1321" t="n">
        <v>0</v>
      </c>
      <c r="X58" s="1321" t="n">
        <v>0</v>
      </c>
      <c r="Y58" s="1321" t="n">
        <v>0</v>
      </c>
      <c r="Z58" s="1341" t="n">
        <v>0</v>
      </c>
      <c r="AA58" s="1341" t="n">
        <v>0</v>
      </c>
      <c r="AB58" s="3102" t="n"/>
      <c r="AD58" s="1340" t="n">
        <v>0</v>
      </c>
      <c r="AE58" s="1321" t="n">
        <v>0</v>
      </c>
      <c r="AF58" s="1321" t="n">
        <v>0</v>
      </c>
      <c r="AG58" s="1321" t="n">
        <v>0</v>
      </c>
      <c r="AH58" s="1341" t="n">
        <v>0</v>
      </c>
      <c r="AI58" s="1341" t="n">
        <v>0</v>
      </c>
      <c r="AJ58" s="3102" t="n"/>
      <c r="AK58" s="1285" t="n"/>
      <c r="AL58" s="1340" t="n">
        <v>0</v>
      </c>
      <c r="AM58" s="1321" t="n">
        <v>0</v>
      </c>
      <c r="AN58" s="1328" t="n">
        <v>0</v>
      </c>
      <c r="AO58" s="1330" t="n">
        <v>0</v>
      </c>
      <c r="AP58" s="1341" t="n">
        <v>0</v>
      </c>
      <c r="AQ58" s="1341" t="n">
        <v>0</v>
      </c>
      <c r="AR58" s="3102" t="n"/>
      <c r="AS58" s="1283" t="n"/>
      <c r="AT58" s="1340" t="n">
        <v>0</v>
      </c>
      <c r="AU58" s="1321" t="n">
        <v>0</v>
      </c>
      <c r="AV58" s="1328" t="n">
        <v>0</v>
      </c>
      <c r="AW58" s="1330" t="n">
        <v>0</v>
      </c>
      <c r="AX58" s="1341" t="n">
        <v>0</v>
      </c>
      <c r="AY58" s="1341" t="n">
        <v>0</v>
      </c>
      <c r="AZ58" s="3102" t="n"/>
      <c r="BA58" s="1283" t="n"/>
      <c r="BB58" s="1340" t="n"/>
      <c r="BC58" s="1321" t="n"/>
      <c r="BD58" s="1328" t="n"/>
      <c r="BE58" s="1330" t="n"/>
      <c r="BF58" s="1341" t="n"/>
      <c r="BG58" s="1341" t="n"/>
      <c r="BH58" s="3102" t="n"/>
      <c r="BI58" s="1283" t="n"/>
      <c r="BJ58" s="1340" t="n"/>
      <c r="BK58" s="1321" t="n"/>
      <c r="BL58" s="1328" t="n"/>
      <c r="BM58" s="1328" t="n"/>
      <c r="BN58" s="1328" t="n"/>
      <c r="BO58" s="1341" t="n"/>
      <c r="BP58" s="1341" t="n"/>
      <c r="BQ58" s="3102" t="n"/>
      <c r="BS58" s="1340" t="n"/>
      <c r="BT58" s="1321" t="n"/>
      <c r="BU58" s="1328" t="n"/>
      <c r="BV58" s="1328" t="n"/>
      <c r="BW58" s="1341" t="n"/>
      <c r="BX58" s="1341" t="n"/>
      <c r="BY58" s="3102" t="n"/>
      <c r="CA58" s="1340" t="n"/>
      <c r="CB58" s="1321" t="n"/>
      <c r="CC58" s="1328" t="n"/>
      <c r="CD58" s="1328" t="n"/>
      <c r="CE58" s="1341" t="n"/>
      <c r="CF58" s="1341" t="n"/>
      <c r="CG58" s="3102" t="n"/>
      <c r="CI58" s="1340" t="n"/>
      <c r="CJ58" s="1321" t="n"/>
      <c r="CK58" s="1328" t="n"/>
      <c r="CL58" s="1328" t="n"/>
      <c r="CM58" s="1341" t="n"/>
      <c r="CN58" s="1341" t="n"/>
      <c r="CO58" s="3102" t="n"/>
      <c r="CP58" s="3096" t="n"/>
      <c r="CQ58" s="1377" t="n"/>
      <c r="CR58" s="1377" t="n"/>
      <c r="CS58" s="1377" t="n"/>
      <c r="CT58" s="1377" t="n"/>
      <c r="CU58" s="1345">
        <f>CQ58-CS58</f>
        <v/>
      </c>
      <c r="CV58" s="1345" t="n"/>
      <c r="CW58" s="3103">
        <f>IFERROR(CQ58/CR58-1,"-")</f>
        <v/>
      </c>
      <c r="CY58" s="1377" t="n"/>
      <c r="CZ58" s="1377" t="n"/>
      <c r="DA58" s="1377" t="n"/>
      <c r="DB58" s="1377" t="n"/>
      <c r="DC58" s="1377" t="n"/>
      <c r="DD58" s="1347">
        <f>CY58/$DC58-1</f>
        <v/>
      </c>
      <c r="DE58" s="1345">
        <f>CZ58/$DC58-1</f>
        <v/>
      </c>
      <c r="DF58" s="1345">
        <f>DA58/$DC58-1</f>
        <v/>
      </c>
      <c r="DG58" s="1345">
        <f>DB58/$DC58-1</f>
        <v/>
      </c>
    </row>
    <row r="59">
      <c r="A59" s="1320" t="n"/>
      <c r="B59" s="1398" t="inlineStr">
        <is>
          <t xml:space="preserve">Paiement de factures </t>
        </is>
      </c>
      <c r="C59" s="1283" t="n"/>
      <c r="D59" s="1340" t="n">
        <v>0</v>
      </c>
      <c r="E59" s="1328" t="n">
        <v>0</v>
      </c>
      <c r="F59" s="1328" t="n">
        <v>0</v>
      </c>
      <c r="G59" s="1341" t="n">
        <v>0</v>
      </c>
      <c r="H59" s="3102" t="n"/>
      <c r="I59" s="1283" t="n"/>
      <c r="J59" s="1340" t="n">
        <v>0</v>
      </c>
      <c r="K59" s="1328" t="n">
        <v>0</v>
      </c>
      <c r="L59" s="1328" t="n">
        <v>0</v>
      </c>
      <c r="M59" s="1341" t="n">
        <v>0</v>
      </c>
      <c r="N59" s="3102" t="n"/>
      <c r="O59" s="1283" t="n"/>
      <c r="P59" s="1340" t="n">
        <v>0</v>
      </c>
      <c r="Q59" s="1321" t="n">
        <v>0</v>
      </c>
      <c r="R59" s="1330" t="n">
        <v>0</v>
      </c>
      <c r="S59" s="1341" t="n">
        <v>0</v>
      </c>
      <c r="T59" s="3102" t="n"/>
      <c r="U59" s="1276" t="n"/>
      <c r="V59" s="1340" t="n">
        <v>0</v>
      </c>
      <c r="W59" s="1321" t="n">
        <v>0</v>
      </c>
      <c r="X59" s="1321" t="n">
        <v>0</v>
      </c>
      <c r="Y59" s="1321" t="n">
        <v>0</v>
      </c>
      <c r="Z59" s="1341" t="n">
        <v>0</v>
      </c>
      <c r="AA59" s="1341" t="n">
        <v>0</v>
      </c>
      <c r="AB59" s="3102" t="n"/>
      <c r="AD59" s="1340" t="n">
        <v>0</v>
      </c>
      <c r="AE59" s="1321" t="n">
        <v>0</v>
      </c>
      <c r="AF59" s="1321" t="n">
        <v>0</v>
      </c>
      <c r="AG59" s="1321" t="n">
        <v>0</v>
      </c>
      <c r="AH59" s="1341" t="n">
        <v>0</v>
      </c>
      <c r="AI59" s="1341" t="n">
        <v>0</v>
      </c>
      <c r="AJ59" s="3102" t="n"/>
      <c r="AK59" s="1285" t="n"/>
      <c r="AL59" s="1340" t="n">
        <v>0</v>
      </c>
      <c r="AM59" s="1321" t="n">
        <v>0</v>
      </c>
      <c r="AN59" s="1328" t="n">
        <v>0</v>
      </c>
      <c r="AO59" s="1330" t="n">
        <v>0</v>
      </c>
      <c r="AP59" s="1341" t="n">
        <v>0</v>
      </c>
      <c r="AQ59" s="1341" t="n">
        <v>0</v>
      </c>
      <c r="AR59" s="3102" t="n"/>
      <c r="AS59" s="1283" t="n"/>
      <c r="AT59" s="1340" t="n">
        <v>0</v>
      </c>
      <c r="AU59" s="1321" t="n">
        <v>0</v>
      </c>
      <c r="AV59" s="1328" t="n">
        <v>0</v>
      </c>
      <c r="AW59" s="1330" t="n">
        <v>0</v>
      </c>
      <c r="AX59" s="1341" t="n">
        <v>0</v>
      </c>
      <c r="AY59" s="1341" t="n">
        <v>0</v>
      </c>
      <c r="AZ59" s="3102" t="n"/>
      <c r="BA59" s="1283" t="n"/>
      <c r="BB59" s="1340" t="n"/>
      <c r="BC59" s="1321" t="n"/>
      <c r="BD59" s="1328" t="n"/>
      <c r="BE59" s="1330" t="n"/>
      <c r="BF59" s="1341" t="n"/>
      <c r="BG59" s="1341" t="n"/>
      <c r="BH59" s="3102" t="n"/>
      <c r="BI59" s="1283" t="n"/>
      <c r="BJ59" s="1340" t="n"/>
      <c r="BK59" s="1321" t="n"/>
      <c r="BL59" s="1328" t="n"/>
      <c r="BM59" s="1328" t="n"/>
      <c r="BN59" s="1328" t="n"/>
      <c r="BO59" s="1341" t="n"/>
      <c r="BP59" s="1341" t="n"/>
      <c r="BQ59" s="3102" t="n"/>
      <c r="BS59" s="1340" t="n"/>
      <c r="BT59" s="1321" t="n"/>
      <c r="BU59" s="1328" t="n"/>
      <c r="BV59" s="1328" t="n"/>
      <c r="BW59" s="1341" t="n"/>
      <c r="BX59" s="1341" t="n"/>
      <c r="BY59" s="3102" t="n"/>
      <c r="BZ59" s="234" t="n"/>
      <c r="CA59" s="1340" t="n"/>
      <c r="CB59" s="1321" t="n"/>
      <c r="CC59" s="1328" t="n"/>
      <c r="CD59" s="1328" t="n"/>
      <c r="CE59" s="1341" t="n"/>
      <c r="CF59" s="1341" t="n"/>
      <c r="CG59" s="3102" t="n"/>
      <c r="CI59" s="1340" t="n"/>
      <c r="CJ59" s="1321" t="n"/>
      <c r="CK59" s="1328" t="n"/>
      <c r="CL59" s="1328" t="n"/>
      <c r="CM59" s="1341" t="n"/>
      <c r="CN59" s="1341" t="n"/>
      <c r="CO59" s="3102" t="n"/>
      <c r="CP59" s="3096" t="n"/>
      <c r="CQ59" s="1377" t="n"/>
      <c r="CR59" s="1377" t="n"/>
      <c r="CS59" s="1377" t="n"/>
      <c r="CT59" s="1377" t="n"/>
      <c r="CU59" s="1345">
        <f>CQ59-CS59</f>
        <v/>
      </c>
      <c r="CV59" s="1345" t="n"/>
      <c r="CW59" s="3103">
        <f>IFERROR(CQ59/CR59-1,"-")</f>
        <v/>
      </c>
      <c r="CY59" s="1377" t="n"/>
      <c r="CZ59" s="1377" t="n"/>
      <c r="DA59" s="1377" t="n"/>
      <c r="DB59" s="1377" t="n"/>
      <c r="DC59" s="1377" t="n"/>
      <c r="DD59" s="1347">
        <f>CY59/$DC59-1</f>
        <v/>
      </c>
      <c r="DE59" s="1345">
        <f>CZ59/$DC59-1</f>
        <v/>
      </c>
      <c r="DF59" s="1345">
        <f>DA59/$DC59-1</f>
        <v/>
      </c>
      <c r="DG59" s="1345">
        <f>DB59/$DC59-1</f>
        <v/>
      </c>
    </row>
    <row r="60">
      <c r="A60" s="1320" t="n"/>
      <c r="B60" s="1398" t="inlineStr">
        <is>
          <t>Paiement de salaires</t>
        </is>
      </c>
      <c r="C60" s="1283" t="n"/>
      <c r="D60" s="1340" t="n">
        <v>0</v>
      </c>
      <c r="E60" s="1328" t="n">
        <v>0</v>
      </c>
      <c r="F60" s="1328" t="n">
        <v>0</v>
      </c>
      <c r="G60" s="1341" t="n">
        <v>0</v>
      </c>
      <c r="H60" s="3102" t="n"/>
      <c r="I60" s="1283" t="n"/>
      <c r="J60" s="1340" t="n">
        <v>0</v>
      </c>
      <c r="K60" s="1328" t="n">
        <v>0</v>
      </c>
      <c r="L60" s="1328" t="n">
        <v>0</v>
      </c>
      <c r="M60" s="1341" t="n">
        <v>0</v>
      </c>
      <c r="N60" s="3102" t="n"/>
      <c r="O60" s="1283" t="n"/>
      <c r="P60" s="1340" t="n">
        <v>0</v>
      </c>
      <c r="Q60" s="1321" t="n">
        <v>0</v>
      </c>
      <c r="R60" s="1330" t="n">
        <v>0</v>
      </c>
      <c r="S60" s="1341" t="n">
        <v>0</v>
      </c>
      <c r="T60" s="3102" t="n"/>
      <c r="U60" s="1276" t="n"/>
      <c r="V60" s="1340" t="n">
        <v>0</v>
      </c>
      <c r="W60" s="1321" t="n">
        <v>0</v>
      </c>
      <c r="X60" s="1321" t="n">
        <v>0</v>
      </c>
      <c r="Y60" s="1321" t="n">
        <v>0</v>
      </c>
      <c r="Z60" s="1341" t="n">
        <v>0</v>
      </c>
      <c r="AA60" s="1341" t="n">
        <v>0</v>
      </c>
      <c r="AB60" s="3102" t="n"/>
      <c r="AD60" s="1340" t="n">
        <v>0</v>
      </c>
      <c r="AE60" s="1321" t="n">
        <v>0</v>
      </c>
      <c r="AF60" s="1321" t="n">
        <v>0</v>
      </c>
      <c r="AG60" s="1321" t="n">
        <v>0</v>
      </c>
      <c r="AH60" s="1341" t="n">
        <v>0</v>
      </c>
      <c r="AI60" s="1341" t="n">
        <v>0</v>
      </c>
      <c r="AJ60" s="3102" t="n"/>
      <c r="AK60" s="1285" t="n"/>
      <c r="AL60" s="1340" t="n">
        <v>0</v>
      </c>
      <c r="AM60" s="1321" t="n">
        <v>0</v>
      </c>
      <c r="AN60" s="1328" t="n">
        <v>0</v>
      </c>
      <c r="AO60" s="1330" t="n">
        <v>0</v>
      </c>
      <c r="AP60" s="1341" t="n">
        <v>0</v>
      </c>
      <c r="AQ60" s="1341" t="n">
        <v>0</v>
      </c>
      <c r="AR60" s="3102" t="n"/>
      <c r="AS60" s="1283" t="n"/>
      <c r="AT60" s="1340" t="n">
        <v>0</v>
      </c>
      <c r="AU60" s="1321" t="n">
        <v>0</v>
      </c>
      <c r="AV60" s="1328" t="n">
        <v>0</v>
      </c>
      <c r="AW60" s="1330" t="n">
        <v>0</v>
      </c>
      <c r="AX60" s="1341" t="n">
        <v>0</v>
      </c>
      <c r="AY60" s="1341" t="n">
        <v>0</v>
      </c>
      <c r="AZ60" s="3102" t="n"/>
      <c r="BB60" s="1340" t="n"/>
      <c r="BC60" s="1321" t="n"/>
      <c r="BD60" s="1328" t="n"/>
      <c r="BE60" s="1330" t="n"/>
      <c r="BF60" s="1341" t="n"/>
      <c r="BG60" s="1341" t="n"/>
      <c r="BH60" s="3102" t="n"/>
      <c r="BI60" s="1283" t="n"/>
      <c r="BJ60" s="1340" t="n"/>
      <c r="BK60" s="1321" t="n"/>
      <c r="BL60" s="1328" t="n"/>
      <c r="BM60" s="1328" t="n"/>
      <c r="BN60" s="1328" t="n"/>
      <c r="BO60" s="1341" t="n"/>
      <c r="BP60" s="1341" t="n"/>
      <c r="BQ60" s="3102" t="n"/>
      <c r="BS60" s="1340" t="n"/>
      <c r="BT60" s="1321" t="n"/>
      <c r="BU60" s="1328" t="n"/>
      <c r="BV60" s="1328" t="n"/>
      <c r="BW60" s="1341" t="n"/>
      <c r="BX60" s="1341" t="n"/>
      <c r="BY60" s="3102" t="n"/>
      <c r="CA60" s="1340" t="n"/>
      <c r="CB60" s="1321" t="n"/>
      <c r="CC60" s="1328" t="n"/>
      <c r="CD60" s="1328" t="n"/>
      <c r="CE60" s="1341" t="n"/>
      <c r="CF60" s="1341" t="n"/>
      <c r="CG60" s="3102" t="n"/>
      <c r="CI60" s="1340" t="n"/>
      <c r="CJ60" s="1321" t="n"/>
      <c r="CK60" s="1328" t="n"/>
      <c r="CL60" s="1328" t="n"/>
      <c r="CM60" s="1341" t="n"/>
      <c r="CN60" s="1341" t="n"/>
      <c r="CO60" s="3102" t="n"/>
      <c r="CP60" s="3096" t="n"/>
      <c r="CQ60" s="1377" t="n"/>
      <c r="CR60" s="1377" t="n"/>
      <c r="CS60" s="1377" t="n"/>
      <c r="CT60" s="1377" t="n"/>
      <c r="CU60" s="1345">
        <f>CQ60-CS60</f>
        <v/>
      </c>
      <c r="CV60" s="1345" t="n"/>
      <c r="CW60" s="3103">
        <f>IFERROR(CQ60/CR60-1,"-")</f>
        <v/>
      </c>
      <c r="CY60" s="1377" t="n"/>
      <c r="CZ60" s="1377" t="n"/>
      <c r="DA60" s="1377" t="n"/>
      <c r="DB60" s="1377" t="n"/>
      <c r="DC60" s="1377" t="n"/>
      <c r="DD60" s="1347">
        <f>CY60/$DC60-1</f>
        <v/>
      </c>
      <c r="DE60" s="1345">
        <f>CZ60/$DC60-1</f>
        <v/>
      </c>
      <c r="DF60" s="1345">
        <f>DA60/$DC60-1</f>
        <v/>
      </c>
      <c r="DG60" s="1345">
        <f>DB60/$DC60-1</f>
        <v/>
      </c>
    </row>
    <row r="61">
      <c r="A61" s="1407" t="n"/>
      <c r="B61" s="1408" t="inlineStr">
        <is>
          <t>Autres (à préciser)</t>
        </is>
      </c>
      <c r="C61" s="1283" t="n"/>
      <c r="D61" s="1351" t="n">
        <v>0</v>
      </c>
      <c r="E61" s="1409" t="n">
        <v>0</v>
      </c>
      <c r="F61" s="1409" t="n">
        <v>0</v>
      </c>
      <c r="G61" s="1353" t="n">
        <v>0</v>
      </c>
      <c r="H61" s="3104" t="n"/>
      <c r="I61" s="1283" t="n"/>
      <c r="J61" s="1351" t="n">
        <v>0</v>
      </c>
      <c r="K61" s="1409" t="n">
        <v>0</v>
      </c>
      <c r="L61" s="1409" t="n">
        <v>0</v>
      </c>
      <c r="M61" s="1353" t="n">
        <v>0</v>
      </c>
      <c r="N61" s="3104" t="n"/>
      <c r="O61" s="1283" t="n"/>
      <c r="P61" s="1351" t="n">
        <v>0</v>
      </c>
      <c r="Q61" s="1352" t="n">
        <v>0</v>
      </c>
      <c r="R61" s="1410" t="n">
        <v>0</v>
      </c>
      <c r="S61" s="1353" t="n">
        <v>0</v>
      </c>
      <c r="T61" s="3104" t="n"/>
      <c r="U61" s="1276" t="n"/>
      <c r="V61" s="1351" t="n">
        <v>0</v>
      </c>
      <c r="W61" s="1352" t="n">
        <v>0</v>
      </c>
      <c r="X61" s="1352" t="n">
        <v>0</v>
      </c>
      <c r="Y61" s="1352" t="n">
        <v>0</v>
      </c>
      <c r="Z61" s="1353" t="n">
        <v>0</v>
      </c>
      <c r="AA61" s="1353" t="n">
        <v>0</v>
      </c>
      <c r="AB61" s="3104" t="n"/>
      <c r="AD61" s="1351" t="n">
        <v>0</v>
      </c>
      <c r="AE61" s="1352" t="n">
        <v>0</v>
      </c>
      <c r="AF61" s="1352" t="n">
        <v>0</v>
      </c>
      <c r="AG61" s="1352" t="n">
        <v>0</v>
      </c>
      <c r="AH61" s="1353" t="n">
        <v>0</v>
      </c>
      <c r="AI61" s="1353" t="n">
        <v>0</v>
      </c>
      <c r="AJ61" s="3104" t="n"/>
      <c r="AK61" s="1285" t="n"/>
      <c r="AL61" s="1351" t="n">
        <v>0</v>
      </c>
      <c r="AM61" s="1352" t="n">
        <v>0</v>
      </c>
      <c r="AN61" s="1409" t="n">
        <v>0</v>
      </c>
      <c r="AO61" s="1410" t="n">
        <v>0</v>
      </c>
      <c r="AP61" s="1353" t="n">
        <v>0</v>
      </c>
      <c r="AQ61" s="1353" t="n">
        <v>0</v>
      </c>
      <c r="AR61" s="3104" t="n"/>
      <c r="AS61" s="1283" t="n"/>
      <c r="AT61" s="1351" t="n">
        <v>0</v>
      </c>
      <c r="AU61" s="1352" t="n">
        <v>0</v>
      </c>
      <c r="AV61" s="1409" t="n">
        <v>0</v>
      </c>
      <c r="AW61" s="1410" t="n">
        <v>0</v>
      </c>
      <c r="AX61" s="1353" t="n">
        <v>0</v>
      </c>
      <c r="AY61" s="1353" t="n">
        <v>0</v>
      </c>
      <c r="AZ61" s="3104" t="n"/>
      <c r="BA61" s="1283" t="n"/>
      <c r="BB61" s="1351" t="n"/>
      <c r="BC61" s="1352" t="n"/>
      <c r="BD61" s="1409" t="n"/>
      <c r="BE61" s="1410" t="n"/>
      <c r="BF61" s="1353" t="n"/>
      <c r="BG61" s="1353" t="n"/>
      <c r="BH61" s="3104" t="n"/>
      <c r="BI61" s="1283" t="n"/>
      <c r="BJ61" s="1351" t="n"/>
      <c r="BK61" s="1352" t="n"/>
      <c r="BL61" s="1409" t="n"/>
      <c r="BM61" s="1409" t="n"/>
      <c r="BN61" s="1409" t="n"/>
      <c r="BO61" s="1353" t="n"/>
      <c r="BP61" s="1353" t="n"/>
      <c r="BQ61" s="3104" t="n"/>
      <c r="BS61" s="1351" t="n"/>
      <c r="BT61" s="1352" t="n"/>
      <c r="BU61" s="1409" t="n"/>
      <c r="BV61" s="1409" t="n"/>
      <c r="BW61" s="1353" t="n"/>
      <c r="BX61" s="1353" t="n"/>
      <c r="BY61" s="3104" t="n"/>
      <c r="CA61" s="1351" t="n"/>
      <c r="CB61" s="1352" t="n"/>
      <c r="CC61" s="1409" t="n"/>
      <c r="CD61" s="1409" t="n"/>
      <c r="CE61" s="1353" t="n"/>
      <c r="CF61" s="1353" t="n"/>
      <c r="CG61" s="3104" t="n"/>
      <c r="CI61" s="1351" t="n"/>
      <c r="CJ61" s="1352" t="n"/>
      <c r="CK61" s="1409" t="n"/>
      <c r="CL61" s="1409" t="n"/>
      <c r="CM61" s="1353" t="n"/>
      <c r="CN61" s="1353" t="n"/>
      <c r="CO61" s="3104" t="n"/>
      <c r="CP61" s="3096" t="n"/>
      <c r="CQ61" s="1377" t="n"/>
      <c r="CR61" s="1377" t="n"/>
      <c r="CS61" s="1377" t="n"/>
      <c r="CT61" s="1377" t="n"/>
      <c r="CU61" s="1357">
        <f>CQ61-CS61</f>
        <v/>
      </c>
      <c r="CV61" s="1357" t="n"/>
      <c r="CW61" s="3105">
        <f>IFERROR(CQ61/CR61-1,"-")</f>
        <v/>
      </c>
      <c r="CY61" s="1377" t="n"/>
      <c r="CZ61" s="1377" t="n"/>
      <c r="DA61" s="1377" t="n"/>
      <c r="DB61" s="1377" t="n"/>
      <c r="DC61" s="1377" t="n"/>
      <c r="DD61" s="1359">
        <f>CY61/$DC61-1</f>
        <v/>
      </c>
      <c r="DE61" s="1357">
        <f>CZ61/$DC61-1</f>
        <v/>
      </c>
      <c r="DF61" s="1357">
        <f>DA61/$DC61-1</f>
        <v/>
      </c>
      <c r="DG61" s="1357">
        <f>DB61/$DC61-1</f>
        <v/>
      </c>
    </row>
    <row r="62">
      <c r="A62" s="1402" t="n"/>
      <c r="B62" s="1403" t="inlineStr">
        <is>
          <t>Dont commissions Banques</t>
        </is>
      </c>
      <c r="C62" s="1283" t="n"/>
      <c r="D62" s="1308" t="n">
        <v>176662</v>
      </c>
      <c r="E62" s="1396" t="n">
        <v>185540</v>
      </c>
      <c r="F62" s="1396" t="n">
        <v>59735117.7831026</v>
      </c>
      <c r="G62" s="1310" t="n">
        <v>-59558455.7831026</v>
      </c>
      <c r="H62" s="3094" t="n">
        <v>-0.04784952031906864</v>
      </c>
      <c r="I62" s="1283" t="n"/>
      <c r="J62" s="1308" t="n">
        <v>152648</v>
      </c>
      <c r="K62" s="1396" t="n">
        <v>194789</v>
      </c>
      <c r="L62" s="1396" t="n">
        <v>59736058.9576782</v>
      </c>
      <c r="M62" s="1310" t="n">
        <v>-59583410.9576782</v>
      </c>
      <c r="N62" s="3094" t="n">
        <v>-0.2163417852137441</v>
      </c>
      <c r="O62" s="1283" t="n"/>
      <c r="P62" s="1308" t="n">
        <v>162420</v>
      </c>
      <c r="Q62" s="1309" t="n">
        <v>212060</v>
      </c>
      <c r="R62" s="1404" t="n">
        <v>59742290.330292</v>
      </c>
      <c r="S62" s="1310" t="n">
        <v>-59579870.330292</v>
      </c>
      <c r="T62" s="3094" t="n">
        <v>-0.2340846930114119</v>
      </c>
      <c r="U62" s="1276" t="n"/>
      <c r="V62" s="1308" t="n">
        <v>138218</v>
      </c>
      <c r="W62" s="1309" t="n">
        <v>219283</v>
      </c>
      <c r="X62" s="1404" t="n">
        <v>59745427.2663604</v>
      </c>
      <c r="Y62" s="1404" t="n">
        <v>248561.283831523</v>
      </c>
      <c r="Z62" s="1310" t="n">
        <v>-59607209.2663604</v>
      </c>
      <c r="AA62" s="1310" t="n">
        <v>-110343.283831523</v>
      </c>
      <c r="AB62" s="3094" t="n">
        <v>-0.3696821002996128</v>
      </c>
      <c r="AD62" s="1308" t="n">
        <v>145233</v>
      </c>
      <c r="AE62" s="1309" t="n">
        <v>234092</v>
      </c>
      <c r="AF62" s="1404" t="n">
        <v>59748409.5284662</v>
      </c>
      <c r="AG62" s="1404" t="n">
        <v>257973.03196956</v>
      </c>
      <c r="AH62" s="1310" t="n">
        <v>-59603176.5284662</v>
      </c>
      <c r="AI62" s="1310" t="n">
        <v>-112740.03196956</v>
      </c>
      <c r="AJ62" s="3094" t="n">
        <v>-0.3795900756967346</v>
      </c>
      <c r="AK62" s="1285" t="n"/>
      <c r="AL62" s="1308" t="n">
        <v>156397</v>
      </c>
      <c r="AM62" s="1309" t="n">
        <v>224836</v>
      </c>
      <c r="AN62" s="1396" t="n">
        <v>59748203.5624936</v>
      </c>
      <c r="AO62" s="1404" t="n">
        <v>0</v>
      </c>
      <c r="AP62" s="1310" t="n">
        <v>-59591806.5624936</v>
      </c>
      <c r="AQ62" s="1310" t="n">
        <v>156397</v>
      </c>
      <c r="AR62" s="3094" t="n">
        <v>-0.3043952036150794</v>
      </c>
      <c r="AS62" s="1283" t="n"/>
      <c r="AT62" s="1308" t="n">
        <v>860474</v>
      </c>
      <c r="AU62" s="1309" t="n">
        <v>220204</v>
      </c>
      <c r="AV62" s="1396" t="n">
        <v>59757035.5523518</v>
      </c>
      <c r="AW62" s="1404" t="n">
        <v>0</v>
      </c>
      <c r="AX62" s="1310" t="n">
        <v>-58896561.5523518</v>
      </c>
      <c r="AY62" s="1310" t="n">
        <v>860474</v>
      </c>
      <c r="AZ62" s="3094" t="n">
        <v>2.907622023214837</v>
      </c>
      <c r="BA62" s="1283" t="n"/>
      <c r="BB62" s="1308" t="n">
        <v>2355440</v>
      </c>
      <c r="BC62" s="1309" t="n">
        <v>241210</v>
      </c>
      <c r="BD62" s="1396" t="n">
        <v>59755688.2441072</v>
      </c>
      <c r="BE62" s="1404" t="n">
        <v>166943.835451709</v>
      </c>
      <c r="BF62" s="1310" t="n">
        <v>-57400248.2441072</v>
      </c>
      <c r="BG62" s="1310" t="n">
        <v>2188496.164548291</v>
      </c>
      <c r="BH62" s="3094" t="n">
        <v>8.765100949380209</v>
      </c>
      <c r="BI62" s="1283" t="n"/>
      <c r="BJ62" s="1308" t="n"/>
      <c r="BK62" s="1309" t="n"/>
      <c r="BL62" s="1396" t="n"/>
      <c r="BM62" s="1396" t="n"/>
      <c r="BN62" s="1396" t="n"/>
      <c r="BO62" s="1310" t="n"/>
      <c r="BP62" s="1310" t="n"/>
      <c r="BQ62" s="3094" t="n"/>
      <c r="BS62" s="1308" t="n"/>
      <c r="BT62" s="1309" t="n"/>
      <c r="BU62" s="1396" t="n"/>
      <c r="BV62" s="1396" t="n"/>
      <c r="BW62" s="1310" t="n"/>
      <c r="BX62" s="1310" t="n"/>
      <c r="BY62" s="3094" t="n"/>
      <c r="CA62" s="1308" t="n"/>
      <c r="CB62" s="1309" t="n"/>
      <c r="CC62" s="1396" t="n"/>
      <c r="CD62" s="1396" t="n"/>
      <c r="CE62" s="1310" t="n"/>
      <c r="CF62" s="1310" t="n"/>
      <c r="CG62" s="3094" t="n"/>
      <c r="CI62" s="1308" t="n"/>
      <c r="CJ62" s="1309" t="n"/>
      <c r="CK62" s="1396" t="n"/>
      <c r="CL62" s="1396" t="n"/>
      <c r="CM62" s="1310" t="n"/>
      <c r="CN62" s="1310" t="n"/>
      <c r="CO62" s="3094" t="n"/>
      <c r="CP62" s="3096" t="n"/>
      <c r="CQ62" s="1316" t="n">
        <v>4147492</v>
      </c>
      <c r="CR62" s="1316" t="n">
        <v>1732014</v>
      </c>
      <c r="CS62" s="1316" t="n">
        <v>477968231.224852</v>
      </c>
      <c r="CT62" s="1316" t="n">
        <v/>
      </c>
      <c r="CU62" s="1317" t="n">
        <v>-473820739.224852</v>
      </c>
      <c r="CV62" s="1317" t="n">
        <v/>
      </c>
      <c r="CW62" s="3097" t="n"/>
      <c r="CY62" s="1316" t="n"/>
      <c r="CZ62" s="1316" t="n"/>
      <c r="DA62" s="1316" t="n"/>
      <c r="DB62" s="1316" t="n"/>
      <c r="DC62" s="1316" t="n"/>
      <c r="DD62" s="1319">
        <f>CY62/$DC62-1</f>
        <v/>
      </c>
      <c r="DE62" s="1317">
        <f>CZ62/$DC62-1</f>
        <v/>
      </c>
      <c r="DF62" s="1317">
        <f>DA62/$DC62-1</f>
        <v/>
      </c>
      <c r="DG62" s="1317">
        <f>DB62/$DC62-1</f>
        <v/>
      </c>
    </row>
    <row r="63">
      <c r="A63" s="1320" t="n"/>
      <c r="B63" s="1398" t="inlineStr">
        <is>
          <t>Dépôt d’argent</t>
        </is>
      </c>
      <c r="C63" s="1283" t="n"/>
      <c r="D63" s="1340" t="n">
        <v>0</v>
      </c>
      <c r="E63" s="1328" t="n">
        <v>0</v>
      </c>
      <c r="F63" s="1328" t="n">
        <v>0</v>
      </c>
      <c r="G63" s="1341" t="n">
        <v>0</v>
      </c>
      <c r="H63" s="3102" t="n"/>
      <c r="I63" s="1283" t="n"/>
      <c r="J63" s="1340" t="n">
        <v>0</v>
      </c>
      <c r="K63" s="1328" t="n">
        <v>0</v>
      </c>
      <c r="L63" s="1328" t="n">
        <v>0</v>
      </c>
      <c r="M63" s="1341" t="n">
        <v>0</v>
      </c>
      <c r="N63" s="3102" t="n"/>
      <c r="O63" s="1283" t="n"/>
      <c r="P63" s="1340" t="n">
        <v>0</v>
      </c>
      <c r="Q63" s="1321" t="n">
        <v>0</v>
      </c>
      <c r="R63" s="1330" t="n">
        <v>0</v>
      </c>
      <c r="S63" s="1341" t="n">
        <v>0</v>
      </c>
      <c r="T63" s="3102" t="n"/>
      <c r="U63" s="1276" t="n"/>
      <c r="V63" s="1340" t="n">
        <v>0</v>
      </c>
      <c r="W63" s="1321" t="n">
        <v>0</v>
      </c>
      <c r="X63" s="1321" t="n">
        <v>0</v>
      </c>
      <c r="Y63" s="1321" t="n">
        <v>0</v>
      </c>
      <c r="Z63" s="1341" t="n">
        <v>0</v>
      </c>
      <c r="AA63" s="1341" t="n">
        <v>0</v>
      </c>
      <c r="AB63" s="3102" t="n"/>
      <c r="AD63" s="1340" t="n">
        <v>0</v>
      </c>
      <c r="AE63" s="1321" t="n">
        <v>0</v>
      </c>
      <c r="AF63" s="1321" t="n">
        <v>0</v>
      </c>
      <c r="AG63" s="1321" t="n">
        <v>0</v>
      </c>
      <c r="AH63" s="1341" t="n">
        <v>0</v>
      </c>
      <c r="AI63" s="1341" t="n">
        <v>0</v>
      </c>
      <c r="AJ63" s="3102" t="n"/>
      <c r="AK63" s="1285" t="n"/>
      <c r="AL63" s="1340" t="n">
        <v>0</v>
      </c>
      <c r="AM63" s="1321" t="n">
        <v>0</v>
      </c>
      <c r="AN63" s="1328" t="n">
        <v>0</v>
      </c>
      <c r="AO63" s="1330" t="n">
        <v>0</v>
      </c>
      <c r="AP63" s="1341" t="n">
        <v>0</v>
      </c>
      <c r="AQ63" s="1341" t="n">
        <v>0</v>
      </c>
      <c r="AR63" s="3102" t="n"/>
      <c r="AS63" s="1283" t="n"/>
      <c r="AT63" s="1340" t="n">
        <v>0</v>
      </c>
      <c r="AU63" s="1321" t="n">
        <v>0</v>
      </c>
      <c r="AV63" s="1328" t="n">
        <v>0</v>
      </c>
      <c r="AW63" s="1330" t="n">
        <v>0</v>
      </c>
      <c r="AX63" s="1341" t="n">
        <v>0</v>
      </c>
      <c r="AY63" s="1341" t="n">
        <v>0</v>
      </c>
      <c r="AZ63" s="3102" t="n"/>
      <c r="BA63" s="1283" t="n"/>
      <c r="BB63" s="1340" t="n"/>
      <c r="BC63" s="1321" t="n"/>
      <c r="BD63" s="1328" t="n"/>
      <c r="BE63" s="1330" t="n"/>
      <c r="BF63" s="1341" t="n"/>
      <c r="BG63" s="1341" t="n"/>
      <c r="BH63" s="3102" t="n"/>
      <c r="BI63" s="1283" t="n"/>
      <c r="BJ63" s="1340" t="n"/>
      <c r="BK63" s="1321" t="n"/>
      <c r="BL63" s="1328" t="n"/>
      <c r="BM63" s="1328" t="n"/>
      <c r="BN63" s="1328" t="n"/>
      <c r="BO63" s="1341" t="n"/>
      <c r="BP63" s="1341" t="n"/>
      <c r="BQ63" s="3102" t="n"/>
      <c r="BS63" s="1340" t="n"/>
      <c r="BT63" s="1321" t="n"/>
      <c r="BU63" s="1328" t="n"/>
      <c r="BV63" s="1328" t="n"/>
      <c r="BW63" s="1341" t="n"/>
      <c r="BX63" s="1341" t="n"/>
      <c r="BY63" s="3102" t="n"/>
      <c r="CA63" s="1340" t="n"/>
      <c r="CB63" s="1321" t="n"/>
      <c r="CC63" s="1328" t="n"/>
      <c r="CD63" s="1328" t="n"/>
      <c r="CE63" s="1341" t="n"/>
      <c r="CF63" s="1341" t="n"/>
      <c r="CG63" s="3102" t="n"/>
      <c r="CI63" s="1340" t="n"/>
      <c r="CJ63" s="1321" t="n"/>
      <c r="CK63" s="1328" t="n"/>
      <c r="CL63" s="1328" t="n"/>
      <c r="CM63" s="1341" t="n"/>
      <c r="CN63" s="1341" t="n"/>
      <c r="CO63" s="3102" t="n"/>
      <c r="CP63" s="3096" t="n"/>
      <c r="CQ63" s="1377" t="n"/>
      <c r="CR63" s="1377" t="n"/>
      <c r="CS63" s="1377" t="n"/>
      <c r="CT63" s="1377" t="n"/>
      <c r="CU63" s="1345">
        <f>CQ63-CS63</f>
        <v/>
      </c>
      <c r="CV63" s="1345" t="n"/>
      <c r="CW63" s="3103">
        <f>IFERROR(CQ63/CR63-1,"-")</f>
        <v/>
      </c>
      <c r="CY63" s="1377" t="n"/>
      <c r="CZ63" s="1377" t="n"/>
      <c r="DA63" s="1377" t="n"/>
      <c r="DB63" s="1377" t="n"/>
      <c r="DC63" s="1377" t="n"/>
      <c r="DD63" s="1347">
        <f>CY63/$DC63-1</f>
        <v/>
      </c>
      <c r="DE63" s="1345">
        <f>CZ63/$DC63-1</f>
        <v/>
      </c>
      <c r="DF63" s="1345">
        <f>DA63/$DC63-1</f>
        <v/>
      </c>
      <c r="DG63" s="1345">
        <f>DB63/$DC63-1</f>
        <v/>
      </c>
    </row>
    <row r="64">
      <c r="A64" s="1320" t="n"/>
      <c r="B64" s="1398" t="inlineStr">
        <is>
          <t>Retrait d’argent</t>
        </is>
      </c>
      <c r="C64" s="1283" t="n"/>
      <c r="D64" s="1340" t="n">
        <v>0</v>
      </c>
      <c r="E64" s="1328" t="n">
        <v>0</v>
      </c>
      <c r="F64" s="1328" t="n">
        <v>0</v>
      </c>
      <c r="G64" s="1341" t="n">
        <v>0</v>
      </c>
      <c r="H64" s="3102" t="n"/>
      <c r="I64" s="1283" t="n"/>
      <c r="J64" s="1340" t="n">
        <v>0</v>
      </c>
      <c r="K64" s="1328" t="n">
        <v>0</v>
      </c>
      <c r="L64" s="1328" t="n">
        <v>0</v>
      </c>
      <c r="M64" s="1341" t="n">
        <v>0</v>
      </c>
      <c r="N64" s="3102" t="n"/>
      <c r="O64" s="1283" t="n"/>
      <c r="P64" s="1340" t="n">
        <v>0</v>
      </c>
      <c r="Q64" s="1321" t="n">
        <v>0</v>
      </c>
      <c r="R64" s="1330" t="n">
        <v>0</v>
      </c>
      <c r="S64" s="1341" t="n">
        <v>0</v>
      </c>
      <c r="T64" s="3102" t="n"/>
      <c r="U64" s="1276" t="n"/>
      <c r="V64" s="1340" t="n">
        <v>0</v>
      </c>
      <c r="W64" s="1321" t="n">
        <v>0</v>
      </c>
      <c r="X64" s="1321" t="n">
        <v>0</v>
      </c>
      <c r="Y64" s="1321" t="n">
        <v>0</v>
      </c>
      <c r="Z64" s="1341" t="n">
        <v>0</v>
      </c>
      <c r="AA64" s="1341" t="n">
        <v>0</v>
      </c>
      <c r="AB64" s="3102" t="n"/>
      <c r="AD64" s="1340" t="n">
        <v>0</v>
      </c>
      <c r="AE64" s="1321" t="n">
        <v>0</v>
      </c>
      <c r="AF64" s="1321" t="n">
        <v>0</v>
      </c>
      <c r="AG64" s="1321" t="n">
        <v>0</v>
      </c>
      <c r="AH64" s="1341" t="n">
        <v>0</v>
      </c>
      <c r="AI64" s="1341" t="n">
        <v>0</v>
      </c>
      <c r="AJ64" s="3102" t="n"/>
      <c r="AK64" s="1285" t="n"/>
      <c r="AL64" s="1340" t="n">
        <v>0</v>
      </c>
      <c r="AM64" s="1321" t="n">
        <v>0</v>
      </c>
      <c r="AN64" s="1328" t="n">
        <v>0</v>
      </c>
      <c r="AO64" s="1330" t="n">
        <v>0</v>
      </c>
      <c r="AP64" s="1341" t="n">
        <v>0</v>
      </c>
      <c r="AQ64" s="1341" t="n">
        <v>0</v>
      </c>
      <c r="AR64" s="3102" t="n"/>
      <c r="AS64" s="1283" t="n"/>
      <c r="AT64" s="1340" t="n">
        <v>0</v>
      </c>
      <c r="AU64" s="1321" t="n">
        <v>0</v>
      </c>
      <c r="AV64" s="1328" t="n">
        <v>0</v>
      </c>
      <c r="AW64" s="1330" t="n">
        <v>0</v>
      </c>
      <c r="AX64" s="1341" t="n">
        <v>0</v>
      </c>
      <c r="AY64" s="1341" t="n">
        <v>0</v>
      </c>
      <c r="AZ64" s="3102" t="n"/>
      <c r="BA64" s="1283" t="n"/>
      <c r="BB64" s="1340" t="n"/>
      <c r="BC64" s="1321" t="n"/>
      <c r="BD64" s="1328" t="n"/>
      <c r="BE64" s="1330" t="n"/>
      <c r="BF64" s="1341" t="n"/>
      <c r="BG64" s="1341" t="n"/>
      <c r="BH64" s="3102" t="n"/>
      <c r="BI64" s="1283" t="n"/>
      <c r="BJ64" s="1340" t="n"/>
      <c r="BK64" s="1321" t="n"/>
      <c r="BL64" s="1328" t="n"/>
      <c r="BM64" s="1328" t="n"/>
      <c r="BN64" s="1328" t="n"/>
      <c r="BO64" s="1341" t="n"/>
      <c r="BP64" s="1341" t="n"/>
      <c r="BQ64" s="3102" t="n"/>
      <c r="BS64" s="1340" t="n"/>
      <c r="BT64" s="1321" t="n"/>
      <c r="BU64" s="1328" t="n"/>
      <c r="BV64" s="1328" t="n"/>
      <c r="BW64" s="1341" t="n"/>
      <c r="BX64" s="1341" t="n"/>
      <c r="BY64" s="3102" t="n"/>
      <c r="CA64" s="1340" t="n"/>
      <c r="CB64" s="1321" t="n"/>
      <c r="CC64" s="1328" t="n"/>
      <c r="CD64" s="1328" t="n"/>
      <c r="CE64" s="1341" t="n"/>
      <c r="CF64" s="1341" t="n"/>
      <c r="CG64" s="3102" t="n"/>
      <c r="CI64" s="1340" t="n"/>
      <c r="CJ64" s="1321" t="n"/>
      <c r="CK64" s="1328" t="n"/>
      <c r="CL64" s="1328" t="n"/>
      <c r="CM64" s="1341" t="n"/>
      <c r="CN64" s="1341" t="n"/>
      <c r="CO64" s="3102" t="n"/>
      <c r="CP64" s="3096" t="n"/>
      <c r="CQ64" s="1377" t="n"/>
      <c r="CR64" s="1377" t="n"/>
      <c r="CS64" s="1377" t="n"/>
      <c r="CT64" s="1377" t="n"/>
      <c r="CU64" s="1345">
        <f>CQ64-CS64</f>
        <v/>
      </c>
      <c r="CV64" s="1345" t="n"/>
      <c r="CW64" s="3103">
        <f>IFERROR(CQ64/CR64-1,"-")</f>
        <v/>
      </c>
      <c r="CY64" s="1377" t="n"/>
      <c r="CZ64" s="1377" t="n"/>
      <c r="DA64" s="1377" t="n"/>
      <c r="DB64" s="1377" t="n"/>
      <c r="DC64" s="1377" t="n"/>
      <c r="DD64" s="1347">
        <f>CY64/$DC64-1</f>
        <v/>
      </c>
      <c r="DE64" s="1345">
        <f>CZ64/$DC64-1</f>
        <v/>
      </c>
      <c r="DF64" s="1345">
        <f>DA64/$DC64-1</f>
        <v/>
      </c>
      <c r="DG64" s="1345">
        <f>DB64/$DC64-1</f>
        <v/>
      </c>
    </row>
    <row r="65">
      <c r="A65" s="1320" t="n"/>
      <c r="B65" s="1398" t="inlineStr">
        <is>
          <t>Transfert d’argent national</t>
        </is>
      </c>
      <c r="C65" s="1283" t="n"/>
      <c r="D65" s="1340" t="n">
        <v>0</v>
      </c>
      <c r="E65" s="1328" t="n">
        <v>0</v>
      </c>
      <c r="F65" s="1328" t="n">
        <v>0</v>
      </c>
      <c r="G65" s="1341" t="n">
        <v>0</v>
      </c>
      <c r="H65" s="3102" t="n"/>
      <c r="I65" s="1283" t="n"/>
      <c r="J65" s="1340" t="n">
        <v>0</v>
      </c>
      <c r="K65" s="1328" t="n">
        <v>0</v>
      </c>
      <c r="L65" s="1328" t="n">
        <v>0</v>
      </c>
      <c r="M65" s="1341" t="n">
        <v>0</v>
      </c>
      <c r="N65" s="3102" t="n"/>
      <c r="O65" s="1283" t="n"/>
      <c r="P65" s="1340" t="n">
        <v>0</v>
      </c>
      <c r="Q65" s="1321" t="n">
        <v>0</v>
      </c>
      <c r="R65" s="1330" t="n">
        <v>0</v>
      </c>
      <c r="S65" s="1341" t="n">
        <v>0</v>
      </c>
      <c r="T65" s="3102" t="n"/>
      <c r="U65" s="1276" t="n"/>
      <c r="V65" s="1340" t="n">
        <v>0</v>
      </c>
      <c r="W65" s="1321" t="n">
        <v>0</v>
      </c>
      <c r="X65" s="1321" t="n">
        <v>0</v>
      </c>
      <c r="Y65" s="1321" t="n">
        <v>0</v>
      </c>
      <c r="Z65" s="1341" t="n">
        <v>0</v>
      </c>
      <c r="AA65" s="1341" t="n">
        <v>0</v>
      </c>
      <c r="AB65" s="3102" t="n"/>
      <c r="AD65" s="1340" t="n">
        <v>0</v>
      </c>
      <c r="AE65" s="1321" t="n">
        <v>0</v>
      </c>
      <c r="AF65" s="1321" t="n">
        <v>0</v>
      </c>
      <c r="AG65" s="1321" t="n">
        <v>0</v>
      </c>
      <c r="AH65" s="1341" t="n">
        <v>0</v>
      </c>
      <c r="AI65" s="1341" t="n">
        <v>0</v>
      </c>
      <c r="AJ65" s="3102" t="n"/>
      <c r="AK65" s="1285" t="n"/>
      <c r="AL65" s="1340" t="n">
        <v>0</v>
      </c>
      <c r="AM65" s="1321" t="n">
        <v>0</v>
      </c>
      <c r="AN65" s="1328" t="n">
        <v>0</v>
      </c>
      <c r="AO65" s="1330" t="n">
        <v>0</v>
      </c>
      <c r="AP65" s="1341" t="n">
        <v>0</v>
      </c>
      <c r="AQ65" s="1341" t="n">
        <v>0</v>
      </c>
      <c r="AR65" s="3102" t="n"/>
      <c r="AS65" s="1283" t="n"/>
      <c r="AT65" s="1340" t="n">
        <v>0</v>
      </c>
      <c r="AU65" s="1321" t="n">
        <v>0</v>
      </c>
      <c r="AV65" s="1328" t="n">
        <v>0</v>
      </c>
      <c r="AW65" s="1330" t="n">
        <v>0</v>
      </c>
      <c r="AX65" s="1341" t="n">
        <v>0</v>
      </c>
      <c r="AY65" s="1341" t="n">
        <v>0</v>
      </c>
      <c r="AZ65" s="3102" t="n"/>
      <c r="BA65" s="1283" t="n"/>
      <c r="BB65" s="1340" t="n"/>
      <c r="BC65" s="1321" t="n"/>
      <c r="BD65" s="1328" t="n"/>
      <c r="BE65" s="1330" t="n"/>
      <c r="BF65" s="1341" t="n"/>
      <c r="BG65" s="1341" t="n"/>
      <c r="BH65" s="3102" t="n"/>
      <c r="BI65" s="1283" t="n"/>
      <c r="BJ65" s="1340" t="n"/>
      <c r="BK65" s="1321" t="n"/>
      <c r="BL65" s="1328" t="n"/>
      <c r="BM65" s="1328" t="n"/>
      <c r="BN65" s="1328" t="n"/>
      <c r="BO65" s="1341" t="n"/>
      <c r="BP65" s="1341" t="n"/>
      <c r="BQ65" s="3102" t="n"/>
      <c r="BS65" s="1340" t="n"/>
      <c r="BT65" s="1321" t="n"/>
      <c r="BU65" s="1328" t="n"/>
      <c r="BV65" s="1328" t="n"/>
      <c r="BW65" s="1341" t="n"/>
      <c r="BX65" s="1341" t="n"/>
      <c r="BY65" s="3102" t="n"/>
      <c r="CA65" s="1340" t="n"/>
      <c r="CB65" s="1321" t="n"/>
      <c r="CC65" s="1328" t="n"/>
      <c r="CD65" s="1328" t="n"/>
      <c r="CE65" s="1341" t="n"/>
      <c r="CF65" s="1341" t="n"/>
      <c r="CG65" s="3102" t="n"/>
      <c r="CI65" s="1340" t="n"/>
      <c r="CJ65" s="1321" t="n"/>
      <c r="CK65" s="1328" t="n"/>
      <c r="CL65" s="1328" t="n"/>
      <c r="CM65" s="1341" t="n"/>
      <c r="CN65" s="1341" t="n"/>
      <c r="CO65" s="3102" t="n"/>
      <c r="CP65" s="3096" t="n"/>
      <c r="CQ65" s="1377" t="n"/>
      <c r="CR65" s="1377" t="n"/>
      <c r="CS65" s="1377" t="n"/>
      <c r="CT65" s="1377" t="n"/>
      <c r="CU65" s="1345">
        <f>CQ65-CS65</f>
        <v/>
      </c>
      <c r="CV65" s="1345" t="n"/>
      <c r="CW65" s="3103">
        <f>IFERROR(CQ65/CR65-1,"-")</f>
        <v/>
      </c>
      <c r="CY65" s="1377" t="n"/>
      <c r="CZ65" s="1377" t="n"/>
      <c r="DA65" s="1377" t="n"/>
      <c r="DB65" s="1377" t="n"/>
      <c r="DC65" s="1377" t="n"/>
      <c r="DD65" s="1347">
        <f>CY65/$DC65-1</f>
        <v/>
      </c>
      <c r="DE65" s="1345">
        <f>CZ65/$DC65-1</f>
        <v/>
      </c>
      <c r="DF65" s="1345">
        <f>DA65/$DC65-1</f>
        <v/>
      </c>
      <c r="DG65" s="1345">
        <f>DB65/$DC65-1</f>
        <v/>
      </c>
    </row>
    <row r="66">
      <c r="A66" s="1320" t="n"/>
      <c r="B66" s="1398" t="inlineStr">
        <is>
          <t>Transfert d’argent international</t>
        </is>
      </c>
      <c r="C66" s="1283" t="n"/>
      <c r="D66" s="1340" t="n">
        <v>0</v>
      </c>
      <c r="E66" s="1328" t="n">
        <v>0</v>
      </c>
      <c r="F66" s="1328" t="n">
        <v>0</v>
      </c>
      <c r="G66" s="1341" t="n">
        <v>0</v>
      </c>
      <c r="H66" s="3102" t="n"/>
      <c r="I66" s="1283" t="n"/>
      <c r="J66" s="1340" t="n">
        <v>0</v>
      </c>
      <c r="K66" s="1328" t="n">
        <v>0</v>
      </c>
      <c r="L66" s="1328" t="n">
        <v>0</v>
      </c>
      <c r="M66" s="1341" t="n">
        <v>0</v>
      </c>
      <c r="N66" s="3102" t="n"/>
      <c r="O66" s="1283" t="n"/>
      <c r="P66" s="1340" t="n">
        <v>0</v>
      </c>
      <c r="Q66" s="1321" t="n">
        <v>0</v>
      </c>
      <c r="R66" s="1330" t="n">
        <v>0</v>
      </c>
      <c r="S66" s="1341" t="n">
        <v>0</v>
      </c>
      <c r="T66" s="3102" t="n"/>
      <c r="U66" s="1276" t="n"/>
      <c r="V66" s="1340" t="n">
        <v>0</v>
      </c>
      <c r="W66" s="1321" t="n">
        <v>0</v>
      </c>
      <c r="X66" s="1321" t="n">
        <v>0</v>
      </c>
      <c r="Y66" s="1321" t="n">
        <v>0</v>
      </c>
      <c r="Z66" s="1341" t="n">
        <v>0</v>
      </c>
      <c r="AA66" s="1341" t="n">
        <v>0</v>
      </c>
      <c r="AB66" s="3102" t="n"/>
      <c r="AD66" s="1340" t="n">
        <v>0</v>
      </c>
      <c r="AE66" s="1321" t="n">
        <v>0</v>
      </c>
      <c r="AF66" s="1321" t="n">
        <v>0</v>
      </c>
      <c r="AG66" s="1321" t="n">
        <v>0</v>
      </c>
      <c r="AH66" s="1341" t="n">
        <v>0</v>
      </c>
      <c r="AI66" s="1341" t="n">
        <v>0</v>
      </c>
      <c r="AJ66" s="3102" t="n"/>
      <c r="AK66" s="1285" t="n"/>
      <c r="AL66" s="1340" t="n">
        <v>0</v>
      </c>
      <c r="AM66" s="1321" t="n">
        <v>0</v>
      </c>
      <c r="AN66" s="1328" t="n">
        <v>0</v>
      </c>
      <c r="AO66" s="1330" t="n">
        <v>0</v>
      </c>
      <c r="AP66" s="1341" t="n">
        <v>0</v>
      </c>
      <c r="AQ66" s="1341" t="n">
        <v>0</v>
      </c>
      <c r="AR66" s="3102" t="n"/>
      <c r="AS66" s="1283" t="n"/>
      <c r="AT66" s="1340" t="n">
        <v>0</v>
      </c>
      <c r="AU66" s="1321" t="n">
        <v>0</v>
      </c>
      <c r="AV66" s="1328" t="n">
        <v>0</v>
      </c>
      <c r="AW66" s="1330" t="n">
        <v>0</v>
      </c>
      <c r="AX66" s="1341" t="n">
        <v>0</v>
      </c>
      <c r="AY66" s="1341" t="n">
        <v>0</v>
      </c>
      <c r="AZ66" s="3102" t="n"/>
      <c r="BA66" s="1283" t="n"/>
      <c r="BB66" s="1340" t="n"/>
      <c r="BC66" s="1321" t="n"/>
      <c r="BD66" s="1328" t="n"/>
      <c r="BE66" s="1330" t="n"/>
      <c r="BF66" s="1341" t="n"/>
      <c r="BG66" s="1341" t="n"/>
      <c r="BH66" s="3102" t="n"/>
      <c r="BI66" s="1283" t="n"/>
      <c r="BJ66" s="1340" t="n"/>
      <c r="BK66" s="1321" t="n"/>
      <c r="BL66" s="1328" t="n"/>
      <c r="BM66" s="1328" t="n"/>
      <c r="BN66" s="1328" t="n"/>
      <c r="BO66" s="1341" t="n"/>
      <c r="BP66" s="1341" t="n"/>
      <c r="BQ66" s="3102" t="n"/>
      <c r="BS66" s="1340" t="n"/>
      <c r="BT66" s="1321" t="n"/>
      <c r="BU66" s="1328" t="n"/>
      <c r="BV66" s="1328" t="n"/>
      <c r="BW66" s="1341" t="n"/>
      <c r="BX66" s="1341" t="n"/>
      <c r="BY66" s="3102" t="n"/>
      <c r="CA66" s="1340" t="n"/>
      <c r="CB66" s="1321" t="n"/>
      <c r="CC66" s="1328" t="n"/>
      <c r="CD66" s="1328" t="n"/>
      <c r="CE66" s="1341" t="n"/>
      <c r="CF66" s="1341" t="n"/>
      <c r="CG66" s="3102" t="n"/>
      <c r="CI66" s="1340" t="n"/>
      <c r="CJ66" s="1321" t="n"/>
      <c r="CK66" s="1328" t="n"/>
      <c r="CL66" s="1328" t="n"/>
      <c r="CM66" s="1341" t="n"/>
      <c r="CN66" s="1341" t="n"/>
      <c r="CO66" s="3102" t="n"/>
      <c r="CP66" s="3096" t="n"/>
      <c r="CQ66" s="1377" t="n"/>
      <c r="CR66" s="1377" t="n"/>
      <c r="CS66" s="1377" t="n"/>
      <c r="CT66" s="1377" t="n"/>
      <c r="CU66" s="1345">
        <f>CQ66-CS66</f>
        <v/>
      </c>
      <c r="CV66" s="1345" t="n"/>
      <c r="CW66" s="3103">
        <f>IFERROR(CQ66/CR66-1,"-")</f>
        <v/>
      </c>
      <c r="CY66" s="1377" t="n"/>
      <c r="CZ66" s="1377" t="n"/>
      <c r="DA66" s="1377" t="n"/>
      <c r="DB66" s="1377" t="n"/>
      <c r="DC66" s="1377" t="n"/>
      <c r="DD66" s="1347">
        <f>CY66/$DC66-1</f>
        <v/>
      </c>
      <c r="DE66" s="1345">
        <f>CZ66/$DC66-1</f>
        <v/>
      </c>
      <c r="DF66" s="1345">
        <f>DA66/$DC66-1</f>
        <v/>
      </c>
      <c r="DG66" s="1345">
        <f>DB66/$DC66-1</f>
        <v/>
      </c>
    </row>
    <row r="67">
      <c r="A67" s="1320" t="n"/>
      <c r="B67" s="1398" t="inlineStr">
        <is>
          <t>Recharge Mobile</t>
        </is>
      </c>
      <c r="C67" s="1283" t="n"/>
      <c r="D67" s="1340" t="n">
        <v>0</v>
      </c>
      <c r="E67" s="1328" t="n">
        <v>0</v>
      </c>
      <c r="F67" s="1328" t="n">
        <v>0</v>
      </c>
      <c r="G67" s="1341" t="n">
        <v>0</v>
      </c>
      <c r="H67" s="3102" t="n"/>
      <c r="I67" s="1283" t="n"/>
      <c r="J67" s="1340" t="n">
        <v>0</v>
      </c>
      <c r="K67" s="1328" t="n">
        <v>0</v>
      </c>
      <c r="L67" s="1328" t="n">
        <v>0</v>
      </c>
      <c r="M67" s="1341" t="n">
        <v>0</v>
      </c>
      <c r="N67" s="3102" t="n"/>
      <c r="O67" s="1283" t="n"/>
      <c r="P67" s="1340" t="n">
        <v>0</v>
      </c>
      <c r="Q67" s="1321" t="n">
        <v>0</v>
      </c>
      <c r="R67" s="1330" t="n">
        <v>0</v>
      </c>
      <c r="S67" s="1341" t="n">
        <v>0</v>
      </c>
      <c r="T67" s="3102" t="n"/>
      <c r="U67" s="1276" t="n"/>
      <c r="V67" s="1340" t="n">
        <v>0</v>
      </c>
      <c r="W67" s="1321" t="n">
        <v>0</v>
      </c>
      <c r="X67" s="1321" t="n">
        <v>0</v>
      </c>
      <c r="Y67" s="1321" t="n">
        <v>0</v>
      </c>
      <c r="Z67" s="1341" t="n">
        <v>0</v>
      </c>
      <c r="AA67" s="1341" t="n">
        <v>0</v>
      </c>
      <c r="AB67" s="3102" t="n"/>
      <c r="AD67" s="1340" t="n">
        <v>0</v>
      </c>
      <c r="AE67" s="1321" t="n">
        <v>0</v>
      </c>
      <c r="AF67" s="1321" t="n">
        <v>0</v>
      </c>
      <c r="AG67" s="1321" t="n">
        <v>0</v>
      </c>
      <c r="AH67" s="1341" t="n">
        <v>0</v>
      </c>
      <c r="AI67" s="1341" t="n">
        <v>0</v>
      </c>
      <c r="AJ67" s="3102" t="n"/>
      <c r="AK67" s="1285" t="n"/>
      <c r="AL67" s="1340" t="n">
        <v>0</v>
      </c>
      <c r="AM67" s="1321" t="n">
        <v>0</v>
      </c>
      <c r="AN67" s="1328" t="n">
        <v>0</v>
      </c>
      <c r="AO67" s="1330" t="n">
        <v>0</v>
      </c>
      <c r="AP67" s="1341" t="n">
        <v>0</v>
      </c>
      <c r="AQ67" s="1341" t="n">
        <v>0</v>
      </c>
      <c r="AR67" s="3102" t="n"/>
      <c r="AS67" s="1283" t="n"/>
      <c r="AT67" s="1340" t="n">
        <v>0</v>
      </c>
      <c r="AU67" s="1321" t="n">
        <v>0</v>
      </c>
      <c r="AV67" s="1328" t="n">
        <v>0</v>
      </c>
      <c r="AW67" s="1330" t="n">
        <v>0</v>
      </c>
      <c r="AX67" s="1341" t="n">
        <v>0</v>
      </c>
      <c r="AY67" s="1341" t="n">
        <v>0</v>
      </c>
      <c r="AZ67" s="3102" t="n"/>
      <c r="BA67" s="1283" t="n"/>
      <c r="BB67" s="1340" t="n"/>
      <c r="BC67" s="1321" t="n"/>
      <c r="BD67" s="1328" t="n"/>
      <c r="BE67" s="1330" t="n"/>
      <c r="BF67" s="1341" t="n"/>
      <c r="BG67" s="1341" t="n"/>
      <c r="BH67" s="3102" t="n"/>
      <c r="BI67" s="1283" t="n"/>
      <c r="BJ67" s="1340" t="n"/>
      <c r="BK67" s="1321" t="n"/>
      <c r="BL67" s="1328" t="n"/>
      <c r="BM67" s="1328" t="n"/>
      <c r="BN67" s="1328" t="n"/>
      <c r="BO67" s="1341" t="n"/>
      <c r="BP67" s="1341" t="n"/>
      <c r="BQ67" s="3102" t="n"/>
      <c r="BS67" s="1340" t="n"/>
      <c r="BT67" s="1321" t="n"/>
      <c r="BU67" s="1328" t="n"/>
      <c r="BV67" s="1328" t="n"/>
      <c r="BW67" s="1341" t="n"/>
      <c r="BX67" s="1341" t="n"/>
      <c r="BY67" s="3102" t="n"/>
      <c r="CA67" s="1340" t="n"/>
      <c r="CB67" s="1321" t="n"/>
      <c r="CC67" s="1328" t="n"/>
      <c r="CD67" s="1328" t="n"/>
      <c r="CE67" s="1341" t="n"/>
      <c r="CF67" s="1341" t="n"/>
      <c r="CG67" s="3102" t="n"/>
      <c r="CI67" s="1340" t="n"/>
      <c r="CJ67" s="1321" t="n"/>
      <c r="CK67" s="1328" t="n"/>
      <c r="CL67" s="1328" t="n"/>
      <c r="CM67" s="1341" t="n"/>
      <c r="CN67" s="1341" t="n"/>
      <c r="CO67" s="3102" t="n"/>
      <c r="CP67" s="3096" t="n"/>
      <c r="CQ67" s="1377" t="n"/>
      <c r="CR67" s="1377" t="n"/>
      <c r="CS67" s="1377" t="n"/>
      <c r="CT67" s="1377" t="n"/>
      <c r="CU67" s="1345">
        <f>CQ67-CS67</f>
        <v/>
      </c>
      <c r="CV67" s="1345" t="n"/>
      <c r="CW67" s="3103">
        <f>IFERROR(CQ67/CR67-1,"-")</f>
        <v/>
      </c>
      <c r="CY67" s="1377" t="n"/>
      <c r="CZ67" s="1377" t="n"/>
      <c r="DA67" s="1377" t="n"/>
      <c r="DB67" s="1377" t="n"/>
      <c r="DC67" s="1377" t="n"/>
      <c r="DD67" s="1347">
        <f>CY67/$DC67-1</f>
        <v/>
      </c>
      <c r="DE67" s="1345">
        <f>CZ67/$DC67-1</f>
        <v/>
      </c>
      <c r="DF67" s="1345">
        <f>DA67/$DC67-1</f>
        <v/>
      </c>
      <c r="DG67" s="1345">
        <f>DB67/$DC67-1</f>
        <v/>
      </c>
    </row>
    <row r="68">
      <c r="A68" s="1320" t="n"/>
      <c r="B68" s="1398" t="inlineStr">
        <is>
          <t>Achat de biens et services</t>
        </is>
      </c>
      <c r="C68" s="1283" t="n"/>
      <c r="D68" s="1340" t="n">
        <v>0</v>
      </c>
      <c r="E68" s="1328" t="n">
        <v>0</v>
      </c>
      <c r="F68" s="1328" t="n">
        <v>0</v>
      </c>
      <c r="G68" s="1341" t="n">
        <v>0</v>
      </c>
      <c r="H68" s="3102" t="n"/>
      <c r="I68" s="1283" t="n"/>
      <c r="J68" s="1340" t="n">
        <v>0</v>
      </c>
      <c r="K68" s="1328" t="n">
        <v>0</v>
      </c>
      <c r="L68" s="1328" t="n">
        <v>0</v>
      </c>
      <c r="M68" s="1341" t="n">
        <v>0</v>
      </c>
      <c r="N68" s="3102" t="n"/>
      <c r="O68" s="1283" t="n"/>
      <c r="P68" s="1340" t="n">
        <v>0</v>
      </c>
      <c r="Q68" s="1321" t="n">
        <v>0</v>
      </c>
      <c r="R68" s="1330" t="n">
        <v>0</v>
      </c>
      <c r="S68" s="1341" t="n">
        <v>0</v>
      </c>
      <c r="T68" s="3102" t="n"/>
      <c r="U68" s="1276" t="n"/>
      <c r="V68" s="1340" t="n">
        <v>0</v>
      </c>
      <c r="W68" s="1321" t="n">
        <v>0</v>
      </c>
      <c r="X68" s="1321" t="n">
        <v>0</v>
      </c>
      <c r="Y68" s="1321" t="n">
        <v>0</v>
      </c>
      <c r="Z68" s="1341" t="n">
        <v>0</v>
      </c>
      <c r="AA68" s="1341" t="n">
        <v>0</v>
      </c>
      <c r="AB68" s="3102" t="n"/>
      <c r="AD68" s="1340" t="n">
        <v>0</v>
      </c>
      <c r="AE68" s="1321" t="n">
        <v>0</v>
      </c>
      <c r="AF68" s="1321" t="n">
        <v>0</v>
      </c>
      <c r="AG68" s="1321" t="n">
        <v>0</v>
      </c>
      <c r="AH68" s="1341" t="n">
        <v>0</v>
      </c>
      <c r="AI68" s="1341" t="n">
        <v>0</v>
      </c>
      <c r="AJ68" s="3102" t="n"/>
      <c r="AK68" s="1285" t="n"/>
      <c r="AL68" s="1340" t="n">
        <v>0</v>
      </c>
      <c r="AM68" s="1321" t="n">
        <v>0</v>
      </c>
      <c r="AN68" s="1328" t="n">
        <v>0</v>
      </c>
      <c r="AO68" s="1330" t="n">
        <v>0</v>
      </c>
      <c r="AP68" s="1341" t="n">
        <v>0</v>
      </c>
      <c r="AQ68" s="1341" t="n">
        <v>0</v>
      </c>
      <c r="AR68" s="3102" t="n"/>
      <c r="AS68" s="1283" t="n"/>
      <c r="AT68" s="1340" t="n">
        <v>0</v>
      </c>
      <c r="AU68" s="1321" t="n">
        <v>0</v>
      </c>
      <c r="AV68" s="1328" t="n">
        <v>0</v>
      </c>
      <c r="AW68" s="1330" t="n">
        <v>0</v>
      </c>
      <c r="AX68" s="1341" t="n">
        <v>0</v>
      </c>
      <c r="AY68" s="1341" t="n">
        <v>0</v>
      </c>
      <c r="AZ68" s="3102" t="n"/>
      <c r="BA68" s="1283" t="n"/>
      <c r="BB68" s="1340" t="n"/>
      <c r="BC68" s="1321" t="n"/>
      <c r="BD68" s="1328" t="n"/>
      <c r="BE68" s="1330" t="n"/>
      <c r="BF68" s="1341" t="n"/>
      <c r="BG68" s="1341" t="n"/>
      <c r="BH68" s="3102" t="n"/>
      <c r="BI68" s="1283" t="n"/>
      <c r="BJ68" s="1340" t="n"/>
      <c r="BK68" s="1321" t="n"/>
      <c r="BL68" s="1328" t="n"/>
      <c r="BM68" s="1328" t="n"/>
      <c r="BN68" s="1328" t="n"/>
      <c r="BO68" s="1341" t="n"/>
      <c r="BP68" s="1341" t="n"/>
      <c r="BQ68" s="3102" t="n"/>
      <c r="BS68" s="1340" t="n"/>
      <c r="BT68" s="1321" t="n"/>
      <c r="BU68" s="1328" t="n"/>
      <c r="BV68" s="1328" t="n"/>
      <c r="BW68" s="1341" t="n"/>
      <c r="BX68" s="1341" t="n"/>
      <c r="BY68" s="3102" t="n"/>
      <c r="CA68" s="1340" t="n"/>
      <c r="CB68" s="1321" t="n"/>
      <c r="CC68" s="1328" t="n"/>
      <c r="CD68" s="1328" t="n"/>
      <c r="CE68" s="1341" t="n"/>
      <c r="CF68" s="1341" t="n"/>
      <c r="CG68" s="3102" t="n"/>
      <c r="CI68" s="1340" t="n"/>
      <c r="CJ68" s="1321" t="n"/>
      <c r="CK68" s="1328" t="n"/>
      <c r="CL68" s="1328" t="n"/>
      <c r="CM68" s="1341" t="n"/>
      <c r="CN68" s="1341" t="n"/>
      <c r="CO68" s="3102" t="n"/>
      <c r="CP68" s="3096" t="n"/>
      <c r="CQ68" s="1377" t="n"/>
      <c r="CR68" s="1377" t="n"/>
      <c r="CS68" s="1377" t="n"/>
      <c r="CT68" s="1377" t="n"/>
      <c r="CU68" s="1345">
        <f>CQ68-CS68</f>
        <v/>
      </c>
      <c r="CV68" s="1345" t="n"/>
      <c r="CW68" s="3103">
        <f>IFERROR(CQ68/CR68-1,"-")</f>
        <v/>
      </c>
      <c r="CY68" s="1377" t="n"/>
      <c r="CZ68" s="1377" t="n"/>
      <c r="DA68" s="1377" t="n"/>
      <c r="DB68" s="1377" t="n"/>
      <c r="DC68" s="1377" t="n"/>
      <c r="DD68" s="1347">
        <f>CY68/$DC68-1</f>
        <v/>
      </c>
      <c r="DE68" s="1345">
        <f>CZ68/$DC68-1</f>
        <v/>
      </c>
      <c r="DF68" s="1345">
        <f>DA68/$DC68-1</f>
        <v/>
      </c>
      <c r="DG68" s="1345">
        <f>DB68/$DC68-1</f>
        <v/>
      </c>
    </row>
    <row r="69">
      <c r="A69" s="1320" t="n"/>
      <c r="B69" s="1398" t="inlineStr">
        <is>
          <t xml:space="preserve">Paiement de factures </t>
        </is>
      </c>
      <c r="C69" s="1283" t="n"/>
      <c r="D69" s="1340" t="n">
        <v>0</v>
      </c>
      <c r="E69" s="1328" t="n">
        <v>0</v>
      </c>
      <c r="F69" s="1328" t="n">
        <v>0</v>
      </c>
      <c r="G69" s="1341" t="n">
        <v>0</v>
      </c>
      <c r="H69" s="3102" t="n"/>
      <c r="I69" s="1283" t="n"/>
      <c r="J69" s="1340" t="n">
        <v>0</v>
      </c>
      <c r="K69" s="1328" t="n">
        <v>0</v>
      </c>
      <c r="L69" s="1328" t="n">
        <v>0</v>
      </c>
      <c r="M69" s="1341" t="n">
        <v>0</v>
      </c>
      <c r="N69" s="3102" t="n"/>
      <c r="O69" s="1283" t="n"/>
      <c r="P69" s="1340" t="n">
        <v>0</v>
      </c>
      <c r="Q69" s="1321" t="n">
        <v>0</v>
      </c>
      <c r="R69" s="1330" t="n">
        <v>0</v>
      </c>
      <c r="S69" s="1341" t="n">
        <v>0</v>
      </c>
      <c r="T69" s="3102" t="n"/>
      <c r="U69" s="1276" t="n"/>
      <c r="V69" s="1340" t="n">
        <v>0</v>
      </c>
      <c r="W69" s="1321" t="n">
        <v>0</v>
      </c>
      <c r="X69" s="1321" t="n">
        <v>0</v>
      </c>
      <c r="Y69" s="1321" t="n">
        <v>0</v>
      </c>
      <c r="Z69" s="1341" t="n">
        <v>0</v>
      </c>
      <c r="AA69" s="1341" t="n">
        <v>0</v>
      </c>
      <c r="AB69" s="3102" t="n"/>
      <c r="AD69" s="1340" t="n">
        <v>0</v>
      </c>
      <c r="AE69" s="1321" t="n">
        <v>0</v>
      </c>
      <c r="AF69" s="1321" t="n">
        <v>0</v>
      </c>
      <c r="AG69" s="1321" t="n">
        <v>0</v>
      </c>
      <c r="AH69" s="1341" t="n">
        <v>0</v>
      </c>
      <c r="AI69" s="1341" t="n">
        <v>0</v>
      </c>
      <c r="AJ69" s="3102" t="n"/>
      <c r="AK69" s="1285" t="n"/>
      <c r="AL69" s="1340" t="n">
        <v>0</v>
      </c>
      <c r="AM69" s="1321" t="n">
        <v>0</v>
      </c>
      <c r="AN69" s="1328" t="n">
        <v>0</v>
      </c>
      <c r="AO69" s="1330" t="n">
        <v>0</v>
      </c>
      <c r="AP69" s="1341" t="n">
        <v>0</v>
      </c>
      <c r="AQ69" s="1341" t="n">
        <v>0</v>
      </c>
      <c r="AR69" s="3102" t="n"/>
      <c r="AS69" s="1283" t="n"/>
      <c r="AT69" s="1340" t="n">
        <v>0</v>
      </c>
      <c r="AU69" s="1321" t="n">
        <v>0</v>
      </c>
      <c r="AV69" s="1328" t="n">
        <v>0</v>
      </c>
      <c r="AW69" s="1330" t="n">
        <v>0</v>
      </c>
      <c r="AX69" s="1341" t="n">
        <v>0</v>
      </c>
      <c r="AY69" s="1341" t="n">
        <v>0</v>
      </c>
      <c r="AZ69" s="3102" t="n"/>
      <c r="BA69" s="1283" t="n"/>
      <c r="BB69" s="1340" t="n"/>
      <c r="BC69" s="1321" t="n"/>
      <c r="BD69" s="1328" t="n"/>
      <c r="BE69" s="1330" t="n"/>
      <c r="BF69" s="1341" t="n"/>
      <c r="BG69" s="1341" t="n"/>
      <c r="BH69" s="3102" t="n"/>
      <c r="BI69" s="1283" t="n"/>
      <c r="BJ69" s="1340" t="n"/>
      <c r="BK69" s="1321" t="n"/>
      <c r="BL69" s="1328" t="n"/>
      <c r="BM69" s="1328" t="n"/>
      <c r="BN69" s="1328" t="n"/>
      <c r="BO69" s="1341" t="n"/>
      <c r="BP69" s="1341" t="n"/>
      <c r="BQ69" s="3102" t="n"/>
      <c r="BS69" s="1340" t="n"/>
      <c r="BT69" s="1321" t="n"/>
      <c r="BU69" s="1328" t="n"/>
      <c r="BV69" s="1328" t="n"/>
      <c r="BW69" s="1341" t="n"/>
      <c r="BX69" s="1341" t="n"/>
      <c r="BY69" s="3102" t="n"/>
      <c r="CA69" s="1340" t="n"/>
      <c r="CB69" s="1321" t="n"/>
      <c r="CC69" s="1328" t="n"/>
      <c r="CD69" s="1328" t="n"/>
      <c r="CE69" s="1341" t="n"/>
      <c r="CF69" s="1341" t="n"/>
      <c r="CG69" s="3102" t="n"/>
      <c r="CI69" s="1340" t="n"/>
      <c r="CJ69" s="1321" t="n"/>
      <c r="CK69" s="1328" t="n"/>
      <c r="CL69" s="1328" t="n"/>
      <c r="CM69" s="1341" t="n"/>
      <c r="CN69" s="1341" t="n"/>
      <c r="CO69" s="3102" t="n"/>
      <c r="CP69" s="3096" t="n"/>
      <c r="CQ69" s="1377" t="n"/>
      <c r="CR69" s="1377" t="n"/>
      <c r="CS69" s="1377" t="n"/>
      <c r="CT69" s="1377" t="n"/>
      <c r="CU69" s="1345">
        <f>CQ69-CS69</f>
        <v/>
      </c>
      <c r="CV69" s="1345" t="n"/>
      <c r="CW69" s="3103">
        <f>IFERROR(CQ69/CR69-1,"-")</f>
        <v/>
      </c>
      <c r="CY69" s="1377" t="n"/>
      <c r="CZ69" s="1377" t="n"/>
      <c r="DA69" s="1377" t="n"/>
      <c r="DB69" s="1377" t="n"/>
      <c r="DC69" s="1377" t="n"/>
      <c r="DD69" s="1347">
        <f>CY69/$DC69-1</f>
        <v/>
      </c>
      <c r="DE69" s="1345">
        <f>CZ69/$DC69-1</f>
        <v/>
      </c>
      <c r="DF69" s="1345">
        <f>DA69/$DC69-1</f>
        <v/>
      </c>
      <c r="DG69" s="1345">
        <f>DB69/$DC69-1</f>
        <v/>
      </c>
    </row>
    <row r="70">
      <c r="A70" s="1320" t="n"/>
      <c r="B70" s="1398" t="inlineStr">
        <is>
          <t>Paiement de salaires</t>
        </is>
      </c>
      <c r="C70" s="1283" t="n"/>
      <c r="D70" s="1340" t="n">
        <v>0</v>
      </c>
      <c r="E70" s="1328" t="n">
        <v>0</v>
      </c>
      <c r="F70" s="1328" t="n">
        <v>0</v>
      </c>
      <c r="G70" s="1341" t="n">
        <v>0</v>
      </c>
      <c r="H70" s="3102" t="n"/>
      <c r="I70" s="1283" t="n"/>
      <c r="J70" s="1340" t="n">
        <v>0</v>
      </c>
      <c r="K70" s="1328" t="n">
        <v>0</v>
      </c>
      <c r="L70" s="1328" t="n">
        <v>0</v>
      </c>
      <c r="M70" s="1341" t="n">
        <v>0</v>
      </c>
      <c r="N70" s="3102" t="n"/>
      <c r="O70" s="1283" t="n"/>
      <c r="P70" s="1340" t="n">
        <v>0</v>
      </c>
      <c r="Q70" s="1321" t="n">
        <v>0</v>
      </c>
      <c r="R70" s="1330" t="n">
        <v>0</v>
      </c>
      <c r="S70" s="1341" t="n">
        <v>0</v>
      </c>
      <c r="T70" s="3102" t="n"/>
      <c r="U70" s="1276" t="n"/>
      <c r="V70" s="1340" t="n">
        <v>0</v>
      </c>
      <c r="W70" s="1321" t="n">
        <v>0</v>
      </c>
      <c r="X70" s="1321" t="n">
        <v>0</v>
      </c>
      <c r="Y70" s="1321" t="n">
        <v>0</v>
      </c>
      <c r="Z70" s="1341" t="n">
        <v>0</v>
      </c>
      <c r="AA70" s="1341" t="n">
        <v>0</v>
      </c>
      <c r="AB70" s="3102" t="n"/>
      <c r="AD70" s="1340" t="n">
        <v>0</v>
      </c>
      <c r="AE70" s="1321" t="n">
        <v>0</v>
      </c>
      <c r="AF70" s="1321" t="n">
        <v>0</v>
      </c>
      <c r="AG70" s="1321" t="n">
        <v>0</v>
      </c>
      <c r="AH70" s="1341" t="n">
        <v>0</v>
      </c>
      <c r="AI70" s="1341" t="n">
        <v>0</v>
      </c>
      <c r="AJ70" s="3102" t="n"/>
      <c r="AK70" s="1285" t="n"/>
      <c r="AL70" s="1340" t="n">
        <v>0</v>
      </c>
      <c r="AM70" s="1321" t="n">
        <v>0</v>
      </c>
      <c r="AN70" s="1328" t="n">
        <v>0</v>
      </c>
      <c r="AO70" s="1330" t="n">
        <v>0</v>
      </c>
      <c r="AP70" s="1341" t="n">
        <v>0</v>
      </c>
      <c r="AQ70" s="1341" t="n">
        <v>0</v>
      </c>
      <c r="AR70" s="3102" t="n"/>
      <c r="AS70" s="1283" t="n"/>
      <c r="AT70" s="1340" t="n">
        <v>0</v>
      </c>
      <c r="AU70" s="1321" t="n">
        <v>0</v>
      </c>
      <c r="AV70" s="1328" t="n">
        <v>0</v>
      </c>
      <c r="AW70" s="1330" t="n">
        <v>0</v>
      </c>
      <c r="AX70" s="1341" t="n">
        <v>0</v>
      </c>
      <c r="AY70" s="1341" t="n">
        <v>0</v>
      </c>
      <c r="AZ70" s="3102" t="n"/>
      <c r="BA70" s="1283" t="n"/>
      <c r="BB70" s="1340" t="n"/>
      <c r="BC70" s="1321" t="n"/>
      <c r="BD70" s="1328" t="n"/>
      <c r="BE70" s="1330" t="n"/>
      <c r="BF70" s="1341" t="n"/>
      <c r="BG70" s="1341" t="n"/>
      <c r="BH70" s="3102" t="n"/>
      <c r="BI70" s="1283" t="n"/>
      <c r="BJ70" s="1340" t="n"/>
      <c r="BK70" s="1321" t="n"/>
      <c r="BL70" s="1328" t="n"/>
      <c r="BM70" s="1328" t="n"/>
      <c r="BN70" s="1328" t="n"/>
      <c r="BO70" s="1341" t="n"/>
      <c r="BP70" s="1341" t="n"/>
      <c r="BQ70" s="3102" t="n"/>
      <c r="BS70" s="1340" t="n"/>
      <c r="BT70" s="1321" t="n"/>
      <c r="BU70" s="1328" t="n"/>
      <c r="BV70" s="1328" t="n"/>
      <c r="BW70" s="1341" t="n"/>
      <c r="BX70" s="1341" t="n"/>
      <c r="BY70" s="3102" t="n"/>
      <c r="CA70" s="1340" t="n"/>
      <c r="CB70" s="1321" t="n"/>
      <c r="CC70" s="1328" t="n"/>
      <c r="CD70" s="1328" t="n"/>
      <c r="CE70" s="1341" t="n"/>
      <c r="CF70" s="1341" t="n"/>
      <c r="CG70" s="3102" t="n"/>
      <c r="CI70" s="1340" t="n"/>
      <c r="CJ70" s="1321" t="n"/>
      <c r="CK70" s="1328" t="n"/>
      <c r="CL70" s="1328" t="n"/>
      <c r="CM70" s="1341" t="n"/>
      <c r="CN70" s="1341" t="n"/>
      <c r="CO70" s="3102" t="n"/>
      <c r="CP70" s="3096" t="n"/>
      <c r="CQ70" s="1377" t="n"/>
      <c r="CR70" s="1377" t="n"/>
      <c r="CS70" s="1377" t="n"/>
      <c r="CT70" s="1377" t="n"/>
      <c r="CU70" s="1345">
        <f>CQ70-CS70</f>
        <v/>
      </c>
      <c r="CV70" s="1345" t="n"/>
      <c r="CW70" s="3103">
        <f>IFERROR(CQ70/CR70-1,"-")</f>
        <v/>
      </c>
      <c r="CY70" s="1377" t="n"/>
      <c r="CZ70" s="1377" t="n"/>
      <c r="DA70" s="1377" t="n"/>
      <c r="DB70" s="1377" t="n"/>
      <c r="DC70" s="1377" t="n"/>
      <c r="DD70" s="1347">
        <f>CY70/$DC70-1</f>
        <v/>
      </c>
      <c r="DE70" s="1345">
        <f>CZ70/$DC70-1</f>
        <v/>
      </c>
      <c r="DF70" s="1345">
        <f>DA70/$DC70-1</f>
        <v/>
      </c>
      <c r="DG70" s="1345">
        <f>DB70/$DC70-1</f>
        <v/>
      </c>
    </row>
    <row r="71">
      <c r="A71" s="1407" t="n"/>
      <c r="B71" s="1408" t="inlineStr">
        <is>
          <t>Autres (Push &amp; Pull)</t>
        </is>
      </c>
      <c r="C71" s="1283" t="n"/>
      <c r="D71" s="1351" t="n">
        <v>176662</v>
      </c>
      <c r="E71" s="1409" t="n">
        <v>185540</v>
      </c>
      <c r="F71" s="1409" t="n">
        <v>59735117.7831026</v>
      </c>
      <c r="G71" s="1353" t="n">
        <v>-59558455.7831026</v>
      </c>
      <c r="H71" s="3104" t="n">
        <v>-0.04784952031906864</v>
      </c>
      <c r="I71" s="1283" t="n"/>
      <c r="J71" s="1351" t="n">
        <v>152648</v>
      </c>
      <c r="K71" s="1409" t="n">
        <v>194789</v>
      </c>
      <c r="L71" s="1409" t="n">
        <v>59736058.9576782</v>
      </c>
      <c r="M71" s="1353" t="n">
        <v>-59583410.9576782</v>
      </c>
      <c r="N71" s="3104" t="n">
        <v>-0.2163417852137441</v>
      </c>
      <c r="O71" s="1283" t="n"/>
      <c r="P71" s="1351" t="n">
        <v>162420</v>
      </c>
      <c r="Q71" s="1352" t="n">
        <v>212060</v>
      </c>
      <c r="R71" s="1410" t="n">
        <v>59742290.330292</v>
      </c>
      <c r="S71" s="1353" t="n">
        <v>-59579870.330292</v>
      </c>
      <c r="T71" s="3104" t="n">
        <v>-0.2340846930114119</v>
      </c>
      <c r="V71" s="1351" t="n">
        <v>138218</v>
      </c>
      <c r="W71" s="1352" t="n">
        <v>219283</v>
      </c>
      <c r="X71" s="1352" t="n">
        <v>59745427.2663604</v>
      </c>
      <c r="Y71" s="1352" t="n">
        <v>248561.283831523</v>
      </c>
      <c r="Z71" s="1353" t="n">
        <v>-59607209.2663604</v>
      </c>
      <c r="AA71" s="1353" t="n">
        <v>-110343.283831523</v>
      </c>
      <c r="AB71" s="3104" t="n">
        <v>-0.3696821002996128</v>
      </c>
      <c r="AD71" s="1351" t="n">
        <v>145233</v>
      </c>
      <c r="AE71" s="1352" t="n">
        <v>234092</v>
      </c>
      <c r="AF71" s="1352" t="n">
        <v>59748409.5284662</v>
      </c>
      <c r="AG71" s="1352" t="n">
        <v>257973.03196956</v>
      </c>
      <c r="AH71" s="1353" t="n">
        <v>-59603176.5284662</v>
      </c>
      <c r="AI71" s="1353" t="n">
        <v>-112740.03196956</v>
      </c>
      <c r="AJ71" s="3104" t="n">
        <v>-0.3795900756967346</v>
      </c>
      <c r="AK71" s="1285" t="n"/>
      <c r="AL71" s="1351" t="n">
        <v>156397</v>
      </c>
      <c r="AM71" s="1352" t="n">
        <v>224836</v>
      </c>
      <c r="AN71" s="1409" t="n">
        <v>59748203.5624936</v>
      </c>
      <c r="AO71" s="1410" t="n">
        <v>0</v>
      </c>
      <c r="AP71" s="1353" t="n">
        <v>-59591806.5624936</v>
      </c>
      <c r="AQ71" s="1353" t="n">
        <v>156397</v>
      </c>
      <c r="AR71" s="3104" t="n">
        <v>-0.3043952036150794</v>
      </c>
      <c r="AS71" s="1343" t="n"/>
      <c r="AT71" s="1351" t="n">
        <v>860474</v>
      </c>
      <c r="AU71" s="1352" t="n">
        <v>220204</v>
      </c>
      <c r="AV71" s="1409" t="n">
        <v>59757035.5523518</v>
      </c>
      <c r="AW71" s="1410" t="n">
        <v>0</v>
      </c>
      <c r="AX71" s="1353" t="n">
        <v>-58896561.5523518</v>
      </c>
      <c r="AY71" s="1353" t="n">
        <v>860474</v>
      </c>
      <c r="AZ71" s="3104" t="n">
        <v>2.907622023214837</v>
      </c>
      <c r="BA71" s="1283" t="n"/>
      <c r="BB71" s="1351" t="n">
        <v>2355440</v>
      </c>
      <c r="BC71" s="1352" t="n">
        <v>241210</v>
      </c>
      <c r="BD71" s="1409" t="n">
        <v>59755688.2441072</v>
      </c>
      <c r="BE71" s="1410" t="n">
        <v>166943.835451709</v>
      </c>
      <c r="BF71" s="1353" t="n">
        <v>-57400248.2441072</v>
      </c>
      <c r="BG71" s="1353" t="n">
        <v>2188496.164548291</v>
      </c>
      <c r="BH71" s="3104" t="n">
        <v>8.765100949380209</v>
      </c>
      <c r="BI71" s="1283" t="n"/>
      <c r="BJ71" s="1351" t="n"/>
      <c r="BK71" s="1352" t="n"/>
      <c r="BL71" s="1409" t="n"/>
      <c r="BM71" s="1409" t="n"/>
      <c r="BN71" s="1409" t="n"/>
      <c r="BO71" s="1353" t="n"/>
      <c r="BP71" s="1353" t="n"/>
      <c r="BQ71" s="3104" t="n"/>
      <c r="BR71" s="234" t="n"/>
      <c r="BS71" s="1351" t="n"/>
      <c r="BT71" s="1352" t="n"/>
      <c r="BU71" s="1409" t="n"/>
      <c r="BV71" s="1409" t="n"/>
      <c r="BW71" s="1353" t="n"/>
      <c r="BX71" s="1353" t="n"/>
      <c r="BY71" s="3104" t="n"/>
      <c r="CA71" s="1351" t="n"/>
      <c r="CB71" s="1352" t="n"/>
      <c r="CC71" s="1409" t="n"/>
      <c r="CD71" s="1409" t="n"/>
      <c r="CE71" s="1353" t="n"/>
      <c r="CF71" s="1353" t="n"/>
      <c r="CG71" s="3104" t="n"/>
      <c r="CI71" s="1351" t="n"/>
      <c r="CJ71" s="1352" t="n"/>
      <c r="CK71" s="1409" t="n"/>
      <c r="CL71" s="1409" t="n"/>
      <c r="CM71" s="1353" t="n"/>
      <c r="CN71" s="1353" t="n"/>
      <c r="CO71" s="3104" t="n"/>
      <c r="CP71" s="3096" t="n"/>
      <c r="CQ71" s="1383" t="n">
        <v>4147492</v>
      </c>
      <c r="CR71" s="1383" t="n">
        <v>1732014</v>
      </c>
      <c r="CS71" s="1383" t="n">
        <v>477968231.224852</v>
      </c>
      <c r="CT71" s="1383" t="n">
        <v>942124.835451709</v>
      </c>
      <c r="CU71" s="1357" t="n">
        <v>-473820739.224852</v>
      </c>
      <c r="CV71" s="1357" t="n">
        <v>3205367.164548291</v>
      </c>
      <c r="CW71" s="3105">
        <f>IFERROR(CQ71/CR71-1,"-")</f>
        <v/>
      </c>
      <c r="CY71" s="1383" t="n"/>
      <c r="CZ71" s="1383" t="n"/>
      <c r="DA71" s="1383" t="n"/>
      <c r="DB71" s="1383" t="n"/>
      <c r="DC71" s="1383" t="n"/>
      <c r="DD71" s="1359">
        <f>CY71/$DC71-1</f>
        <v/>
      </c>
      <c r="DE71" s="1357">
        <f>CZ71/$DC71-1</f>
        <v/>
      </c>
      <c r="DF71" s="1357">
        <f>DA71/$DC71-1</f>
        <v/>
      </c>
      <c r="DG71" s="1357">
        <f>DB71/$DC71-1</f>
        <v/>
      </c>
    </row>
    <row r="72">
      <c r="A72" s="2" t="n"/>
      <c r="B72" s="2" t="n"/>
      <c r="D72" s="1328" t="n"/>
      <c r="E72" s="1328" t="n"/>
      <c r="F72" s="1328" t="n"/>
      <c r="G72" s="1330" t="n"/>
      <c r="H72" s="3126" t="n"/>
      <c r="J72" s="1328" t="n"/>
      <c r="K72" s="1328" t="n"/>
      <c r="L72" s="1328" t="n"/>
      <c r="M72" s="1330" t="n"/>
      <c r="N72" s="3126" t="n"/>
      <c r="P72" s="1328" t="n"/>
      <c r="Q72" s="1328" t="n"/>
      <c r="R72" s="1330" t="n"/>
      <c r="S72" s="1330" t="n"/>
      <c r="T72" s="3126" t="n"/>
      <c r="U72" s="1276" t="n"/>
      <c r="V72" s="1328" t="n"/>
      <c r="W72" s="1328" t="n"/>
      <c r="X72" s="1328" t="n"/>
      <c r="Y72" s="1328" t="n"/>
      <c r="Z72" s="1330" t="n"/>
      <c r="AA72" s="1330" t="n"/>
      <c r="AB72" s="3126" t="n"/>
      <c r="AD72" s="1328" t="n"/>
      <c r="AE72" s="1328" t="n"/>
      <c r="AF72" s="1328" t="n"/>
      <c r="AG72" s="1328" t="n"/>
      <c r="AH72" s="1330" t="n"/>
      <c r="AI72" s="1330" t="n"/>
      <c r="AJ72" s="3126" t="n"/>
      <c r="AK72" s="26" t="n"/>
      <c r="AL72" s="1328" t="n"/>
      <c r="AM72" s="1328" t="n"/>
      <c r="AN72" s="1328" t="n"/>
      <c r="AO72" s="1330" t="n"/>
      <c r="AP72" s="1330" t="n"/>
      <c r="AQ72" s="1330" t="n"/>
      <c r="AR72" s="3126" t="n"/>
      <c r="AS72" s="2" t="n"/>
      <c r="AT72" s="1328" t="n"/>
      <c r="AU72" s="1328" t="n"/>
      <c r="AV72" s="1328" t="n"/>
      <c r="AW72" s="1330" t="n"/>
      <c r="AX72" s="1330" t="n"/>
      <c r="AY72" s="1330" t="n"/>
      <c r="AZ72" s="3126" t="n"/>
      <c r="BA72" s="1283" t="n"/>
      <c r="BB72" s="1328" t="n"/>
      <c r="BC72" s="1328" t="n"/>
      <c r="BD72" s="1328" t="n"/>
      <c r="BE72" s="1330" t="n"/>
      <c r="BF72" s="1330" t="n"/>
      <c r="BG72" s="1330" t="n"/>
      <c r="BH72" s="3126" t="n"/>
      <c r="BI72" s="2" t="n"/>
      <c r="BJ72" s="1328" t="n"/>
      <c r="BK72" s="1328" t="n"/>
      <c r="BL72" s="1328" t="n"/>
      <c r="BM72" s="1328" t="n"/>
      <c r="BN72" s="1328" t="n"/>
      <c r="BO72" s="1330" t="n"/>
      <c r="BP72" s="1330" t="n"/>
      <c r="BQ72" s="3126" t="n"/>
      <c r="BS72" s="1328" t="n"/>
      <c r="BT72" s="1328" t="n"/>
      <c r="BU72" s="1328" t="n"/>
      <c r="BV72" s="1328" t="n"/>
      <c r="BW72" s="1330" t="n"/>
      <c r="BX72" s="1330" t="n"/>
      <c r="BY72" s="3126" t="n"/>
      <c r="CA72" s="1328" t="n"/>
      <c r="CB72" s="1328" t="n"/>
      <c r="CC72" s="1328" t="n"/>
      <c r="CD72" s="1328" t="n"/>
      <c r="CE72" s="1330" t="n"/>
      <c r="CF72" s="1330" t="n"/>
      <c r="CG72" s="3126" t="n"/>
      <c r="CI72" s="1328" t="n"/>
      <c r="CJ72" s="1328" t="n"/>
      <c r="CK72" s="1328" t="n"/>
      <c r="CL72" s="1328" t="n"/>
      <c r="CM72" s="1330" t="n"/>
      <c r="CN72" s="1330" t="n"/>
      <c r="CO72" s="3126" t="n"/>
      <c r="CP72" s="3096" t="n"/>
      <c r="CQ72" s="1412" t="n"/>
      <c r="CR72" s="1412" t="n"/>
      <c r="CS72" s="1412" t="n"/>
      <c r="CT72" s="1412" t="n"/>
      <c r="CU72" s="1412" t="n"/>
      <c r="CV72" s="1412" t="n"/>
      <c r="CW72" s="1412" t="n"/>
      <c r="CY72" s="1412" t="n"/>
      <c r="CZ72" s="1412" t="n"/>
      <c r="DA72" s="1412" t="n"/>
      <c r="DB72" s="1412" t="n"/>
      <c r="DC72" s="1412" t="n"/>
      <c r="DD72" s="1413" t="n"/>
      <c r="DE72" s="1412" t="n"/>
      <c r="DF72" s="1412" t="n"/>
      <c r="DG72" s="1412" t="n"/>
    </row>
    <row r="73">
      <c r="A73" s="2350" t="inlineStr">
        <is>
          <t>Marge Brute (en monnaie locale)</t>
        </is>
      </c>
      <c r="B73" s="3093" t="n"/>
      <c r="C73" s="1283" t="n"/>
      <c r="D73" s="1309" t="n">
        <v>285632978.572797</v>
      </c>
      <c r="E73" s="1309" t="n">
        <v>102619318.9999999</v>
      </c>
      <c r="F73" s="1309" t="n">
        <v>134858662.43371</v>
      </c>
      <c r="G73" s="1309" t="n">
        <v>150774316.139087</v>
      </c>
      <c r="H73" s="3100" t="n">
        <v>1.783423056752085</v>
      </c>
      <c r="I73" s="1283" t="n"/>
      <c r="J73" s="1309" t="n">
        <v>273616817.168051</v>
      </c>
      <c r="K73" s="1309" t="n">
        <v>115452586.9033898</v>
      </c>
      <c r="L73" s="1309" t="n">
        <v>215102817.922253</v>
      </c>
      <c r="M73" s="1309" t="n">
        <v>58513999.24579799</v>
      </c>
      <c r="N73" s="3100" t="n">
        <v>1.369949643458508</v>
      </c>
      <c r="O73" s="1283" t="n"/>
      <c r="P73" s="1309" t="n">
        <v>297464953.458305</v>
      </c>
      <c r="Q73" s="1309" t="n">
        <v>105466174.0966213</v>
      </c>
      <c r="R73" s="1309" t="n">
        <v>218425950.309259</v>
      </c>
      <c r="S73" s="1309" t="n">
        <v>79039003.149046</v>
      </c>
      <c r="T73" s="3100" t="n">
        <v>1.820477333194876</v>
      </c>
      <c r="U73" s="1276" t="n"/>
      <c r="V73" s="1308" t="n">
        <v>298545052.965</v>
      </c>
      <c r="W73" s="1308" t="n">
        <v>550074059.0000001</v>
      </c>
      <c r="X73" s="1312" t="n">
        <v>242053223.955582</v>
      </c>
      <c r="Y73" s="1312" t="n">
        <v>223207281.873717</v>
      </c>
      <c r="Z73" s="1309" t="n">
        <v>56491829.00941798</v>
      </c>
      <c r="AA73" s="1309" t="n">
        <v>75337771.09128296</v>
      </c>
      <c r="AB73" s="3100" t="n">
        <v>-0.4572638936878136</v>
      </c>
      <c r="AD73" s="1308" t="n">
        <v>297466183.59856</v>
      </c>
      <c r="AE73" s="1308" t="n">
        <v>257178730.8139685</v>
      </c>
      <c r="AF73" s="1308" t="n">
        <v>165157334.922628</v>
      </c>
      <c r="AG73" s="1312" t="n">
        <v>220719304.239532</v>
      </c>
      <c r="AH73" s="1309" t="n">
        <v>132308848.675932</v>
      </c>
      <c r="AI73" s="1309" t="n">
        <v>76746879.35902798</v>
      </c>
      <c r="AJ73" s="3100" t="n">
        <v>0.1566515732350107</v>
      </c>
      <c r="AK73" s="1285" t="n"/>
      <c r="AL73" s="1308" t="n">
        <v>281381516.685761</v>
      </c>
      <c r="AM73" s="1309" t="n">
        <v>236219938.0898008</v>
      </c>
      <c r="AN73" s="1309" t="n">
        <v>164686937.99459</v>
      </c>
      <c r="AO73" s="1312" t="n">
        <v>0</v>
      </c>
      <c r="AP73" s="1309" t="n">
        <v>116694578.691171</v>
      </c>
      <c r="AQ73" s="1309" t="n">
        <v>281381516.685761</v>
      </c>
      <c r="AR73" s="3100" t="n">
        <v>0.1911844485319931</v>
      </c>
      <c r="AS73" s="1283" t="n"/>
      <c r="AT73" s="1308" t="n">
        <v>318284817.207097</v>
      </c>
      <c r="AU73" s="1309" t="n">
        <v>261435654.4343706</v>
      </c>
      <c r="AV73" s="1309" t="n">
        <v>290952292.0523</v>
      </c>
      <c r="AW73" s="1312" t="n">
        <v>0</v>
      </c>
      <c r="AX73" s="1309" t="n">
        <v>27332525.15479702</v>
      </c>
      <c r="AY73" s="1309" t="n">
        <v>318284817.207097</v>
      </c>
      <c r="AZ73" s="3100" t="n">
        <v>0.2174499224129258</v>
      </c>
      <c r="BA73" s="2" t="n"/>
      <c r="BB73" s="1308" t="n">
        <v>312872812.040086</v>
      </c>
      <c r="BC73" s="1309" t="n">
        <v>137484342.203054</v>
      </c>
      <c r="BD73" s="1309" t="n">
        <v>193306968.717168</v>
      </c>
      <c r="BE73" s="1312" t="n">
        <v>249503621.410548</v>
      </c>
      <c r="BF73" s="1309" t="n">
        <v>119565843.322918</v>
      </c>
      <c r="BG73" s="1309" t="n">
        <v>63369190.62953797</v>
      </c>
      <c r="BH73" s="3100" t="n">
        <v>1.275697777845832</v>
      </c>
      <c r="BI73" s="1283" t="n"/>
      <c r="BJ73" s="1308" t="n"/>
      <c r="BK73" s="1309" t="n"/>
      <c r="BL73" s="1309" t="n"/>
      <c r="BM73" s="1309" t="n"/>
      <c r="BN73" s="1309" t="n"/>
      <c r="BO73" s="1309" t="n"/>
      <c r="BP73" s="1309" t="n"/>
      <c r="BQ73" s="3100" t="n"/>
      <c r="BS73" s="1308" t="n"/>
      <c r="BT73" s="1309" t="n"/>
      <c r="BU73" s="1309" t="n"/>
      <c r="BV73" s="1309" t="n"/>
      <c r="BW73" s="1309" t="n"/>
      <c r="BX73" s="1309" t="n"/>
      <c r="BY73" s="3100" t="n"/>
      <c r="CA73" s="1308" t="n"/>
      <c r="CB73" s="1309" t="n"/>
      <c r="CC73" s="1309" t="n"/>
      <c r="CD73" s="1309" t="n"/>
      <c r="CE73" s="1309" t="n"/>
      <c r="CF73" s="1309" t="n"/>
      <c r="CG73" s="3100" t="n"/>
      <c r="CI73" s="1308" t="n"/>
      <c r="CJ73" s="1309" t="n"/>
      <c r="CK73" s="1309" t="n"/>
      <c r="CL73" s="1309" t="n"/>
      <c r="CM73" s="1309" t="n"/>
      <c r="CN73" s="1309" t="n"/>
      <c r="CO73" s="3100" t="n"/>
      <c r="CP73" s="3096" t="n"/>
      <c r="CQ73" s="1383" t="n">
        <v>2365265131.69566</v>
      </c>
      <c r="CR73" s="1316" t="n">
        <v>1001137905.90378</v>
      </c>
      <c r="CS73" s="1377" t="n">
        <v>1624544188.30749</v>
      </c>
      <c r="CT73" s="1377" t="n">
        <v/>
      </c>
      <c r="CU73" s="1414" t="n">
        <v>740720943.38817</v>
      </c>
      <c r="CV73" s="1414" t="n">
        <v/>
      </c>
      <c r="CW73" s="3127">
        <f>IFERROR(CQ73/CR73-1,"-")</f>
        <v/>
      </c>
      <c r="CY73" s="1377" t="n"/>
      <c r="CZ73" s="1383" t="n"/>
      <c r="DA73" s="1383" t="n"/>
      <c r="DB73" s="1383" t="n"/>
      <c r="DC73" s="1316" t="n"/>
      <c r="DD73" s="1416">
        <f>CY73/$DC73-1</f>
        <v/>
      </c>
      <c r="DE73" s="1414">
        <f>CZ73/$DC73-1</f>
        <v/>
      </c>
      <c r="DF73" s="1414">
        <f>DA73/$DC73-1</f>
        <v/>
      </c>
      <c r="DG73" s="1414">
        <f>DB73/$DC73-1</f>
        <v/>
      </c>
    </row>
    <row r="74">
      <c r="A74" s="1349" t="n"/>
      <c r="B74" s="1350" t="inlineStr">
        <is>
          <t>% Marge Brute/CA</t>
        </is>
      </c>
      <c r="C74" s="1283" t="n"/>
      <c r="D74" s="3128" t="n">
        <v>0.407767669894056</v>
      </c>
      <c r="E74" s="3129" t="n">
        <v>0.3406792845812537</v>
      </c>
      <c r="F74" s="3129" t="n">
        <v>0.269496807926841</v>
      </c>
      <c r="G74" s="3130" t="n">
        <v>0.138270861967215</v>
      </c>
      <c r="H74" s="3131" t="n">
        <v>0.1969253440087033</v>
      </c>
      <c r="I74" s="1283" t="n"/>
      <c r="J74" s="3128" t="n">
        <v>0.402120766710393</v>
      </c>
      <c r="K74" s="3129" t="n">
        <v>0.2614253530333769</v>
      </c>
      <c r="L74" s="3129" t="n">
        <v>0.367189682722717</v>
      </c>
      <c r="M74" s="3130" t="n">
        <v>0.03493108398767597</v>
      </c>
      <c r="N74" s="3131" t="n">
        <v>0.5381858034979992</v>
      </c>
      <c r="O74" s="1283" t="n"/>
      <c r="P74" s="3128" t="n">
        <v>0.399604197296995</v>
      </c>
      <c r="Q74" s="3132" t="n">
        <v>0.2233408296332635</v>
      </c>
      <c r="R74" s="3133" t="n">
        <v>0.350929793257123</v>
      </c>
      <c r="S74" s="3130" t="n">
        <v>0.048674404039872</v>
      </c>
      <c r="T74" s="3131" t="n">
        <v>0.7892124693597873</v>
      </c>
      <c r="U74" s="1276" t="n"/>
      <c r="V74" s="3128" t="n">
        <v>0.40846471868445</v>
      </c>
      <c r="W74" s="3132" t="n">
        <v>0.5940324611231103</v>
      </c>
      <c r="X74" s="3133" t="n">
        <v>0.365194689390725</v>
      </c>
      <c r="Y74" s="3133" t="n">
        <v>0.342531443157439</v>
      </c>
      <c r="Z74" s="3130" t="n">
        <v>0.04327002929372498</v>
      </c>
      <c r="AA74" s="3130" t="n">
        <v>0.065933275527011</v>
      </c>
      <c r="AB74" s="3131" t="n">
        <v>-0.3123865353886819</v>
      </c>
      <c r="AD74" s="3128" t="n">
        <v>0.399057647034407</v>
      </c>
      <c r="AE74" s="3132" t="n">
        <v>0.4068436426098321</v>
      </c>
      <c r="AF74" s="3133" t="n">
        <v>0.274419824056466</v>
      </c>
      <c r="AG74" s="3133" t="n">
        <v>0.324510237416403</v>
      </c>
      <c r="AH74" s="3130" t="n">
        <v>0.124637822977941</v>
      </c>
      <c r="AI74" s="3130" t="n">
        <v>0.07454740961800399</v>
      </c>
      <c r="AJ74" s="3131" t="n">
        <v>-0.01913756234576813</v>
      </c>
      <c r="AK74" s="3134" t="n"/>
      <c r="AL74" s="3128" t="n">
        <v>0.395165107259584</v>
      </c>
      <c r="AM74" s="3135" t="n">
        <v>0.3842926021011298</v>
      </c>
      <c r="AN74" s="3129" t="n">
        <v>0.274354245457209</v>
      </c>
      <c r="AO74" s="3133" t="n">
        <v>0</v>
      </c>
      <c r="AP74" s="3130" t="n">
        <v>0.120810861802375</v>
      </c>
      <c r="AQ74" s="3130" t="n">
        <v>0.395165107259584</v>
      </c>
      <c r="AR74" s="3131" t="n">
        <v>0.02829225725139772</v>
      </c>
      <c r="AT74" s="3128" t="n">
        <v>0.436065473602558</v>
      </c>
      <c r="AU74" s="3135" t="n">
        <v>0.3950039877765756</v>
      </c>
      <c r="AV74" s="3129" t="n">
        <v>0.3842626872844461</v>
      </c>
      <c r="AW74" s="3133" t="n">
        <v>0</v>
      </c>
      <c r="AX74" s="3130" t="n">
        <v>0.05180278631811192</v>
      </c>
      <c r="AY74" s="3130" t="n">
        <v>0.436065473602558</v>
      </c>
      <c r="AZ74" s="3131" t="n">
        <v>0.1039520792109263</v>
      </c>
      <c r="BB74" s="3128" t="n">
        <v>0.436988379171188</v>
      </c>
      <c r="BC74" s="3135" t="n">
        <v>0.249631437400682</v>
      </c>
      <c r="BD74" s="3129" t="n">
        <v>0.29622223516536</v>
      </c>
      <c r="BE74" s="3133" t="n">
        <v>0.350949511831471</v>
      </c>
      <c r="BF74" s="3130" t="n">
        <v>0.140766144005828</v>
      </c>
      <c r="BG74" s="3130" t="n">
        <v>0.086038867339717</v>
      </c>
      <c r="BH74" s="3131" t="n">
        <v>0.750534242487177</v>
      </c>
      <c r="BJ74" s="3128" t="n"/>
      <c r="BK74" s="3135" t="n"/>
      <c r="BL74" s="3129" t="n"/>
      <c r="BM74" s="3129" t="n"/>
      <c r="BN74" s="3129" t="n"/>
      <c r="BO74" s="3130" t="n"/>
      <c r="BP74" s="3130" t="n"/>
      <c r="BQ74" s="3131" t="n"/>
      <c r="BS74" s="3128" t="n"/>
      <c r="BT74" s="3135" t="n"/>
      <c r="BU74" s="3129" t="n"/>
      <c r="BV74" s="3129" t="n"/>
      <c r="BW74" s="3130" t="n"/>
      <c r="BX74" s="3130" t="n"/>
      <c r="BY74" s="3131" t="n"/>
      <c r="CA74" s="3128" t="n"/>
      <c r="CB74" s="3135" t="n"/>
      <c r="CC74" s="3129" t="n"/>
      <c r="CD74" s="3129" t="n"/>
      <c r="CE74" s="3130" t="n"/>
      <c r="CF74" s="3130" t="n"/>
      <c r="CG74" s="3131" t="n"/>
      <c r="CI74" s="3128" t="n"/>
      <c r="CJ74" s="3135" t="n"/>
      <c r="CK74" s="3129" t="n"/>
      <c r="CL74" s="3129" t="n"/>
      <c r="CM74" s="3130" t="n"/>
      <c r="CN74" s="3130" t="n"/>
      <c r="CO74" s="3131" t="n"/>
      <c r="CP74" s="3096" t="n"/>
      <c r="CQ74" s="1425" t="n">
        <v>0.41066714507423</v>
      </c>
      <c r="CR74" s="1425" t="n">
        <v>0.252147724862441</v>
      </c>
      <c r="CS74" s="1425" t="n">
        <v>0.325997563003251</v>
      </c>
      <c r="CT74" s="1425" t="n">
        <v/>
      </c>
      <c r="CU74" s="3136" t="n">
        <v>0.08466958207097902</v>
      </c>
      <c r="CV74" s="3136" t="n">
        <v/>
      </c>
      <c r="CW74" s="3137">
        <f>IFERROR((CQ74-CR74)*100,"-")</f>
        <v/>
      </c>
      <c r="CY74" s="1425" t="n"/>
      <c r="CZ74" s="1425" t="n"/>
      <c r="DA74" s="1425" t="n"/>
      <c r="DB74" s="1425" t="n"/>
      <c r="DC74" s="1425" t="n"/>
      <c r="DD74" s="3136">
        <f>CY74/$DC74-1</f>
        <v/>
      </c>
      <c r="DE74" s="3136">
        <f>CZ74/$DC74-1</f>
        <v/>
      </c>
      <c r="DF74" s="3136">
        <f>DA74/$DC74-1</f>
        <v/>
      </c>
      <c r="DG74" s="3136">
        <f>DB74/$DC74-1</f>
        <v/>
      </c>
    </row>
    <row r="75">
      <c r="BB75" s="1272" t="n"/>
      <c r="BC75" s="3078" t="n"/>
      <c r="BD75" s="3079" t="n"/>
      <c r="BE75" s="3079" t="n"/>
    </row>
    <row r="77">
      <c r="CF77" s="2388" t="n"/>
    </row>
    <row r="82">
      <c r="D82" s="3138" t="n"/>
    </row>
    <row r="83">
      <c r="D83" s="3138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70">
      <selection activeCell="AP1" sqref="AP1:AP1048576"/>
    </sheetView>
  </sheetViews>
  <sheetFormatPr baseColWidth="10" defaultColWidth="11.6640625" defaultRowHeight="14"/>
  <cols>
    <col customWidth="1" max="1" min="1" style="1429" width="17.5"/>
    <col customWidth="1" max="2" min="2" style="2323" width="17.5"/>
    <col customWidth="1" hidden="1" max="3" min="3" style="2" width="1.5"/>
    <col customWidth="1" hidden="1" max="4" min="4" style="2323" width="17"/>
    <col customWidth="1" hidden="1" max="5" min="5" style="2323" width="17.5"/>
    <col customWidth="1" hidden="1" max="6" min="6" style="2323" width="17"/>
    <col customWidth="1" hidden="1" max="7" min="7" style="35" width="16.83203125"/>
    <col customWidth="1" hidden="1" max="8" min="8" style="3116" width="7.33203125"/>
    <col customWidth="1" hidden="1" max="9" min="9" style="3116" width="0.1640625"/>
    <col customWidth="1" hidden="1" max="10" min="10" style="2323" width="25"/>
    <col customWidth="1" hidden="1" max="11" min="11" style="2323" width="12.1640625"/>
    <col customWidth="1" hidden="1" max="12" min="12" style="2323" width="19.5"/>
    <col customWidth="1" hidden="1" max="13" min="13" style="2878" width="14.1640625"/>
    <col customWidth="1" hidden="1" max="14" min="14" style="3116" width="17.5"/>
    <col customWidth="1" hidden="1" max="15" min="15" style="3116" width="0.1640625"/>
    <col customWidth="1" hidden="1" max="18" min="16" style="2323" width="13"/>
    <col customWidth="1" hidden="1" max="17" min="17" style="2323" width="13"/>
    <col customWidth="1" hidden="1" max="18" min="18" style="2323" width="13"/>
    <col customWidth="1" hidden="1" max="19" min="19" style="35" width="14.1640625"/>
    <col customWidth="1" hidden="1" max="20" min="20" style="3116" width="6.83203125"/>
    <col customWidth="1" hidden="1" max="21" min="21" style="3116" width="3.33203125"/>
    <col customWidth="1" hidden="1" max="22" min="22" style="2323" width="13.5"/>
    <col customWidth="1" hidden="1" max="23" min="23" style="2323" width="14.1640625"/>
    <col customWidth="1" hidden="1" max="25" min="24" style="2323" width="12.83203125"/>
    <col customWidth="1" hidden="1" max="25" min="25" style="2323" width="13"/>
    <col customWidth="1" hidden="1" max="26" min="26" style="35" width="14.1640625"/>
    <col customWidth="1" hidden="1" max="27" min="27" style="35" width="14.6640625"/>
    <col customWidth="1" hidden="1" max="28" min="28" style="2515" width="9.83203125"/>
    <col customWidth="1" hidden="1" max="29" min="29" style="3116" width="0.5"/>
    <col customWidth="1" hidden="1" max="30" min="30" style="2323" width="15"/>
    <col customWidth="1" hidden="1" max="31" min="31" style="2323" width="18.1640625"/>
    <col customWidth="1" hidden="1" max="33" min="32" style="2323" width="15.5"/>
    <col customWidth="1" hidden="1" max="33" min="33" style="2323" width="13"/>
    <col customWidth="1" hidden="1" max="34" min="34" style="35" width="15"/>
    <col customWidth="1" hidden="1" max="35" min="35" style="35" width="14.5"/>
    <col customWidth="1" hidden="1" max="36" min="36" style="3116" width="8.83203125"/>
    <col customWidth="1" hidden="1" max="37" min="37" style="3116" width="0.5"/>
    <col customWidth="1" hidden="1" max="38" min="38" style="2507" width="12.33203125"/>
    <col customWidth="1" hidden="1" max="39" min="39" style="2507" width="13.83203125"/>
    <col customWidth="1" hidden="1" max="40" min="40" style="2507" width="11.83203125"/>
    <col customWidth="1" hidden="1" max="41" min="41" style="2507" width="13.5"/>
    <col customWidth="1" hidden="1" max="42" min="42" style="2507" width="12.33203125"/>
    <col customWidth="1" hidden="1" max="43" min="43" style="35" width="12.5"/>
    <col customWidth="1" hidden="1" max="44" min="44" style="3116" width="8.1640625"/>
    <col customWidth="1" hidden="1" max="45" min="45" style="3116" width="6.83203125"/>
    <col customWidth="1" hidden="1" max="46" min="46" style="3116" width="0.1640625"/>
    <col customWidth="1" hidden="1" max="47" min="47" style="2323" width="13"/>
    <col customWidth="1" hidden="1" max="48" min="48" style="2323" width="13"/>
    <col customWidth="1" hidden="1" max="49" min="49" style="2323" width="13"/>
    <col customWidth="1" hidden="1" max="50" min="50" style="35" width="12.5"/>
    <col customWidth="1" hidden="1" max="51" min="51" style="2515" width="12.1640625"/>
    <col customWidth="1" hidden="1" max="52" min="52" style="2515" width="11.33203125"/>
    <col customWidth="1" hidden="1" max="53" min="53" style="3116" width="6.83203125"/>
    <col customWidth="1" hidden="1" max="54" min="54" style="3116" width="0.33203125"/>
    <col customWidth="1" max="57" min="55" style="2323" width="11.33203125"/>
    <col customWidth="1" max="58" min="58" style="35" width="12.33203125"/>
    <col customWidth="1" max="60" min="59" style="3116" width="11.5"/>
    <col customWidth="1" max="61" min="61" style="3116" width="9.83203125"/>
    <col customWidth="1" max="62" min="62" style="3116" width="0.33203125"/>
    <col customWidth="1" hidden="1" max="63" min="63" style="2323" width="13"/>
    <col customWidth="1" hidden="1" max="64" min="64" style="2323" width="13"/>
    <col customWidth="1" hidden="1" max="65" min="65" style="2323" width="12.33203125"/>
    <col customWidth="1" hidden="1" max="66" min="66" style="35" width="5.5"/>
    <col customWidth="1" hidden="1" max="67" min="67" style="35" width="12.1640625"/>
    <col customWidth="1" hidden="1" max="68" min="68" style="3116" width="11.6640625"/>
    <col customWidth="1" hidden="1" max="69" min="69" style="3116" width="10.5"/>
    <col customWidth="1" hidden="1" max="70" min="70" style="3116" width="6.83203125"/>
    <col customWidth="1" hidden="1" max="71" min="71" style="3116" width="0.33203125"/>
    <col customWidth="1" hidden="1" max="75" min="72" style="2323" width="12.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7" min="76" style="35" width="12.5"/>
    <col customWidth="1" hidden="1" max="77" min="77" style="2323" width="13"/>
    <col customWidth="1" hidden="1" max="78" min="78" style="3116" width="12.5"/>
    <col customWidth="1" hidden="1" max="79" min="79" style="3116" width="0.5"/>
    <col customWidth="1" hidden="1" max="80" min="80" style="2323" width="12.33203125"/>
    <col customWidth="1" hidden="1" max="81" min="81" style="2323" width="12.5"/>
    <col customWidth="1" hidden="1" max="82" min="82" style="2323" width="12"/>
    <col customWidth="1" hidden="1" max="83" min="83" style="2323" width="12.5"/>
    <col customWidth="1" hidden="1" max="84" min="84" style="35" width="13.5"/>
    <col customWidth="1" hidden="1" max="85" min="85" style="35" width="12.5"/>
    <col customWidth="1" hidden="1" max="86" min="86" style="3116" width="9.5"/>
    <col customWidth="1" hidden="1" max="87" min="87" style="3116" width="6"/>
    <col customWidth="1" hidden="1" max="88" min="88" style="2323" width="12.83203125"/>
    <col customWidth="1" hidden="1" max="89" min="89" style="2323" width="12"/>
    <col customWidth="1" hidden="1" max="91" min="90" style="2323" width="13"/>
    <col customWidth="1" hidden="1" max="91" min="91" style="2323" width="13"/>
    <col customWidth="1" hidden="1" max="92" min="92" style="35" width="13.5"/>
    <col customWidth="1" hidden="1" max="93" min="93" style="35" width="12.5"/>
    <col customWidth="1" hidden="1" max="94" min="94" style="3116" width="7.33203125"/>
    <col customWidth="1" hidden="1" max="95" min="95" style="3116" width="0.5"/>
    <col customWidth="1" max="96" min="96" style="2" width="15.33203125"/>
    <col customWidth="1" max="97" min="97" style="2" width="14.83203125"/>
    <col customWidth="1" max="98" min="98" style="2" width="15.33203125"/>
    <col customWidth="1" max="99" min="99" style="2" width="5.5"/>
    <col customWidth="1" max="100" min="100" style="2323" width="16.1640625"/>
    <col customWidth="1" max="101" min="101" style="2323" width="7.5"/>
    <col customWidth="1" max="102" min="102" style="3116" width="7.1640625"/>
    <col customWidth="1" max="103" min="103" style="2323" width="2.33203125"/>
    <col customWidth="1" max="104" min="104" style="2" width="15.33203125"/>
    <col customWidth="1" hidden="1" max="105" min="105" style="2" width="14.1640625"/>
    <col customWidth="1" max="107" min="106" style="2" width="5.5"/>
    <col customWidth="1" hidden="1" max="107" min="107" style="2323" width="13"/>
    <col customWidth="1" max="108" min="108" style="2" width="14.5"/>
    <col customWidth="1" max="109" min="109" style="2" width="10.5"/>
    <col customWidth="1" hidden="1" max="110" min="110" style="2" width="11.5"/>
    <col customWidth="1" max="111" min="111" style="2" width="11.6640625"/>
    <col customWidth="1" hidden="1" max="112" min="112" style="2" width="13.83203125"/>
    <col customWidth="1" max="114" min="113" style="2323" width="16.5"/>
    <col customWidth="1" max="129" min="128" style="2323" width="29.5"/>
    <col customWidth="1" max="130" min="130" style="2323" width="30"/>
  </cols>
  <sheetData>
    <row r="1">
      <c r="D1" s="2388" t="n"/>
      <c r="J1" s="2388" t="n"/>
      <c r="P1" s="2388" t="n"/>
      <c r="Q1" s="34" t="n"/>
      <c r="R1" s="34" t="n"/>
      <c r="S1" s="33" t="n"/>
      <c r="T1" s="34" t="n"/>
      <c r="V1" s="2388" t="n"/>
      <c r="W1" s="34" t="n"/>
      <c r="Z1" s="3139" t="n"/>
      <c r="AA1" s="3139" t="n"/>
      <c r="AB1" s="3139" t="n"/>
      <c r="AD1" s="2388" t="n"/>
      <c r="AE1" s="34" t="n"/>
      <c r="AH1" s="33" t="n"/>
      <c r="AI1" s="33" t="n"/>
      <c r="AJ1" s="2388" t="n"/>
      <c r="AL1" s="3140" t="n"/>
      <c r="AQ1" s="33" t="n"/>
      <c r="AU1" s="34" t="n"/>
      <c r="AV1" s="34" t="n"/>
      <c r="AX1" s="2511" t="n"/>
      <c r="BC1" s="3141" t="n"/>
      <c r="BD1" s="34" t="n"/>
      <c r="BF1" s="2511" t="n"/>
      <c r="BK1" s="3141" t="n"/>
      <c r="BL1" s="34" t="n"/>
      <c r="BN1" s="33" t="n"/>
      <c r="BO1" s="33" t="n"/>
      <c r="BQ1" s="2388" t="n"/>
      <c r="BT1" s="1433" t="n"/>
      <c r="BU1" s="1433" t="n"/>
      <c r="BV1" s="34" t="n"/>
      <c r="BX1" s="33" t="n"/>
      <c r="BY1" s="33" t="n"/>
      <c r="CB1" s="2803" t="n"/>
      <c r="CC1" s="34" t="n"/>
      <c r="CF1" s="33" t="n"/>
      <c r="CG1" s="33" t="n"/>
      <c r="CJ1" s="2803" t="n"/>
      <c r="CK1" s="34" t="n"/>
      <c r="CN1" s="33" t="n"/>
      <c r="CO1" s="33" t="n"/>
      <c r="CR1" s="3142" t="n"/>
      <c r="CS1" s="3142" t="n"/>
      <c r="CT1" s="3142" t="n"/>
      <c r="CU1" s="3142" t="n"/>
      <c r="CV1" s="3142" t="n"/>
      <c r="CW1" s="3142" t="n"/>
      <c r="CX1" s="3142" t="n"/>
      <c r="CZ1" s="3079" t="n"/>
      <c r="DD1" s="3079" t="n"/>
      <c r="DX1" s="34" t="n"/>
      <c r="DY1" s="34" t="n"/>
      <c r="DZ1" s="34" t="n"/>
    </row>
    <row customHeight="1" ht="19.5" r="2" s="2323">
      <c r="A2" s="3143" t="n"/>
      <c r="B2" s="1283" t="n"/>
      <c r="C2" s="1283" t="n"/>
      <c r="D2" s="2351" t="n">
        <v>45658</v>
      </c>
      <c r="E2" s="3083" t="n"/>
      <c r="F2" s="3083" t="n"/>
      <c r="G2" s="3083" t="n"/>
      <c r="H2" s="3083" t="n"/>
      <c r="I2" s="1436" t="n"/>
      <c r="J2" s="2351" t="n">
        <v>45689</v>
      </c>
      <c r="K2" s="3083" t="n"/>
      <c r="L2" s="3083" t="n"/>
      <c r="M2" s="3083" t="n"/>
      <c r="N2" s="3083" t="n"/>
      <c r="O2" s="1436" t="n"/>
      <c r="P2" s="2351" t="n">
        <v>45717</v>
      </c>
      <c r="Q2" s="3083" t="n"/>
      <c r="R2" s="3083" t="n"/>
      <c r="S2" s="3083" t="n"/>
      <c r="T2" s="3083" t="n"/>
      <c r="U2" s="1436" t="n"/>
      <c r="V2" s="2351" t="n">
        <v>45748</v>
      </c>
      <c r="W2" s="3083" t="n"/>
      <c r="X2" s="3083" t="n"/>
      <c r="Y2" s="3083" t="n"/>
      <c r="Z2" s="3083" t="n"/>
      <c r="AA2" s="3083" t="n"/>
      <c r="AB2" s="3083" t="n"/>
      <c r="AC2" s="1436" t="n"/>
      <c r="AD2" s="2351" t="n">
        <v>45778</v>
      </c>
      <c r="AE2" s="3083" t="n"/>
      <c r="AF2" s="3083" t="n"/>
      <c r="AG2" s="3083" t="n"/>
      <c r="AH2" s="3083" t="n"/>
      <c r="AI2" s="3083" t="n"/>
      <c r="AJ2" s="3083" t="n"/>
      <c r="AK2" s="3144" t="n"/>
      <c r="AL2" s="2351" t="n">
        <v>45809</v>
      </c>
      <c r="AM2" s="3083" t="n"/>
      <c r="AN2" s="3083" t="n"/>
      <c r="AO2" s="3083" t="n"/>
      <c r="AP2" s="3083" t="n"/>
      <c r="AQ2" s="3083" t="n"/>
      <c r="AR2" s="3083" t="n"/>
      <c r="AS2" s="3083" t="n"/>
      <c r="AT2" s="3144" t="n"/>
      <c r="AU2" s="2351" t="n">
        <v>45839</v>
      </c>
      <c r="AV2" s="3083" t="n"/>
      <c r="AW2" s="3083" t="n"/>
      <c r="AX2" s="3083" t="n"/>
      <c r="AY2" s="3083" t="n"/>
      <c r="AZ2" s="3083" t="n"/>
      <c r="BA2" s="3083" t="n"/>
      <c r="BB2" s="3144" t="n"/>
      <c r="BC2" s="2356" t="n">
        <v>45870</v>
      </c>
      <c r="BJ2" s="3144" t="n"/>
      <c r="BK2" s="2356" t="n">
        <v>45901</v>
      </c>
      <c r="BS2" s="3144" t="n"/>
      <c r="BT2" s="2356" t="n">
        <v>45931</v>
      </c>
      <c r="CA2" s="1436" t="n"/>
      <c r="CB2" s="2356" t="n">
        <v>45962</v>
      </c>
      <c r="CI2" s="1436" t="n"/>
      <c r="CJ2" s="2351" t="n">
        <v>45992</v>
      </c>
      <c r="CK2" s="3083" t="n"/>
      <c r="CL2" s="3083" t="n"/>
      <c r="CM2" s="3083" t="n"/>
      <c r="CN2" s="3083" t="n"/>
      <c r="CO2" s="3083" t="n"/>
      <c r="CP2" s="3083" t="n"/>
      <c r="CQ2" s="3144" t="n"/>
      <c r="CR2" s="2352" t="inlineStr">
        <is>
          <t>Cumulé</t>
        </is>
      </c>
      <c r="CS2" s="3083" t="n"/>
      <c r="CT2" s="3083" t="n"/>
      <c r="CU2" s="3083" t="n"/>
      <c r="CV2" s="3083" t="n"/>
      <c r="CW2" s="3083" t="n"/>
      <c r="CX2" s="3083" t="n"/>
      <c r="CZ2" s="2353" t="inlineStr">
        <is>
          <t>Annuel</t>
        </is>
      </c>
    </row>
    <row customHeight="1" ht="19.5" r="3" s="2323">
      <c r="A3" s="1438" t="n"/>
      <c r="B3" s="1283" t="n"/>
      <c r="C3" s="1283" t="n"/>
      <c r="D3" s="1286" t="inlineStr">
        <is>
          <t>Réel</t>
        </is>
      </c>
      <c r="E3" s="1287">
        <f>+D3</f>
        <v/>
      </c>
      <c r="F3" s="1287" t="inlineStr">
        <is>
          <t>Budget</t>
        </is>
      </c>
      <c r="G3" s="1287" t="inlineStr">
        <is>
          <t>Ecart vs.</t>
        </is>
      </c>
      <c r="H3" s="3145" t="inlineStr">
        <is>
          <t>% Evol/</t>
        </is>
      </c>
      <c r="I3" s="3145" t="n"/>
      <c r="J3" s="1286" t="inlineStr">
        <is>
          <t>Réel</t>
        </is>
      </c>
      <c r="K3" s="1287">
        <f>+J3</f>
        <v/>
      </c>
      <c r="L3" s="1287" t="inlineStr">
        <is>
          <t>Budget</t>
        </is>
      </c>
      <c r="M3" s="3146" t="inlineStr">
        <is>
          <t>Ecart vs.</t>
        </is>
      </c>
      <c r="N3" s="3145" t="inlineStr">
        <is>
          <t>% Evol/</t>
        </is>
      </c>
      <c r="O3" s="3145" t="n"/>
      <c r="P3" s="1286" t="inlineStr">
        <is>
          <t>Réel</t>
        </is>
      </c>
      <c r="Q3" s="1287">
        <f>+P3</f>
        <v/>
      </c>
      <c r="R3" s="1287" t="inlineStr">
        <is>
          <t>Budget</t>
        </is>
      </c>
      <c r="S3" s="1287" t="inlineStr">
        <is>
          <t>Ecart vs.</t>
        </is>
      </c>
      <c r="T3" s="3145" t="inlineStr">
        <is>
          <t>% Evol/</t>
        </is>
      </c>
      <c r="U3" s="3145" t="n"/>
      <c r="V3" s="1286" t="inlineStr">
        <is>
          <t>Réel</t>
        </is>
      </c>
      <c r="W3" s="1287">
        <f>+V3</f>
        <v/>
      </c>
      <c r="X3" s="1287" t="inlineStr">
        <is>
          <t>Budget</t>
        </is>
      </c>
      <c r="Y3" s="1287" t="inlineStr">
        <is>
          <t>Actu1</t>
        </is>
      </c>
      <c r="Z3" s="1287" t="inlineStr">
        <is>
          <t>Ecart vs.</t>
        </is>
      </c>
      <c r="AA3" s="1287" t="inlineStr">
        <is>
          <t>Ecart vs.</t>
        </is>
      </c>
      <c r="AB3" s="3145" t="inlineStr">
        <is>
          <t>% Evol/</t>
        </is>
      </c>
      <c r="AC3" s="3145" t="n"/>
      <c r="AD3" s="1286" t="inlineStr">
        <is>
          <t>Réel</t>
        </is>
      </c>
      <c r="AE3" s="1287">
        <f>+AD3</f>
        <v/>
      </c>
      <c r="AF3" s="1287" t="inlineStr">
        <is>
          <t>Budget</t>
        </is>
      </c>
      <c r="AG3" s="1287" t="inlineStr">
        <is>
          <t>Actu1</t>
        </is>
      </c>
      <c r="AH3" s="1287" t="inlineStr">
        <is>
          <t>Ecart vs.</t>
        </is>
      </c>
      <c r="AI3" s="1441" t="inlineStr">
        <is>
          <t>Ecart vs.</t>
        </is>
      </c>
      <c r="AJ3" s="3145" t="inlineStr">
        <is>
          <t>% Evol/</t>
        </is>
      </c>
      <c r="AK3" s="3147" t="n"/>
      <c r="AL3" s="1286" t="inlineStr">
        <is>
          <t>Réel</t>
        </is>
      </c>
      <c r="AM3" s="1287">
        <f>+AL3</f>
        <v/>
      </c>
      <c r="AN3" s="1287" t="inlineStr">
        <is>
          <t>Budget</t>
        </is>
      </c>
      <c r="AO3" s="1287" t="inlineStr">
        <is>
          <t>Actu1</t>
        </is>
      </c>
      <c r="AP3" s="1287" t="inlineStr">
        <is>
          <t>Actu2</t>
        </is>
      </c>
      <c r="AQ3" s="1287" t="inlineStr">
        <is>
          <t>Ecart vs.</t>
        </is>
      </c>
      <c r="AR3" s="1441" t="inlineStr">
        <is>
          <t>Ecart vs.</t>
        </is>
      </c>
      <c r="AS3" s="3145" t="inlineStr">
        <is>
          <t>% Evol/</t>
        </is>
      </c>
      <c r="AT3" s="3147" t="n"/>
      <c r="AU3" s="1286" t="inlineStr">
        <is>
          <t>Réel</t>
        </is>
      </c>
      <c r="AV3" s="1287">
        <f>+AU3</f>
        <v/>
      </c>
      <c r="AW3" s="1287" t="inlineStr">
        <is>
          <t>Budget</t>
        </is>
      </c>
      <c r="AX3" s="1287" t="inlineStr">
        <is>
          <t>Actu2</t>
        </is>
      </c>
      <c r="AY3" s="1287" t="inlineStr">
        <is>
          <t>Ecart vs.</t>
        </is>
      </c>
      <c r="AZ3" s="1287" t="inlineStr">
        <is>
          <t>Ecart vs.</t>
        </is>
      </c>
      <c r="BA3" s="3145" t="inlineStr">
        <is>
          <t>% Evol/</t>
        </is>
      </c>
      <c r="BB3" s="3147" t="n"/>
      <c r="BC3" s="1286" t="inlineStr">
        <is>
          <t>Réel</t>
        </is>
      </c>
      <c r="BD3" s="1287" t="inlineStr">
        <is>
          <t>Réel</t>
        </is>
      </c>
      <c r="BE3" s="1287" t="inlineStr">
        <is>
          <t>Budget</t>
        </is>
      </c>
      <c r="BF3" s="1287" t="inlineStr">
        <is>
          <t>Actu2</t>
        </is>
      </c>
      <c r="BG3" s="1287" t="inlineStr">
        <is>
          <t>Ecart vs.</t>
        </is>
      </c>
      <c r="BH3" s="1287" t="inlineStr">
        <is>
          <t>Ecart vs.</t>
        </is>
      </c>
      <c r="BI3" s="3145" t="inlineStr">
        <is>
          <t>% Evol/</t>
        </is>
      </c>
      <c r="BJ3" s="3147" t="n"/>
      <c r="BK3" s="1286" t="inlineStr">
        <is>
          <t>Réel</t>
        </is>
      </c>
      <c r="BL3" s="1287" t="inlineStr">
        <is>
          <t>Réel</t>
        </is>
      </c>
      <c r="BM3" s="1287" t="inlineStr">
        <is>
          <t>Budget</t>
        </is>
      </c>
      <c r="BN3" s="1287" t="inlineStr">
        <is>
          <t>Actu2</t>
        </is>
      </c>
      <c r="BO3" s="1287" t="inlineStr">
        <is>
          <t>Actu3</t>
        </is>
      </c>
      <c r="BP3" s="1287" t="inlineStr">
        <is>
          <t>Ecart vs.</t>
        </is>
      </c>
      <c r="BQ3" s="1287" t="inlineStr">
        <is>
          <t>Ecart vs.</t>
        </is>
      </c>
      <c r="BR3" s="3145" t="inlineStr">
        <is>
          <t>% Evol/</t>
        </is>
      </c>
      <c r="BS3" s="3147" t="n"/>
      <c r="BT3" s="1286" t="inlineStr">
        <is>
          <t>Réel</t>
        </is>
      </c>
      <c r="BU3" s="1287" t="inlineStr">
        <is>
          <t>Réel</t>
        </is>
      </c>
      <c r="BV3" s="1287" t="inlineStr">
        <is>
          <t>Budget</t>
        </is>
      </c>
      <c r="BW3" s="1287" t="inlineStr">
        <is>
          <t>Actu3</t>
        </is>
      </c>
      <c r="BX3" s="1287" t="inlineStr">
        <is>
          <t>Ecart vs.</t>
        </is>
      </c>
      <c r="BY3" s="1287" t="inlineStr">
        <is>
          <t>Ecart vs.</t>
        </is>
      </c>
      <c r="BZ3" s="3145" t="inlineStr">
        <is>
          <t>% Evol/</t>
        </is>
      </c>
      <c r="CA3" s="3145" t="n"/>
      <c r="CB3" s="1286" t="inlineStr">
        <is>
          <t>Réel</t>
        </is>
      </c>
      <c r="CC3" s="1287">
        <f>+CB3</f>
        <v/>
      </c>
      <c r="CD3" s="1287" t="inlineStr">
        <is>
          <t>Budget</t>
        </is>
      </c>
      <c r="CE3" s="1287" t="inlineStr">
        <is>
          <t>Actu3</t>
        </is>
      </c>
      <c r="CF3" s="1287" t="inlineStr">
        <is>
          <t>Ecart vs.</t>
        </is>
      </c>
      <c r="CG3" s="1287" t="inlineStr">
        <is>
          <t>Ecart vs.</t>
        </is>
      </c>
      <c r="CH3" s="3145" t="inlineStr">
        <is>
          <t>% Evol/</t>
        </is>
      </c>
      <c r="CI3" s="3145" t="n"/>
      <c r="CJ3" s="1286" t="inlineStr">
        <is>
          <t>Réel</t>
        </is>
      </c>
      <c r="CK3" s="1287">
        <f>+CJ3</f>
        <v/>
      </c>
      <c r="CL3" s="1287" t="inlineStr">
        <is>
          <t>Budget</t>
        </is>
      </c>
      <c r="CM3" s="1287" t="inlineStr">
        <is>
          <t>Actu3</t>
        </is>
      </c>
      <c r="CN3" s="1287" t="inlineStr">
        <is>
          <t>Ecart vs.</t>
        </is>
      </c>
      <c r="CO3" s="1287" t="inlineStr">
        <is>
          <t>Ecart vs.</t>
        </is>
      </c>
      <c r="CP3" s="3145" t="inlineStr">
        <is>
          <t>% Evol/</t>
        </is>
      </c>
      <c r="CQ3" s="3147" t="n"/>
      <c r="CR3" s="1443" t="inlineStr">
        <is>
          <t>Réel</t>
        </is>
      </c>
      <c r="CS3" s="1444">
        <f>+CR3</f>
        <v/>
      </c>
      <c r="CT3" s="1444" t="inlineStr">
        <is>
          <t>Budget</t>
        </is>
      </c>
      <c r="CU3" s="1444" t="inlineStr">
        <is>
          <t>Actu2</t>
        </is>
      </c>
      <c r="CV3" s="1292" t="inlineStr">
        <is>
          <t>Ecart vs.</t>
        </is>
      </c>
      <c r="CW3" s="1292" t="inlineStr">
        <is>
          <t>Ecart vs.</t>
        </is>
      </c>
      <c r="CX3" s="3148" t="inlineStr">
        <is>
          <t>% Evol/</t>
        </is>
      </c>
      <c r="CZ3" s="1291" t="inlineStr">
        <is>
          <t>Budget</t>
        </is>
      </c>
      <c r="DA3" s="1291" t="inlineStr">
        <is>
          <t>Actu1</t>
        </is>
      </c>
      <c r="DB3" s="1291" t="inlineStr">
        <is>
          <t>Actu2</t>
        </is>
      </c>
      <c r="DC3" s="1291" t="inlineStr">
        <is>
          <t>Actu3</t>
        </is>
      </c>
      <c r="DD3" s="1291" t="inlineStr">
        <is>
          <t>Réel</t>
        </is>
      </c>
      <c r="DE3" s="1291" t="inlineStr">
        <is>
          <t>% Bud /</t>
        </is>
      </c>
      <c r="DF3" s="1291" t="inlineStr">
        <is>
          <t>% Actu 1 /</t>
        </is>
      </c>
      <c r="DG3" s="1291" t="inlineStr">
        <is>
          <t>% Actu 2 /</t>
        </is>
      </c>
      <c r="DH3" s="1291" t="inlineStr">
        <is>
          <t>% Actu 3 /</t>
        </is>
      </c>
    </row>
    <row customHeight="1" ht="19.5" r="4" s="2323">
      <c r="A4" s="1438" t="n"/>
      <c r="B4" s="1294" t="inlineStr">
        <is>
          <t>En monnaie locale</t>
        </is>
      </c>
      <c r="C4" s="1295" t="n"/>
      <c r="D4" s="1286" t="n">
        <v>2025</v>
      </c>
      <c r="E4" s="1287" t="n">
        <v>2024</v>
      </c>
      <c r="F4" s="1287" t="n">
        <v>2025</v>
      </c>
      <c r="G4" s="1286" t="inlineStr">
        <is>
          <t>Budget</t>
        </is>
      </c>
      <c r="H4" s="1446" t="n">
        <v>2024</v>
      </c>
      <c r="I4" s="1447" t="n"/>
      <c r="J4" s="1286" t="n">
        <v>2025</v>
      </c>
      <c r="K4" s="1287" t="n">
        <v>2024</v>
      </c>
      <c r="L4" s="1287" t="n">
        <v>2025</v>
      </c>
      <c r="M4" s="3149" t="inlineStr">
        <is>
          <t>Budget</t>
        </is>
      </c>
      <c r="N4" s="1446" t="n">
        <v>2024</v>
      </c>
      <c r="O4" s="1447" t="n"/>
      <c r="P4" s="1286" t="n">
        <v>2025</v>
      </c>
      <c r="Q4" s="1287" t="n">
        <v>2024</v>
      </c>
      <c r="R4" s="1287" t="n">
        <v>2025</v>
      </c>
      <c r="S4" s="1286" t="inlineStr">
        <is>
          <t>Budget</t>
        </is>
      </c>
      <c r="T4" s="1446" t="n">
        <v>2024</v>
      </c>
      <c r="U4" s="1447" t="n"/>
      <c r="V4" s="1286" t="n">
        <v>2025</v>
      </c>
      <c r="W4" s="1287" t="n">
        <v>2024</v>
      </c>
      <c r="X4" s="1287" t="n">
        <v>2025</v>
      </c>
      <c r="Y4" s="1287" t="n">
        <v>2025</v>
      </c>
      <c r="Z4" s="1286" t="inlineStr">
        <is>
          <t>Budget</t>
        </is>
      </c>
      <c r="AA4" s="1286" t="inlineStr">
        <is>
          <t>Actu1</t>
        </is>
      </c>
      <c r="AB4" s="1446" t="n">
        <v>2024</v>
      </c>
      <c r="AC4" s="1447" t="n"/>
      <c r="AD4" s="1286" t="n">
        <v>2025</v>
      </c>
      <c r="AE4" s="1287" t="n">
        <v>2024</v>
      </c>
      <c r="AF4" s="1287" t="n">
        <v>2025</v>
      </c>
      <c r="AG4" s="1287" t="n">
        <v>2025</v>
      </c>
      <c r="AH4" s="1286" t="inlineStr">
        <is>
          <t>Budget</t>
        </is>
      </c>
      <c r="AI4" s="1449" t="inlineStr">
        <is>
          <t>Actu1</t>
        </is>
      </c>
      <c r="AJ4" s="1446" t="n">
        <v>2024</v>
      </c>
      <c r="AK4" s="1450" t="n"/>
      <c r="AL4" s="1286" t="n">
        <v>2025</v>
      </c>
      <c r="AM4" s="1287" t="n">
        <v>2024</v>
      </c>
      <c r="AN4" s="1287" t="n">
        <v>2025</v>
      </c>
      <c r="AO4" s="1287" t="n">
        <v>2025</v>
      </c>
      <c r="AP4" s="1287" t="n">
        <v>2025</v>
      </c>
      <c r="AQ4" s="1286" t="inlineStr">
        <is>
          <t>Budget</t>
        </is>
      </c>
      <c r="AR4" s="1449" t="inlineStr">
        <is>
          <t>Actu1</t>
        </is>
      </c>
      <c r="AS4" s="1446" t="n">
        <v>2024</v>
      </c>
      <c r="AT4" s="1450" t="n"/>
      <c r="AU4" s="1286" t="n">
        <v>2025</v>
      </c>
      <c r="AV4" s="1287" t="n">
        <v>2024</v>
      </c>
      <c r="AW4" s="1287" t="n">
        <v>2025</v>
      </c>
      <c r="AX4" s="1287" t="n">
        <v>2025</v>
      </c>
      <c r="AY4" s="1286" t="inlineStr">
        <is>
          <t>Budget</t>
        </is>
      </c>
      <c r="AZ4" s="1286" t="inlineStr">
        <is>
          <t>Actu2</t>
        </is>
      </c>
      <c r="BA4" s="1446" t="n">
        <v>2025</v>
      </c>
      <c r="BB4" s="1450" t="n"/>
      <c r="BC4" s="1286" t="n">
        <v>2025</v>
      </c>
      <c r="BD4" s="1287" t="n">
        <v>2024</v>
      </c>
      <c r="BE4" s="1287" t="n">
        <v>2025</v>
      </c>
      <c r="BF4" s="1287" t="n">
        <v>2025</v>
      </c>
      <c r="BG4" s="1286" t="inlineStr">
        <is>
          <t>Budget</t>
        </is>
      </c>
      <c r="BH4" s="1286" t="inlineStr">
        <is>
          <t>Actu2</t>
        </is>
      </c>
      <c r="BI4" s="1446" t="n">
        <v>2025</v>
      </c>
      <c r="BJ4" s="1450" t="n"/>
      <c r="BK4" s="1286" t="n">
        <v>2025</v>
      </c>
      <c r="BL4" s="1287" t="n">
        <v>2024</v>
      </c>
      <c r="BM4" s="1287" t="n">
        <v>2025</v>
      </c>
      <c r="BN4" s="1287" t="n">
        <v>2025</v>
      </c>
      <c r="BO4" s="1287" t="n">
        <v>2025</v>
      </c>
      <c r="BP4" s="1286" t="inlineStr">
        <is>
          <t>Budget</t>
        </is>
      </c>
      <c r="BQ4" s="1286" t="inlineStr">
        <is>
          <t>Actu2</t>
        </is>
      </c>
      <c r="BR4" s="1446" t="n">
        <v>2025</v>
      </c>
      <c r="BS4" s="1450" t="n"/>
      <c r="BT4" s="1286" t="n">
        <v>2025</v>
      </c>
      <c r="BU4" s="1287" t="n">
        <v>2024</v>
      </c>
      <c r="BV4" s="1287" t="n">
        <v>2025</v>
      </c>
      <c r="BW4" s="1287" t="n">
        <v>2025</v>
      </c>
      <c r="BX4" s="1286" t="inlineStr">
        <is>
          <t>Budget</t>
        </is>
      </c>
      <c r="BY4" s="1286" t="inlineStr">
        <is>
          <t>Actu3</t>
        </is>
      </c>
      <c r="BZ4" s="1446" t="n">
        <v>2025</v>
      </c>
      <c r="CA4" s="1447" t="n"/>
      <c r="CB4" s="1286" t="n">
        <v>2025</v>
      </c>
      <c r="CC4" s="1287" t="n">
        <v>2024</v>
      </c>
      <c r="CD4" s="1287" t="n">
        <v>2025</v>
      </c>
      <c r="CE4" s="1287" t="n">
        <v>2025</v>
      </c>
      <c r="CF4" s="1286" t="inlineStr">
        <is>
          <t>Budget</t>
        </is>
      </c>
      <c r="CG4" s="1286" t="inlineStr">
        <is>
          <t>Actu3</t>
        </is>
      </c>
      <c r="CH4" s="1446" t="n">
        <v>2025</v>
      </c>
      <c r="CI4" s="1447" t="n"/>
      <c r="CJ4" s="1286" t="n">
        <v>2025</v>
      </c>
      <c r="CK4" s="1287" t="n">
        <v>2024</v>
      </c>
      <c r="CL4" s="1287" t="n">
        <v>2025</v>
      </c>
      <c r="CM4" s="1287" t="n">
        <v>2025</v>
      </c>
      <c r="CN4" s="1286" t="inlineStr">
        <is>
          <t>Budget</t>
        </is>
      </c>
      <c r="CO4" s="1286" t="inlineStr">
        <is>
          <t>Actu3</t>
        </is>
      </c>
      <c r="CP4" s="1446" t="n">
        <v>2025</v>
      </c>
      <c r="CQ4" s="1450" t="n"/>
      <c r="CR4" s="1451" t="n">
        <v>2025</v>
      </c>
      <c r="CS4" s="1452" t="n">
        <v>2024</v>
      </c>
      <c r="CT4" s="1452" t="n">
        <v>2025</v>
      </c>
      <c r="CU4" s="1452" t="n">
        <v>2025</v>
      </c>
      <c r="CV4" s="1300" t="inlineStr">
        <is>
          <t>Budget</t>
        </is>
      </c>
      <c r="CW4" s="1300" t="inlineStr">
        <is>
          <t>Actu2</t>
        </is>
      </c>
      <c r="CX4" s="1453" t="n">
        <v>2024</v>
      </c>
      <c r="CZ4" s="1301" t="n">
        <v>2025</v>
      </c>
      <c r="DA4" s="1299" t="n">
        <v>2025</v>
      </c>
      <c r="DB4" s="1299" t="n">
        <v>2025</v>
      </c>
      <c r="DC4" s="1299" t="n">
        <v>2025</v>
      </c>
      <c r="DD4" s="1299" t="n">
        <v>2024</v>
      </c>
      <c r="DE4" s="1299" t="n">
        <v>2024</v>
      </c>
      <c r="DF4" s="1299" t="n">
        <v>2025</v>
      </c>
      <c r="DG4" s="1299" t="n">
        <v>2025</v>
      </c>
      <c r="DH4" s="1299" t="n">
        <v>2025</v>
      </c>
      <c r="DX4" s="2348" t="n"/>
      <c r="DY4" s="2348" t="n"/>
      <c r="DZ4" s="2348" t="n"/>
    </row>
    <row customFormat="1" customHeight="1" ht="15" r="5" s="2">
      <c r="A5" s="1438" t="n"/>
      <c r="B5" s="1283" t="n"/>
      <c r="C5" s="1283" t="n"/>
      <c r="D5" s="1454" t="n"/>
      <c r="E5" s="1455" t="n"/>
      <c r="F5" s="1455" t="n"/>
      <c r="G5" s="1456" t="n"/>
      <c r="H5" s="3150" t="n"/>
      <c r="I5" s="3151" t="n"/>
      <c r="J5" s="1454" t="n"/>
      <c r="K5" s="1455" t="n"/>
      <c r="L5" s="1455" t="n"/>
      <c r="M5" s="3152" t="n"/>
      <c r="N5" s="3150" t="n"/>
      <c r="O5" s="3151" t="n"/>
      <c r="P5" s="1454" t="n"/>
      <c r="Q5" s="1455" t="n"/>
      <c r="R5" s="1455" t="n"/>
      <c r="S5" s="1456" t="n"/>
      <c r="T5" s="3150" t="n"/>
      <c r="U5" s="3151" t="n"/>
      <c r="V5" s="1454" t="n"/>
      <c r="W5" s="1455" t="n"/>
      <c r="X5" s="1455" t="n"/>
      <c r="Y5" s="1455" t="n"/>
      <c r="Z5" s="1456" t="n"/>
      <c r="AA5" s="1456" t="n"/>
      <c r="AB5" s="3153" t="n"/>
      <c r="AC5" s="3151" t="n"/>
      <c r="AD5" s="1454" t="n"/>
      <c r="AE5" s="1455" t="n"/>
      <c r="AF5" s="1455" t="n"/>
      <c r="AG5" s="1455" t="n"/>
      <c r="AH5" s="1456" t="n"/>
      <c r="AI5" s="1461" t="n"/>
      <c r="AJ5" s="3150" t="n"/>
      <c r="AK5" s="3154" t="n"/>
      <c r="AL5" s="3155" t="n"/>
      <c r="AM5" s="3156" t="n"/>
      <c r="AN5" s="3156" t="n"/>
      <c r="AO5" s="3156" t="n"/>
      <c r="AP5" s="3156" t="n"/>
      <c r="AQ5" s="1456" t="n"/>
      <c r="AR5" s="1456" t="n"/>
      <c r="AS5" s="3150" t="n"/>
      <c r="AT5" s="3154" t="n"/>
      <c r="AU5" s="1454" t="n"/>
      <c r="AV5" s="1455" t="n"/>
      <c r="AW5" s="1455" t="n"/>
      <c r="AX5" s="1455" t="n"/>
      <c r="AY5" s="1456" t="n"/>
      <c r="AZ5" s="1456" t="n"/>
      <c r="BA5" s="3150" t="n"/>
      <c r="BB5" s="3154" t="n"/>
      <c r="BC5" s="1454" t="n"/>
      <c r="BD5" s="1455" t="n"/>
      <c r="BE5" s="1455" t="n"/>
      <c r="BF5" s="1455" t="n"/>
      <c r="BG5" s="1456" t="n"/>
      <c r="BH5" s="1456" t="n"/>
      <c r="BI5" s="1456" t="n"/>
      <c r="BJ5" s="3154" t="n"/>
      <c r="BK5" s="1454" t="n"/>
      <c r="BL5" s="1455" t="n"/>
      <c r="BM5" s="1455" t="n"/>
      <c r="BN5" s="1455" t="n"/>
      <c r="BO5" s="1455" t="n"/>
      <c r="BP5" s="1456" t="n"/>
      <c r="BQ5" s="1456" t="n"/>
      <c r="BR5" s="1456" t="n"/>
      <c r="BS5" s="3154" t="n"/>
      <c r="BT5" s="1454" t="n"/>
      <c r="BU5" s="1465" t="n"/>
      <c r="BV5" s="3157" t="n"/>
      <c r="BW5" s="1455" t="n"/>
      <c r="BX5" s="1456" t="n"/>
      <c r="BY5" s="1456" t="n"/>
      <c r="BZ5" s="3150" t="n"/>
      <c r="CA5" s="3151" t="n"/>
      <c r="CB5" s="1454" t="n"/>
      <c r="CC5" s="3157" t="n"/>
      <c r="CD5" s="1455" t="n"/>
      <c r="CE5" s="1455" t="n"/>
      <c r="CF5" s="1456" t="n"/>
      <c r="CG5" s="1456" t="n"/>
      <c r="CH5" s="3150" t="n"/>
      <c r="CI5" s="3151" t="n"/>
      <c r="CJ5" s="1454" t="n"/>
      <c r="CK5" s="3157" t="n"/>
      <c r="CL5" s="1455" t="n"/>
      <c r="CM5" s="1455" t="n"/>
      <c r="CN5" s="1456" t="n"/>
      <c r="CO5" s="1456" t="n"/>
      <c r="CP5" s="3150" t="n"/>
      <c r="CQ5" s="3154" t="n"/>
      <c r="CR5" s="1467" t="n"/>
      <c r="CS5" s="1302" t="n"/>
      <c r="CT5" s="1302" t="n"/>
      <c r="CU5" s="1302" t="n"/>
      <c r="CV5" s="1302" t="n"/>
      <c r="CW5" s="1302" t="n"/>
      <c r="CX5" s="3151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  <c r="DH5" s="1302" t="n"/>
      <c r="DX5" s="79" t="n"/>
      <c r="DY5" s="79" t="n"/>
      <c r="DZ5" s="79" t="n"/>
    </row>
    <row customHeight="1" ht="15" r="6" s="2323">
      <c r="A6" s="2350" t="inlineStr">
        <is>
          <t>Parc Data Mobile actif (90 jrs)</t>
        </is>
      </c>
      <c r="B6" s="3093" t="n"/>
      <c r="C6" s="1283" t="n"/>
      <c r="D6" s="1326" t="n">
        <v>3017908</v>
      </c>
      <c r="E6" s="3158" t="n">
        <v>3153985</v>
      </c>
      <c r="F6" s="1355" t="n">
        <v>3341888.97971799</v>
      </c>
      <c r="G6" s="1317" t="n">
        <v>-323980.9797179899</v>
      </c>
      <c r="H6" s="3159" t="n">
        <v>-0.04314446644483094</v>
      </c>
      <c r="I6" s="3159" t="n"/>
      <c r="J6" s="1308" t="n">
        <v>2884703</v>
      </c>
      <c r="K6" s="3160" t="n">
        <v>3166976</v>
      </c>
      <c r="L6" s="1352" t="n">
        <v>3356365.68472876</v>
      </c>
      <c r="M6" s="3161" t="n">
        <v>-471662.6847287598</v>
      </c>
      <c r="N6" s="1472" t="n">
        <v>-0.08913013549834292</v>
      </c>
      <c r="O6" s="3162" t="n"/>
      <c r="P6" s="1308" t="n">
        <v>2933286</v>
      </c>
      <c r="Q6" s="3160" t="n">
        <v>3359318</v>
      </c>
      <c r="R6" s="1352" t="n">
        <v>3391486.62253637</v>
      </c>
      <c r="S6" s="3161" t="n">
        <v>-458200.6225363701</v>
      </c>
      <c r="T6" s="1472" t="n">
        <v>-0.1268209797345771</v>
      </c>
      <c r="U6" s="3162" t="n"/>
      <c r="V6" s="1308" t="n">
        <v>2915326</v>
      </c>
      <c r="W6" s="1308" t="n">
        <v>3336572</v>
      </c>
      <c r="X6" s="1352" t="n">
        <v>3403744.81561489</v>
      </c>
      <c r="Y6" s="1352" t="n">
        <v>2863479.33706746</v>
      </c>
      <c r="Z6" s="3163" t="n">
        <v>-488418.8156148898</v>
      </c>
      <c r="AA6" s="3163" t="n">
        <v>51846.66293253982</v>
      </c>
      <c r="AB6" s="3164" t="n">
        <v>-0.1262511343978191</v>
      </c>
      <c r="AC6" s="3162" t="n"/>
      <c r="AD6" s="1476" t="n">
        <v>2747770</v>
      </c>
      <c r="AE6" s="1476" t="n">
        <v>3465946</v>
      </c>
      <c r="AF6" s="1477" t="n">
        <v>3447520.44073978</v>
      </c>
      <c r="AG6" s="1477" t="n">
        <v>2886121.47837697</v>
      </c>
      <c r="AH6" s="3165" t="n">
        <v>-699750.4407397802</v>
      </c>
      <c r="AI6" s="3165" t="n">
        <v>-138351.4783769702</v>
      </c>
      <c r="AJ6" s="3166" t="n">
        <v>-0.2072092294571237</v>
      </c>
      <c r="AK6" s="3167" t="n"/>
      <c r="AL6" s="1476" t="n">
        <v>2641618</v>
      </c>
      <c r="AM6" s="1476" t="n">
        <v>3305768</v>
      </c>
      <c r="AN6" s="1477" t="n">
        <v>3475060.24351054</v>
      </c>
      <c r="AO6" s="1477" t="n">
        <v>2909227.74134506</v>
      </c>
      <c r="AP6" s="3165" t="n">
        <v>0</v>
      </c>
      <c r="AQ6" s="3165" t="n">
        <v>-833442.2435105401</v>
      </c>
      <c r="AR6" s="3166" t="n">
        <v>-267609.7413450601</v>
      </c>
      <c r="AS6" s="3166" t="n">
        <v>-0.2009064156952333</v>
      </c>
      <c r="AT6" s="3167" t="n"/>
      <c r="AU6" s="1476" t="n">
        <v>2617177</v>
      </c>
      <c r="AV6" s="1476" t="n">
        <v>3200461</v>
      </c>
      <c r="AW6" s="1477" t="n">
        <v>3509293.64404332</v>
      </c>
      <c r="AX6" s="1477" t="n">
        <v>2759519.05149095</v>
      </c>
      <c r="AY6" s="3165" t="n">
        <v>-892116.6440433199</v>
      </c>
      <c r="AZ6" s="3165" t="n">
        <v>-142342.0514909499</v>
      </c>
      <c r="BA6" s="3166" t="n">
        <v>-0.1822499946101515</v>
      </c>
      <c r="BB6" s="3166" t="n"/>
      <c r="BC6" s="1476" t="n">
        <v>2603019</v>
      </c>
      <c r="BD6" s="1476" t="n">
        <v>3242983</v>
      </c>
      <c r="BE6" s="1477" t="n">
        <v>3560011.911415043</v>
      </c>
      <c r="BF6" s="1477" t="n">
        <v>2788189.879173776</v>
      </c>
      <c r="BG6" s="3165" t="n">
        <v>-956992.9114150433</v>
      </c>
      <c r="BH6" s="3165" t="n">
        <v>-185170.8791737757</v>
      </c>
      <c r="BI6" s="3166" t="n">
        <v>-0.1973380680688119</v>
      </c>
      <c r="BJ6" s="3167" t="n"/>
      <c r="BK6" s="1476" t="n"/>
      <c r="BL6" s="1476" t="n"/>
      <c r="BM6" s="1477" t="n"/>
      <c r="BN6" s="1477" t="n"/>
      <c r="BO6" s="1476" t="n"/>
      <c r="BP6" s="3165" t="n"/>
      <c r="BQ6" s="3165" t="n"/>
      <c r="BR6" s="3166" t="n"/>
      <c r="BS6" s="3167" t="n"/>
      <c r="BT6" s="1476" t="n"/>
      <c r="BU6" s="1476" t="n"/>
      <c r="BV6" s="1477" t="n"/>
      <c r="BW6" s="1476" t="n"/>
      <c r="BX6" s="3165" t="n"/>
      <c r="BY6" s="3165" t="n"/>
      <c r="BZ6" s="3166" t="n"/>
      <c r="CA6" s="3168" t="n"/>
      <c r="CB6" s="1476" t="n"/>
      <c r="CC6" s="1476" t="n"/>
      <c r="CD6" s="1477" t="n"/>
      <c r="CE6" s="1476" t="n"/>
      <c r="CF6" s="3165" t="n"/>
      <c r="CG6" s="3165" t="n"/>
      <c r="CH6" s="3166" t="n"/>
      <c r="CI6" s="3168" t="n"/>
      <c r="CJ6" s="1476" t="n"/>
      <c r="CK6" s="1476" t="n"/>
      <c r="CL6" s="1477" t="n"/>
      <c r="CM6" s="1476" t="n"/>
      <c r="CN6" s="3165" t="n"/>
      <c r="CO6" s="3165" t="n"/>
      <c r="CP6" s="3166" t="n"/>
      <c r="CQ6" s="1482" t="n"/>
      <c r="CR6" s="1483" t="n">
        <v>2603019</v>
      </c>
      <c r="CS6" s="1483" t="n">
        <v>3242983</v>
      </c>
      <c r="CT6" s="1483" t="n">
        <v>3560011.911415043</v>
      </c>
      <c r="CU6" s="1483" t="n"/>
      <c r="CV6" s="1484" t="n">
        <v>-956992.9114150433</v>
      </c>
      <c r="CW6" s="1484" t="n"/>
      <c r="CX6" s="3169">
        <f>IFERROR(CR6/CS6-1,"-")</f>
        <v/>
      </c>
      <c r="CY6" s="268" t="n"/>
      <c r="CZ6" s="1483" t="n">
        <v>3700561.881358921</v>
      </c>
      <c r="DA6" s="3170" t="n"/>
      <c r="DB6" s="3170" t="n"/>
      <c r="DC6" s="1483" t="n"/>
      <c r="DD6" s="3171" t="n">
        <v>2925666</v>
      </c>
      <c r="DE6" s="1488">
        <f>CZ6/$DD6-1</f>
        <v/>
      </c>
      <c r="DF6" s="1489">
        <f>DA6/$DD6-1</f>
        <v/>
      </c>
      <c r="DG6" s="1489">
        <f>DB6/$DD6-1</f>
        <v/>
      </c>
      <c r="DH6" s="1489">
        <f>DC6/$DD6-1</f>
        <v/>
      </c>
    </row>
    <row customHeight="1" ht="15" r="7" s="2323">
      <c r="A7" s="2354" t="inlineStr">
        <is>
          <t>2G</t>
        </is>
      </c>
      <c r="B7" s="3172" t="n"/>
      <c r="C7" s="1283" t="n"/>
      <c r="D7" s="1490" t="n">
        <v>995308</v>
      </c>
      <c r="E7" s="1490" t="n">
        <v>1193666.7</v>
      </c>
      <c r="F7" s="1490" t="n">
        <v>1090388.33578476</v>
      </c>
      <c r="G7" s="1378" t="n">
        <v>-95080.33578476007</v>
      </c>
      <c r="H7" s="3173" t="n">
        <v>-0.1661759517962593</v>
      </c>
      <c r="I7" s="3173" t="n"/>
      <c r="J7" s="1372" t="n">
        <v>963137</v>
      </c>
      <c r="K7" s="1372" t="n">
        <v>1190267.1</v>
      </c>
      <c r="L7" s="1372" t="n">
        <v>1087895.02386899</v>
      </c>
      <c r="M7" s="3174" t="n">
        <v>-124758.0238689899</v>
      </c>
      <c r="N7" s="1493" t="n">
        <v>-0.1908227993531872</v>
      </c>
      <c r="O7" s="1494" t="n"/>
      <c r="P7" s="1372" t="n">
        <v>992147</v>
      </c>
      <c r="Q7" s="1372" t="n">
        <v>1202743.1</v>
      </c>
      <c r="R7" s="1372" t="n">
        <v>1085407.41322873</v>
      </c>
      <c r="S7" s="3174" t="n">
        <v>-93260.41322872997</v>
      </c>
      <c r="T7" s="1493" t="n">
        <v>-0.1750964940060766</v>
      </c>
      <c r="U7" s="1494" t="n"/>
      <c r="V7" s="1372" t="n">
        <v>978846</v>
      </c>
      <c r="W7" s="1372" t="n">
        <v>1175524.1</v>
      </c>
      <c r="X7" s="1372" t="n">
        <v>1082925.49082729</v>
      </c>
      <c r="Y7" s="1373" t="n">
        <v>959789.7896545189</v>
      </c>
      <c r="Z7" s="3175" t="n">
        <v>-104079.4908272901</v>
      </c>
      <c r="AA7" s="3175" t="n">
        <v>19056.21034548106</v>
      </c>
      <c r="AB7" s="1493" t="n">
        <v>-0.1673109892004767</v>
      </c>
      <c r="AC7" s="1494" t="n"/>
      <c r="AD7" s="1496" t="n">
        <v>880782</v>
      </c>
      <c r="AE7" s="1496" t="n">
        <v>1190845.2</v>
      </c>
      <c r="AF7" s="1496" t="n">
        <v>1080449.24365777</v>
      </c>
      <c r="AG7" s="1497" t="n">
        <v>958120.549248309</v>
      </c>
      <c r="AH7" s="3176" t="n">
        <v>-199667.2436577701</v>
      </c>
      <c r="AI7" s="3176" t="n">
        <v>-77338.54924830899</v>
      </c>
      <c r="AJ7" s="1499" t="n">
        <v>-0.2603723808938391</v>
      </c>
      <c r="AK7" s="1500" t="n"/>
      <c r="AL7" s="1496" t="n">
        <v>835209</v>
      </c>
      <c r="AM7" s="1496" t="n">
        <v>1068688.2</v>
      </c>
      <c r="AN7" s="1496" t="n">
        <v>1077978.65874303</v>
      </c>
      <c r="AO7" s="1497" t="n">
        <v>956454.211939802</v>
      </c>
      <c r="AP7" s="3176" t="n">
        <v>0</v>
      </c>
      <c r="AQ7" s="3176" t="n">
        <v>-242769.6587430299</v>
      </c>
      <c r="AR7" s="1499" t="n">
        <v>-121245.211939802</v>
      </c>
      <c r="AS7" s="1499" t="n">
        <v>-0.2184727032636834</v>
      </c>
      <c r="AT7" s="1500" t="n"/>
      <c r="AU7" s="1496" t="n">
        <v>795916</v>
      </c>
      <c r="AV7" s="1496" t="n">
        <v>1106724.3</v>
      </c>
      <c r="AW7" s="1496" t="n">
        <v>1075513.72313562</v>
      </c>
      <c r="AX7" s="1497" t="n">
        <v>858338.1573233879</v>
      </c>
      <c r="AY7" s="3176" t="n">
        <v>-279597.7231356199</v>
      </c>
      <c r="AZ7" s="3176" t="n">
        <v>-62422.15732338792</v>
      </c>
      <c r="BA7" s="1499" t="n">
        <v>-0.2808362480158789</v>
      </c>
      <c r="BB7" s="1499" t="n"/>
      <c r="BC7" s="1496" t="n">
        <v>770463</v>
      </c>
      <c r="BD7" s="1496" t="n">
        <v>1118729.6</v>
      </c>
      <c r="BE7" s="1496" t="n">
        <v>1073054.423917667</v>
      </c>
      <c r="BF7" s="1497" t="n">
        <v>847331.6210415908</v>
      </c>
      <c r="BG7" s="3176" t="n">
        <v>-302591.4239176665</v>
      </c>
      <c r="BH7" s="3176" t="n">
        <v>-76868.62104159081</v>
      </c>
      <c r="BI7" s="1499" t="n">
        <v>-0.3113054307314297</v>
      </c>
      <c r="BJ7" s="1500" t="n"/>
      <c r="BK7" s="1496" t="n"/>
      <c r="BL7" s="1496" t="n"/>
      <c r="BM7" s="1496" t="n"/>
      <c r="BN7" s="1497" t="n"/>
      <c r="BO7" s="1496" t="n"/>
      <c r="BP7" s="3176" t="n"/>
      <c r="BQ7" s="3176" t="n"/>
      <c r="BR7" s="1499" t="n"/>
      <c r="BS7" s="1500" t="n"/>
      <c r="BT7" s="1496" t="n"/>
      <c r="BU7" s="1496" t="n"/>
      <c r="BV7" s="1496" t="n"/>
      <c r="BW7" s="1496" t="n"/>
      <c r="BX7" s="3176" t="n"/>
      <c r="BY7" s="3176" t="n"/>
      <c r="BZ7" s="1499" t="n"/>
      <c r="CA7" s="1501" t="n"/>
      <c r="CB7" s="1496" t="n"/>
      <c r="CC7" s="1496" t="n"/>
      <c r="CD7" s="1496" t="n"/>
      <c r="CE7" s="1496" t="n"/>
      <c r="CF7" s="3176" t="n"/>
      <c r="CG7" s="3176" t="n"/>
      <c r="CH7" s="1499" t="n"/>
      <c r="CI7" s="1501" t="n"/>
      <c r="CJ7" s="1496" t="n"/>
      <c r="CK7" s="1496" t="n"/>
      <c r="CL7" s="1496" t="n"/>
      <c r="CM7" s="1496" t="n"/>
      <c r="CN7" s="3176" t="n"/>
      <c r="CO7" s="3176" t="n"/>
      <c r="CP7" s="1499" t="n"/>
      <c r="CQ7" s="1500" t="n"/>
      <c r="CR7" s="1502" t="n">
        <v>770463</v>
      </c>
      <c r="CS7" s="1502" t="n">
        <v>1118729.6</v>
      </c>
      <c r="CT7" s="1502" t="n">
        <v>1073054.423917667</v>
      </c>
      <c r="CU7" s="1502" t="n"/>
      <c r="CV7" s="1503" t="n">
        <v>-302591.4239176665</v>
      </c>
      <c r="CW7" s="1503" t="n"/>
      <c r="CX7" s="3177">
        <f>IFERROR(CR7/CS7-1,"-")</f>
        <v/>
      </c>
      <c r="CY7" s="268" t="n"/>
      <c r="CZ7" s="1502" t="n">
        <v>1063273.333615633</v>
      </c>
      <c r="DA7" s="3178" t="n"/>
      <c r="DB7" s="3178" t="n"/>
      <c r="DC7" s="1502" t="n"/>
      <c r="DD7" s="3179" t="n">
        <v>967403.9</v>
      </c>
      <c r="DE7" s="1507">
        <f>CZ7/$DD7-1</f>
        <v/>
      </c>
      <c r="DF7" s="1508">
        <f>DA7/$DD7-1</f>
        <v/>
      </c>
      <c r="DG7" s="1508">
        <f>DB7/$DD7-1</f>
        <v/>
      </c>
      <c r="DH7" s="1508">
        <f>DC7/$DD7-1</f>
        <v/>
      </c>
    </row>
    <row customHeight="1" ht="15" r="8" s="2323">
      <c r="A8" s="1509" t="inlineStr">
        <is>
          <t>3G</t>
        </is>
      </c>
      <c r="B8" s="1510" t="n"/>
      <c r="C8" s="1283" t="n"/>
      <c r="D8" s="1382" t="n">
        <v>617165</v>
      </c>
      <c r="E8" s="1382" t="n">
        <v>823512.5</v>
      </c>
      <c r="F8" s="1382" t="n">
        <v>683702.754031627</v>
      </c>
      <c r="G8" s="1345" t="n">
        <v>-66537.75403162697</v>
      </c>
      <c r="H8" s="3180" t="n">
        <v>-0.2505699670618236</v>
      </c>
      <c r="I8" s="3180" t="n"/>
      <c r="J8" s="1340" t="n">
        <v>583583</v>
      </c>
      <c r="K8" s="1340" t="n">
        <v>811799.5</v>
      </c>
      <c r="L8" s="1340" t="n">
        <v>681293.574978226</v>
      </c>
      <c r="M8" s="3181" t="n">
        <v>-97710.57497822598</v>
      </c>
      <c r="N8" s="1513" t="n">
        <v>-0.2811242184800558</v>
      </c>
      <c r="O8" s="1514" t="n"/>
      <c r="P8" s="1340" t="n">
        <v>568911</v>
      </c>
      <c r="Q8" s="1340" t="n">
        <v>844841.5</v>
      </c>
      <c r="R8" s="1340" t="n">
        <v>678892.885204233</v>
      </c>
      <c r="S8" s="3181" t="n">
        <v>-109981.885204233</v>
      </c>
      <c r="T8" s="1513" t="n">
        <v>-0.3266062332401994</v>
      </c>
      <c r="U8" s="1514" t="n"/>
      <c r="V8" s="1340" t="n">
        <v>537767</v>
      </c>
      <c r="W8" s="1340" t="n">
        <v>821692.5</v>
      </c>
      <c r="X8" s="1340" t="n">
        <v>676500.65479578</v>
      </c>
      <c r="Y8" s="1321" t="n">
        <v>550776.376055714</v>
      </c>
      <c r="Z8" s="3182" t="n">
        <v>-138733.65479578</v>
      </c>
      <c r="AA8" s="3182" t="n">
        <v>-13009.37605571398</v>
      </c>
      <c r="AB8" s="1513" t="n">
        <v>-0.3455374121097613</v>
      </c>
      <c r="AC8" s="1514" t="n"/>
      <c r="AD8" s="1516" t="n">
        <v>490436</v>
      </c>
      <c r="AE8" s="1516" t="n">
        <v>816899</v>
      </c>
      <c r="AF8" s="1516" t="n">
        <v>674116.853944407</v>
      </c>
      <c r="AG8" s="1517" t="n">
        <v>535071.279215551</v>
      </c>
      <c r="AH8" s="3183" t="n">
        <v>-183680.853944407</v>
      </c>
      <c r="AI8" s="3183" t="n">
        <v>-44635.27921555098</v>
      </c>
      <c r="AJ8" s="1519" t="n">
        <v>-0.399636919619194</v>
      </c>
      <c r="AK8" s="1520" t="n"/>
      <c r="AL8" s="1516" t="n">
        <v>453581</v>
      </c>
      <c r="AM8" s="1516" t="n">
        <v>779960</v>
      </c>
      <c r="AN8" s="1516" t="n">
        <v>671340.296774692</v>
      </c>
      <c r="AO8" s="1517" t="n">
        <v>532867.423922627</v>
      </c>
      <c r="AP8" s="3183" t="n">
        <v>0</v>
      </c>
      <c r="AQ8" s="3183" t="n">
        <v>-217759.296774692</v>
      </c>
      <c r="AR8" s="1519" t="n">
        <v>-79286.423922627</v>
      </c>
      <c r="AS8" s="1519" t="n">
        <v>-0.4184560746704959</v>
      </c>
      <c r="AT8" s="1520" t="n"/>
      <c r="AU8" s="1516" t="n">
        <v>440161</v>
      </c>
      <c r="AV8" s="1516" t="n">
        <v>724962.5</v>
      </c>
      <c r="AW8" s="1516" t="n">
        <v>668575.175707889</v>
      </c>
      <c r="AX8" s="1517" t="n">
        <v>479515.464978816</v>
      </c>
      <c r="AY8" s="3183" t="n">
        <v>-228414.175707889</v>
      </c>
      <c r="AZ8" s="3183" t="n">
        <v>-39354.46497881599</v>
      </c>
      <c r="BA8" s="1519" t="n">
        <v>-0.3928499749987068</v>
      </c>
      <c r="BB8" s="1519" t="n"/>
      <c r="BC8" s="1516" t="n">
        <v>427679</v>
      </c>
      <c r="BD8" s="1516" t="n">
        <v>719036</v>
      </c>
      <c r="BE8" s="1516" t="n">
        <v>665821.4436408981</v>
      </c>
      <c r="BF8" s="1517" t="n">
        <v>474146.7265431046</v>
      </c>
      <c r="BG8" s="3183" t="n">
        <v>-238142.4436408981</v>
      </c>
      <c r="BH8" s="3183" t="n">
        <v>-46467.72654310463</v>
      </c>
      <c r="BI8" s="1519" t="n">
        <v>-0.4052050245050317</v>
      </c>
      <c r="BJ8" s="1520" t="n"/>
      <c r="BK8" s="1516" t="n"/>
      <c r="BL8" s="1516" t="n"/>
      <c r="BM8" s="1516" t="n"/>
      <c r="BN8" s="1517" t="n"/>
      <c r="BO8" s="1516" t="n"/>
      <c r="BP8" s="3183" t="n"/>
      <c r="BQ8" s="3183" t="n"/>
      <c r="BR8" s="1519" t="n"/>
      <c r="BS8" s="1520" t="n"/>
      <c r="BT8" s="1516" t="n"/>
      <c r="BU8" s="1516" t="n"/>
      <c r="BV8" s="1516" t="n"/>
      <c r="BW8" s="1516" t="n"/>
      <c r="BX8" s="3183" t="n"/>
      <c r="BY8" s="3183" t="n"/>
      <c r="BZ8" s="1519" t="n"/>
      <c r="CA8" s="1521" t="n"/>
      <c r="CB8" s="1516" t="n"/>
      <c r="CC8" s="1516" t="n"/>
      <c r="CD8" s="1516" t="n"/>
      <c r="CE8" s="1516" t="n"/>
      <c r="CF8" s="3183" t="n"/>
      <c r="CG8" s="3183" t="n"/>
      <c r="CH8" s="1519" t="n"/>
      <c r="CI8" s="1521" t="n"/>
      <c r="CJ8" s="1516" t="n"/>
      <c r="CK8" s="1516" t="n"/>
      <c r="CL8" s="1516" t="n"/>
      <c r="CM8" s="1516" t="n"/>
      <c r="CN8" s="3183" t="n"/>
      <c r="CO8" s="3183" t="n"/>
      <c r="CP8" s="1519" t="n"/>
      <c r="CQ8" s="1520" t="n"/>
      <c r="CR8" s="1522" t="n">
        <v>427679</v>
      </c>
      <c r="CS8" s="1522" t="n">
        <v>719036</v>
      </c>
      <c r="CT8" s="1522" t="n">
        <v>665821.4436408981</v>
      </c>
      <c r="CU8" s="1522" t="n"/>
      <c r="CV8" s="1523" t="n">
        <v>-238142.4436408981</v>
      </c>
      <c r="CW8" s="1523" t="n"/>
      <c r="CX8" s="3184">
        <f>IFERROR(CR8/CS8-1,"-")</f>
        <v/>
      </c>
      <c r="CY8" s="268" t="n"/>
      <c r="CZ8" s="1522" t="n">
        <v>654919.4700826048</v>
      </c>
      <c r="DA8" s="3185" t="n"/>
      <c r="DB8" s="3185" t="n"/>
      <c r="DC8" s="1522" t="n"/>
      <c r="DD8" s="3186" t="n">
        <v>618783.5</v>
      </c>
      <c r="DE8" s="1527">
        <f>CZ8/$DD8-1</f>
        <v/>
      </c>
      <c r="DF8" s="1528">
        <f>DA8/$DD8-1</f>
        <v/>
      </c>
      <c r="DG8" s="1528">
        <f>DB8/$DD8-1</f>
        <v/>
      </c>
      <c r="DH8" s="1528">
        <f>DC8/$DD8-1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2355" t="inlineStr">
        <is>
          <t>4G</t>
        </is>
      </c>
      <c r="B9" s="3187" t="n"/>
      <c r="C9" s="1283" t="n"/>
      <c r="D9" s="1529" t="n">
        <v>1405435</v>
      </c>
      <c r="E9" s="1529" t="n">
        <v>1136805.8</v>
      </c>
      <c r="F9" s="1529" t="n">
        <v>1567797.88990161</v>
      </c>
      <c r="G9" s="1357" t="n">
        <v>-162362.8899016101</v>
      </c>
      <c r="H9" s="3188" t="n">
        <v>0.2363017500438509</v>
      </c>
      <c r="I9" s="3188" t="n"/>
      <c r="J9" s="1351" t="n">
        <v>1337983</v>
      </c>
      <c r="K9" s="1351" t="n">
        <v>1164909.4</v>
      </c>
      <c r="L9" s="1351" t="n">
        <v>1587177.08588154</v>
      </c>
      <c r="M9" s="3189" t="n">
        <v>-249194.0858815401</v>
      </c>
      <c r="N9" s="1532" t="n">
        <v>0.1485725842713606</v>
      </c>
      <c r="O9" s="1472" t="n"/>
      <c r="P9" s="1351" t="n">
        <v>1372228</v>
      </c>
      <c r="Q9" s="1351" t="n">
        <v>1311733.4</v>
      </c>
      <c r="R9" s="1351" t="n">
        <v>1627186.3241034</v>
      </c>
      <c r="S9" s="3189" t="n">
        <v>-254958.3241034001</v>
      </c>
      <c r="T9" s="1532" t="n">
        <v>0.04611806027047871</v>
      </c>
      <c r="U9" s="1472" t="n"/>
      <c r="V9" s="1351" t="n">
        <v>1398713</v>
      </c>
      <c r="W9" s="1351" t="n">
        <v>1339355.4</v>
      </c>
      <c r="X9" s="1351" t="n">
        <v>1644318.66999182</v>
      </c>
      <c r="Y9" s="1352" t="n">
        <v>1352913.17135723</v>
      </c>
      <c r="Z9" s="3190" t="n">
        <v>-245605.6699918199</v>
      </c>
      <c r="AA9" s="3190" t="n">
        <v>45799.82864276995</v>
      </c>
      <c r="AB9" s="1532" t="n">
        <v>0.04431803537731671</v>
      </c>
      <c r="AC9" s="1472" t="n"/>
      <c r="AD9" s="1534" t="n">
        <v>1376552</v>
      </c>
      <c r="AE9" s="1534" t="n">
        <v>1458201.8</v>
      </c>
      <c r="AF9" s="1534" t="n">
        <v>1692954.34313761</v>
      </c>
      <c r="AG9" s="1477" t="n">
        <v>1392929.64991311</v>
      </c>
      <c r="AH9" s="3191" t="n">
        <v>-316402.34313761</v>
      </c>
      <c r="AI9" s="3191" t="n">
        <v>-16377.64991311007</v>
      </c>
      <c r="AJ9" s="1536" t="n">
        <v>-0.05599348457806053</v>
      </c>
      <c r="AK9" s="1482" t="n"/>
      <c r="AL9" s="1534" t="n">
        <v>1352828</v>
      </c>
      <c r="AM9" s="1534" t="n">
        <v>1457119.8</v>
      </c>
      <c r="AN9" s="1534" t="n">
        <v>1725741.28799281</v>
      </c>
      <c r="AO9" s="1477" t="n">
        <v>1419906.10548263</v>
      </c>
      <c r="AP9" s="3192" t="n">
        <v>0</v>
      </c>
      <c r="AQ9" s="3191" t="n">
        <v>-372913.2879928099</v>
      </c>
      <c r="AR9" s="1536" t="n">
        <v>-67078.10548262997</v>
      </c>
      <c r="AS9" s="1536" t="n">
        <v>-0.07157393647385757</v>
      </c>
      <c r="AT9" s="1482" t="n"/>
      <c r="AU9" s="1534" t="n">
        <v>1381100</v>
      </c>
      <c r="AV9" s="1534" t="n">
        <v>1368774.2</v>
      </c>
      <c r="AW9" s="1534" t="n">
        <v>1765204.74519981</v>
      </c>
      <c r="AX9" s="1477" t="n">
        <v>1421665.42918875</v>
      </c>
      <c r="AY9" s="3191" t="n">
        <v>-384104.74519981</v>
      </c>
      <c r="AZ9" s="3191" t="n">
        <v>-40565.42918874999</v>
      </c>
      <c r="BA9" s="1536" t="n">
        <v>0.009004991473392732</v>
      </c>
      <c r="BB9" s="1536" t="n"/>
      <c r="BC9" s="1534" t="n">
        <v>1404877</v>
      </c>
      <c r="BD9" s="1534" t="n">
        <v>1405217.4</v>
      </c>
      <c r="BE9" s="1534" t="n">
        <v>1821136.043856479</v>
      </c>
      <c r="BF9" s="1477" t="n">
        <v>1466711.53158908</v>
      </c>
      <c r="BG9" s="3191" t="n">
        <v>-416259.0438564788</v>
      </c>
      <c r="BH9" s="3191" t="n">
        <v>-61834.53158908011</v>
      </c>
      <c r="BI9" s="1536" t="n">
        <v>-0.0002422400975108374</v>
      </c>
      <c r="BJ9" s="1482" t="n"/>
      <c r="BK9" s="1534" t="n"/>
      <c r="BL9" s="1534" t="n"/>
      <c r="BM9" s="1534" t="n"/>
      <c r="BN9" s="1477" t="n"/>
      <c r="BO9" s="1534" t="n"/>
      <c r="BP9" s="3191" t="n"/>
      <c r="BQ9" s="3191" t="n"/>
      <c r="BR9" s="1536" t="n"/>
      <c r="BS9" s="1482" t="n"/>
      <c r="BT9" s="1534" t="n"/>
      <c r="BU9" s="1534" t="n"/>
      <c r="BV9" s="1534" t="n"/>
      <c r="BW9" s="1534" t="n"/>
      <c r="BX9" s="3191" t="n"/>
      <c r="BY9" s="3191" t="n"/>
      <c r="BZ9" s="1536" t="n"/>
      <c r="CA9" s="1538" t="n"/>
      <c r="CB9" s="1534" t="n"/>
      <c r="CC9" s="1534" t="n"/>
      <c r="CD9" s="1534" t="n"/>
      <c r="CE9" s="1534" t="n"/>
      <c r="CF9" s="3191" t="n"/>
      <c r="CG9" s="3191" t="n"/>
      <c r="CH9" s="1536" t="n"/>
      <c r="CI9" s="1538" t="n"/>
      <c r="CJ9" s="1534" t="n"/>
      <c r="CK9" s="1534" t="n"/>
      <c r="CL9" s="1534" t="n"/>
      <c r="CM9" s="1534" t="n"/>
      <c r="CN9" s="3191" t="n"/>
      <c r="CO9" s="3191" t="n"/>
      <c r="CP9" s="1536" t="n"/>
      <c r="CQ9" s="1482" t="n"/>
      <c r="CR9" s="1539" t="n">
        <v>1404877</v>
      </c>
      <c r="CS9" s="1539" t="n">
        <v>1405217.4</v>
      </c>
      <c r="CT9" s="1539" t="n">
        <v>1821136.043856479</v>
      </c>
      <c r="CU9" s="1539" t="n"/>
      <c r="CV9" s="1540" t="n">
        <v>-416259.0438564788</v>
      </c>
      <c r="CW9" s="1540" t="n"/>
      <c r="CX9" s="3193">
        <f>IFERROR(CR9/CS9-1,"-")</f>
        <v/>
      </c>
      <c r="CY9" s="268" t="n"/>
      <c r="CZ9" s="1539" t="n">
        <v>1982369.077660683</v>
      </c>
      <c r="DA9" s="3194" t="n"/>
      <c r="DB9" s="3194" t="n"/>
      <c r="DC9" s="1539" t="n"/>
      <c r="DD9" s="3195" t="n">
        <v>1339478.6</v>
      </c>
      <c r="DE9" s="1544">
        <f>CZ9/$DD9-1</f>
        <v/>
      </c>
      <c r="DF9" s="1545">
        <f>DA9/$DD9-1</f>
        <v/>
      </c>
      <c r="DG9" s="1545">
        <f>DB9/$DD9-1</f>
        <v/>
      </c>
      <c r="DH9" s="1545">
        <f>DC9/$DD9-1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6" r="10" s="2323">
      <c r="A10" s="1546" t="n"/>
      <c r="B10" s="1320" t="n"/>
      <c r="C10" s="1313" t="n"/>
      <c r="D10" s="1323" t="n"/>
      <c r="E10" s="1323" t="n"/>
      <c r="F10" s="1323" t="n"/>
      <c r="G10" s="1321" t="n"/>
      <c r="H10" s="3196" t="n"/>
      <c r="I10" s="3196" t="n"/>
      <c r="J10" s="1321" t="n"/>
      <c r="K10" s="1321" t="n"/>
      <c r="L10" s="1321" t="n"/>
      <c r="M10" s="3197" t="n"/>
      <c r="N10" s="1549" t="n"/>
      <c r="O10" s="3196" t="n"/>
      <c r="P10" s="1321" t="n"/>
      <c r="Q10" s="1321" t="n"/>
      <c r="R10" s="1321" t="n"/>
      <c r="S10" s="3197" t="n"/>
      <c r="T10" s="1549" t="n"/>
      <c r="U10" s="3196" t="n"/>
      <c r="V10" s="1550" t="n"/>
      <c r="W10" s="1321" t="n"/>
      <c r="X10" s="1321" t="n"/>
      <c r="Y10" s="1321" t="n"/>
      <c r="Z10" s="3198" t="n"/>
      <c r="AA10" s="3198" t="n"/>
      <c r="AB10" s="3196" t="n"/>
      <c r="AC10" s="3196" t="n"/>
      <c r="AD10" s="1552" t="n"/>
      <c r="AE10" s="1517" t="n"/>
      <c r="AF10" s="1517" t="n"/>
      <c r="AG10" s="1517" t="n"/>
      <c r="AH10" s="3199" t="n"/>
      <c r="AI10" s="3199" t="n"/>
      <c r="AJ10" s="3200" t="n"/>
      <c r="AK10" s="3201" t="n"/>
      <c r="AL10" s="1552" t="n"/>
      <c r="AM10" s="1517" t="n"/>
      <c r="AN10" s="1517" t="n"/>
      <c r="AO10" s="1517" t="n"/>
      <c r="AP10" s="3199" t="n"/>
      <c r="AQ10" s="3199" t="n"/>
      <c r="AR10" s="3200" t="n"/>
      <c r="AS10" s="3200" t="n"/>
      <c r="AT10" s="3201" t="n"/>
      <c r="AU10" s="1552" t="n"/>
      <c r="AV10" s="1517" t="n"/>
      <c r="AW10" s="1517" t="n"/>
      <c r="AX10" s="1517" t="n"/>
      <c r="AY10" s="3199" t="n"/>
      <c r="AZ10" s="3199" t="n"/>
      <c r="BA10" s="3200" t="n"/>
      <c r="BB10" s="3200" t="n"/>
      <c r="BC10" s="1552" t="n"/>
      <c r="BD10" s="1517" t="n"/>
      <c r="BE10" s="1517" t="n"/>
      <c r="BF10" s="1517" t="n"/>
      <c r="BG10" s="3199" t="n"/>
      <c r="BH10" s="3199" t="n"/>
      <c r="BI10" s="3200" t="n"/>
      <c r="BJ10" s="3201" t="n"/>
      <c r="BK10" s="1552" t="n"/>
      <c r="BL10" s="1517" t="n"/>
      <c r="BM10" s="1517" t="n"/>
      <c r="BN10" s="1517" t="n"/>
      <c r="BO10" s="1552" t="n"/>
      <c r="BP10" s="3199" t="n"/>
      <c r="BQ10" s="3199" t="n"/>
      <c r="BR10" s="3200" t="n"/>
      <c r="BS10" s="3201" t="n"/>
      <c r="BT10" s="1552" t="n"/>
      <c r="BU10" s="1517" t="n"/>
      <c r="BV10" s="1517" t="n"/>
      <c r="BW10" s="1552" t="n"/>
      <c r="BX10" s="3199" t="n"/>
      <c r="BY10" s="3199" t="n"/>
      <c r="BZ10" s="3200" t="n"/>
      <c r="CA10" s="3200" t="n"/>
      <c r="CB10" s="1552" t="n"/>
      <c r="CC10" s="1517" t="n"/>
      <c r="CD10" s="1517" t="n"/>
      <c r="CE10" s="1552" t="n"/>
      <c r="CF10" s="3199" t="n"/>
      <c r="CG10" s="3199" t="n"/>
      <c r="CH10" s="3200" t="n"/>
      <c r="CI10" s="3200" t="n"/>
      <c r="CJ10" s="1552" t="n"/>
      <c r="CK10" s="1517" t="n"/>
      <c r="CL10" s="1517" t="n"/>
      <c r="CM10" s="1552" t="n"/>
      <c r="CN10" s="3199" t="n"/>
      <c r="CO10" s="3199" t="n"/>
      <c r="CP10" s="3200" t="n"/>
      <c r="CQ10" s="1520" t="n"/>
      <c r="CR10" s="1517" t="n"/>
      <c r="CS10" s="1517" t="n"/>
      <c r="CT10" s="1517" t="n"/>
      <c r="CU10" s="1517" t="n"/>
      <c r="CV10" s="1517" t="n"/>
      <c r="CW10" s="1517" t="n"/>
      <c r="CX10" s="3200" t="n"/>
      <c r="CY10" s="268" t="n"/>
      <c r="CZ10" s="1556" t="n"/>
      <c r="DA10" s="3199" t="n"/>
      <c r="DB10" s="3199" t="n"/>
      <c r="DC10" s="1556" t="n"/>
      <c r="DD10" s="3199" t="n"/>
      <c r="DE10" s="1557" t="n"/>
      <c r="DF10" s="1549" t="n"/>
      <c r="DG10" s="1549" t="n"/>
      <c r="DH10" s="1549" t="n"/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5" r="11" s="2323">
      <c r="A11" s="2350" t="inlineStr">
        <is>
          <t>Trafic data (en millions de Go)</t>
        </is>
      </c>
      <c r="B11" s="3093" t="n"/>
      <c r="C11" s="1283" t="n"/>
      <c r="D11" s="3202" t="n">
        <v>10.8894091916411</v>
      </c>
      <c r="E11" s="3202" t="n">
        <v>8.998972485880062</v>
      </c>
      <c r="F11" s="3202" t="n">
        <v>10.5755438509241</v>
      </c>
      <c r="G11" s="1559" t="n">
        <v>0.3138653407169993</v>
      </c>
      <c r="H11" s="3159" t="n">
        <v>0.2100725064697386</v>
      </c>
      <c r="I11" s="3159" t="n"/>
      <c r="J11" s="3203" t="n">
        <v>9.58188808320571</v>
      </c>
      <c r="K11" s="3203" t="n">
        <v>8.630031376896348</v>
      </c>
      <c r="L11" s="3203" t="n">
        <v>9.787605449469771</v>
      </c>
      <c r="M11" s="3204" t="n">
        <v>-0.2057173662640608</v>
      </c>
      <c r="N11" s="1562" t="n">
        <v>0.1102958569603349</v>
      </c>
      <c r="O11" s="3205" t="n"/>
      <c r="P11" s="3203" t="n">
        <v>10.3304549244199</v>
      </c>
      <c r="Q11" s="3203" t="n">
        <v>9.687782620506672</v>
      </c>
      <c r="R11" s="3203" t="n">
        <v>11.1463658168219</v>
      </c>
      <c r="S11" s="3204" t="n">
        <v>-0.815910892402</v>
      </c>
      <c r="T11" s="1562" t="n">
        <v>0.06633843151608776</v>
      </c>
      <c r="U11" s="3205" t="n"/>
      <c r="V11" s="3203" t="n">
        <v>10.3594748066968</v>
      </c>
      <c r="W11" s="3203" t="n">
        <v>9.363849223752858</v>
      </c>
      <c r="X11" s="3203" t="n">
        <v>11.115504459421</v>
      </c>
      <c r="Y11" s="3203" t="n">
        <v>10.4196309280644</v>
      </c>
      <c r="Z11" s="3206" t="n">
        <v>-0.7560296527241999</v>
      </c>
      <c r="AA11" s="3207" t="n">
        <v>-0.06015612136759962</v>
      </c>
      <c r="AB11" s="3208" t="n">
        <v>0.1063265286692554</v>
      </c>
      <c r="AC11" s="3205" t="n"/>
      <c r="AD11" s="3209" t="n">
        <v>10.3594748066968</v>
      </c>
      <c r="AE11" s="3209" t="n">
        <v>9.199982965900587</v>
      </c>
      <c r="AF11" s="3209" t="n">
        <v>12.0675568470171</v>
      </c>
      <c r="AG11" s="3209" t="n">
        <v>11.0118696043326</v>
      </c>
      <c r="AH11" s="3210" t="n">
        <v>-1.708082040320299</v>
      </c>
      <c r="AI11" s="3211" t="n">
        <v>-0.6523947976358002</v>
      </c>
      <c r="AJ11" s="3212" t="n">
        <v>0.1260319551779421</v>
      </c>
      <c r="AK11" s="3213" t="n"/>
      <c r="AL11" s="3209" t="n">
        <v>10.7461016119294</v>
      </c>
      <c r="AM11" s="3209" t="n">
        <v>8.970192060652989</v>
      </c>
      <c r="AN11" s="3209" t="n">
        <v>11.9471752078111</v>
      </c>
      <c r="AO11" s="3209" t="n">
        <v>10.9295926496238</v>
      </c>
      <c r="AP11" s="3210" t="n">
        <v>0</v>
      </c>
      <c r="AQ11" s="3211" t="n">
        <v>-1.2010735958817</v>
      </c>
      <c r="AR11" s="3212" t="n">
        <v>-0.1834910376944006</v>
      </c>
      <c r="AS11" s="3212" t="n">
        <v>0.1979789885510137</v>
      </c>
      <c r="AT11" s="3213" t="n"/>
      <c r="AU11" s="3209" t="n">
        <v>10.7304154915587</v>
      </c>
      <c r="AV11" s="3209" t="n">
        <v>9.512741115274579</v>
      </c>
      <c r="AW11" s="3209" t="n">
        <v>12.59325232738</v>
      </c>
      <c r="AX11" s="3209" t="n">
        <v>11.3669569415167</v>
      </c>
      <c r="AY11" s="3210" t="n">
        <v>-1.862836835821298</v>
      </c>
      <c r="AZ11" s="3211" t="n">
        <v>-0.6365414499579991</v>
      </c>
      <c r="BA11" s="3212" t="n">
        <v>0.128004574236642</v>
      </c>
      <c r="BB11" s="3212" t="n"/>
      <c r="BC11" s="3209" t="n">
        <v>10.91831842782414</v>
      </c>
      <c r="BD11" s="3209" t="n">
        <v>9.826946884490683</v>
      </c>
      <c r="BE11" s="3209" t="n">
        <v>13.16081111315177</v>
      </c>
      <c r="BF11" s="3209" t="n">
        <v>12.13583247191712</v>
      </c>
      <c r="BG11" s="3210" t="n">
        <v>-2.242492685327637</v>
      </c>
      <c r="BH11" s="3211" t="n">
        <v>-1.217514044092987</v>
      </c>
      <c r="BI11" s="3212" t="n">
        <v>0.1110590660722817</v>
      </c>
      <c r="BJ11" s="3213" t="n"/>
      <c r="BK11" s="3209" t="n"/>
      <c r="BL11" s="3209" t="n"/>
      <c r="BM11" s="3209" t="n"/>
      <c r="BN11" s="3209" t="n"/>
      <c r="BO11" s="3209" t="n"/>
      <c r="BP11" s="3210" t="n"/>
      <c r="BQ11" s="3211" t="n"/>
      <c r="BR11" s="3212" t="n"/>
      <c r="BS11" s="3213" t="n"/>
      <c r="BT11" s="3209" t="n"/>
      <c r="BU11" s="3209" t="n"/>
      <c r="BV11" s="3209" t="n"/>
      <c r="BW11" s="3209" t="n"/>
      <c r="BX11" s="3210" t="n"/>
      <c r="BY11" s="3211" t="n"/>
      <c r="BZ11" s="3212" t="n"/>
      <c r="CA11" s="3214" t="n"/>
      <c r="CB11" s="3209" t="n"/>
      <c r="CC11" s="3209" t="n"/>
      <c r="CD11" s="3209" t="n"/>
      <c r="CE11" s="3209" t="n"/>
      <c r="CF11" s="3210" t="n"/>
      <c r="CG11" s="3211" t="n"/>
      <c r="CH11" s="3212" t="n"/>
      <c r="CI11" s="3214" t="n"/>
      <c r="CJ11" s="3209" t="n"/>
      <c r="CK11" s="3209" t="n"/>
      <c r="CL11" s="3209" t="n"/>
      <c r="CM11" s="3209" t="n"/>
      <c r="CN11" s="3210" t="n"/>
      <c r="CO11" s="3211" t="n"/>
      <c r="CP11" s="3212" t="n"/>
      <c r="CQ11" s="1573" t="n"/>
      <c r="CR11" s="1574" t="n">
        <v>83.91553734397262</v>
      </c>
      <c r="CS11" s="1574" t="n">
        <v>74.73304778797636</v>
      </c>
      <c r="CT11" s="1574" t="n">
        <v>93.03989219156574</v>
      </c>
      <c r="CU11" s="1574" t="n"/>
      <c r="CV11" s="1575" t="n">
        <v>-9.124354847593125</v>
      </c>
      <c r="CW11" s="1575" t="n"/>
      <c r="CX11" s="3169">
        <f>IFERROR(CR11/CS11-1,"-")</f>
        <v/>
      </c>
      <c r="CY11" s="268" t="n"/>
      <c r="CZ11" s="1576" t="n">
        <v>146.8155456835806</v>
      </c>
      <c r="DA11" s="3170" t="n"/>
      <c r="DB11" s="3170" t="n"/>
      <c r="DC11" s="3215" t="n"/>
      <c r="DD11" s="3171" t="n">
        <v>110.7079981432449</v>
      </c>
      <c r="DE11" s="1488">
        <f>CZ11/$DD11-1</f>
        <v/>
      </c>
      <c r="DF11" s="1489">
        <f>DA11/$DD11-1</f>
        <v/>
      </c>
      <c r="DG11" s="1489">
        <f>DB11/$DD11-1</f>
        <v/>
      </c>
      <c r="DH11" s="1489">
        <f>DC11/$DD11-1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5" r="12" s="2323">
      <c r="A12" s="2354" t="inlineStr">
        <is>
          <t>2G</t>
        </is>
      </c>
      <c r="B12" s="3172" t="n"/>
      <c r="C12" s="1283" t="n"/>
      <c r="D12" s="3216" t="n">
        <v>0.0116433111183189</v>
      </c>
      <c r="E12" s="3216" t="n">
        <v>0.02944524785279785</v>
      </c>
      <c r="F12" s="3216" t="n">
        <v>0.0172267013161346</v>
      </c>
      <c r="G12" s="3217" t="n">
        <v>-0.005583390197815702</v>
      </c>
      <c r="H12" s="3173" t="n">
        <v>-0.6045775815328189</v>
      </c>
      <c r="I12" s="3173" t="n"/>
      <c r="J12" s="3218" t="n">
        <v>0.0106150175879693</v>
      </c>
      <c r="K12" s="3218" t="n">
        <v>0.02904368381884522</v>
      </c>
      <c r="L12" s="3218" t="n">
        <v>0.0152578926123839</v>
      </c>
      <c r="M12" s="3174" t="n">
        <v>-0.004642875024414602</v>
      </c>
      <c r="N12" s="1493" t="n">
        <v>-0.6345154542316818</v>
      </c>
      <c r="O12" s="1494" t="n"/>
      <c r="P12" s="3218" t="n">
        <v>0.0121680945831389</v>
      </c>
      <c r="Q12" s="3218" t="n">
        <v>0.02717560149161857</v>
      </c>
      <c r="R12" s="3218" t="n">
        <v>0.0166320098421617</v>
      </c>
      <c r="S12" s="3174" t="n">
        <v>-0.0044639152590228</v>
      </c>
      <c r="T12" s="1493" t="n">
        <v>-0.5522419407389474</v>
      </c>
      <c r="U12" s="1494" t="n"/>
      <c r="V12" s="3218" t="n">
        <v>0.0175339538155185</v>
      </c>
      <c r="W12" s="3218" t="n">
        <v>0.02229583124030854</v>
      </c>
      <c r="X12" s="3218" t="n">
        <v>0.0158783631115212</v>
      </c>
      <c r="Y12" s="3219" t="n">
        <v>0.0110775074423312</v>
      </c>
      <c r="Z12" s="3220" t="n">
        <v>0.0016555907039973</v>
      </c>
      <c r="AA12" s="3220" t="n">
        <v>0.006456446373187302</v>
      </c>
      <c r="AB12" s="1493" t="n">
        <v>-0.2135770303186121</v>
      </c>
      <c r="AC12" s="1494" t="n"/>
      <c r="AD12" s="3221" t="n">
        <v>0.0166514120068707</v>
      </c>
      <c r="AE12" s="3221" t="n">
        <v>0.0217695574896103</v>
      </c>
      <c r="AF12" s="3221" t="n">
        <v>0.0165055513181778</v>
      </c>
      <c r="AG12" s="3222" t="n">
        <v>0.0114678824271003</v>
      </c>
      <c r="AH12" s="3223" t="n">
        <v>0.000145860688692899</v>
      </c>
      <c r="AI12" s="3223" t="n">
        <v>0.005183529579770399</v>
      </c>
      <c r="AJ12" s="1499" t="n">
        <v>-0.2351056279018201</v>
      </c>
      <c r="AK12" s="1500" t="n"/>
      <c r="AL12" s="3221" t="n">
        <v>0.0168597978735744</v>
      </c>
      <c r="AM12" s="3221" t="n">
        <v>0.01553603325907904</v>
      </c>
      <c r="AN12" s="3221" t="n">
        <v>0.0156486342044968</v>
      </c>
      <c r="AO12" s="3222" t="n">
        <v>0.0111491302704951</v>
      </c>
      <c r="AP12" s="3223" t="n">
        <v>0</v>
      </c>
      <c r="AQ12" s="3223" t="n">
        <v>0.0012111636690776</v>
      </c>
      <c r="AR12" s="1499" t="n">
        <v>0.005710667603079299</v>
      </c>
      <c r="AS12" s="1499" t="n">
        <v>0.08520608783595196</v>
      </c>
      <c r="AT12" s="1500" t="n"/>
      <c r="AU12" s="3221" t="n">
        <v>0.0149284214949476</v>
      </c>
      <c r="AV12" s="3221" t="n">
        <v>0.01472964816099751</v>
      </c>
      <c r="AW12" s="3221" t="n">
        <v>0.0157984152449068</v>
      </c>
      <c r="AX12" s="3222" t="n">
        <v>0.017024311206379</v>
      </c>
      <c r="AY12" s="3223" t="n">
        <v>-0.0008699937499592001</v>
      </c>
      <c r="AZ12" s="3223" t="n">
        <v>-0.002095889711431402</v>
      </c>
      <c r="BA12" s="1499" t="n">
        <v>0.01349477813573463</v>
      </c>
      <c r="BB12" s="1499" t="n"/>
      <c r="BC12" s="3221" t="n">
        <v>0.0143426198425165</v>
      </c>
      <c r="BD12" s="3221" t="n">
        <v>0.01509829595719258</v>
      </c>
      <c r="BE12" s="3221" t="n">
        <v>0.01581554583563199</v>
      </c>
      <c r="BF12" s="3222" t="n">
        <v>0.01754433635937567</v>
      </c>
      <c r="BG12" s="3223" t="n">
        <v>-0.001472925993115498</v>
      </c>
      <c r="BH12" s="3223" t="n">
        <v>-0.003201716516859172</v>
      </c>
      <c r="BI12" s="1499" t="n">
        <v>-0.0500504240225923</v>
      </c>
      <c r="BJ12" s="1500" t="n"/>
      <c r="BK12" s="3221" t="n"/>
      <c r="BL12" s="3221" t="n"/>
      <c r="BM12" s="3221" t="n"/>
      <c r="BN12" s="3222" t="n"/>
      <c r="BO12" s="3221" t="n"/>
      <c r="BP12" s="3223" t="n"/>
      <c r="BQ12" s="3223" t="n"/>
      <c r="BR12" s="1499" t="n"/>
      <c r="BS12" s="1500" t="n"/>
      <c r="BT12" s="3221" t="n"/>
      <c r="BU12" s="3221" t="n"/>
      <c r="BV12" s="3221" t="n"/>
      <c r="BW12" s="3221" t="n"/>
      <c r="BX12" s="3223" t="n"/>
      <c r="BY12" s="3223" t="n"/>
      <c r="BZ12" s="1499" t="n"/>
      <c r="CA12" s="1501" t="n"/>
      <c r="CB12" s="3221" t="n"/>
      <c r="CC12" s="3221" t="n"/>
      <c r="CD12" s="3221" t="n"/>
      <c r="CE12" s="3221" t="n"/>
      <c r="CF12" s="3223" t="n"/>
      <c r="CG12" s="3223" t="n"/>
      <c r="CH12" s="1499" t="n"/>
      <c r="CI12" s="1501" t="n"/>
      <c r="CJ12" s="3221" t="n"/>
      <c r="CK12" s="3221" t="n"/>
      <c r="CL12" s="3221" t="n"/>
      <c r="CM12" s="3221" t="n"/>
      <c r="CN12" s="3223" t="n"/>
      <c r="CO12" s="3223" t="n"/>
      <c r="CP12" s="1499" t="n"/>
      <c r="CQ12" s="1500" t="n"/>
      <c r="CR12" s="1586" t="n">
        <v>0.1147426283228548</v>
      </c>
      <c r="CS12" s="1586" t="n">
        <v>0.1742875141723681</v>
      </c>
      <c r="CT12" s="1586" t="n">
        <v>0.128912894525825</v>
      </c>
      <c r="CU12" s="1586" t="n"/>
      <c r="CV12" s="3224" t="n">
        <v>-0.01417026620297016</v>
      </c>
      <c r="CW12" s="3224" t="n"/>
      <c r="CX12" s="3177">
        <f>IFERROR(CR12/CS12-1,"-")</f>
        <v/>
      </c>
      <c r="CY12" s="268" t="n"/>
      <c r="CZ12" s="1588" t="n">
        <v>0.1875042986353293</v>
      </c>
      <c r="DA12" s="3178" t="n"/>
      <c r="DB12" s="3178" t="n"/>
      <c r="DC12" s="3225" t="n"/>
      <c r="DD12" s="3179" t="n">
        <v>0.2224924515147426</v>
      </c>
      <c r="DE12" s="1507">
        <f>CZ12/$DD12-1</f>
        <v/>
      </c>
      <c r="DF12" s="1508">
        <f>DA12/$DD12-1</f>
        <v/>
      </c>
      <c r="DG12" s="1508">
        <f>DB12/$DD12-1</f>
        <v/>
      </c>
      <c r="DH12" s="1508">
        <f>DC12/$DD12-1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509" t="inlineStr">
        <is>
          <t>3G</t>
        </is>
      </c>
      <c r="B13" s="1510" t="n"/>
      <c r="C13" s="1283" t="n"/>
      <c r="D13" s="3226" t="n">
        <v>0.758795691547405</v>
      </c>
      <c r="E13" s="3226" t="n">
        <v>1.06103589142315</v>
      </c>
      <c r="F13" s="3226" t="n">
        <v>0.782529145434098</v>
      </c>
      <c r="G13" s="3227" t="n">
        <v>-0.02373345388669301</v>
      </c>
      <c r="H13" s="3180" t="n">
        <v>-0.2848538888447543</v>
      </c>
      <c r="I13" s="3180" t="n"/>
      <c r="J13" s="3228" t="n">
        <v>0.589591874312466</v>
      </c>
      <c r="K13" s="3228" t="n">
        <v>0.9824320939447132</v>
      </c>
      <c r="L13" s="3228" t="n">
        <v>0.700474764184332</v>
      </c>
      <c r="M13" s="3181" t="n">
        <v>-0.110882889871866</v>
      </c>
      <c r="N13" s="1513" t="n">
        <v>-0.3998650105727862</v>
      </c>
      <c r="O13" s="1514" t="n"/>
      <c r="P13" s="3228" t="n">
        <v>0.577528211223947</v>
      </c>
      <c r="Q13" s="3228" t="n">
        <v>1.051262578995519</v>
      </c>
      <c r="R13" s="3228" t="n">
        <v>0.771688831345536</v>
      </c>
      <c r="S13" s="3181" t="n">
        <v>-0.194160620121589</v>
      </c>
      <c r="T13" s="1513" t="n">
        <v>-0.4506337210482894</v>
      </c>
      <c r="U13" s="1514" t="n"/>
      <c r="V13" s="3228" t="n">
        <v>0.519558012248286</v>
      </c>
      <c r="W13" s="3228" t="n">
        <v>0.9863383771377303</v>
      </c>
      <c r="X13" s="3228" t="n">
        <v>0.7445652315481051</v>
      </c>
      <c r="Y13" s="3229" t="n">
        <v>0.605422430770153</v>
      </c>
      <c r="Z13" s="3230" t="n">
        <v>-0.225007219299819</v>
      </c>
      <c r="AA13" s="3230" t="n">
        <v>-0.08586441852186699</v>
      </c>
      <c r="AB13" s="1513" t="n">
        <v>-0.4732456687369309</v>
      </c>
      <c r="AC13" s="1514" t="n"/>
      <c r="AD13" s="3231" t="n">
        <v>0.47291272404939</v>
      </c>
      <c r="AE13" s="3231" t="n">
        <v>0.92051372116046</v>
      </c>
      <c r="AF13" s="3231" t="n">
        <v>0.7822158287075009</v>
      </c>
      <c r="AG13" s="3232" t="n">
        <v>0.62171669759707</v>
      </c>
      <c r="AH13" s="3233" t="n">
        <v>-0.3093031046581109</v>
      </c>
      <c r="AI13" s="3233" t="n">
        <v>-0.14880397354768</v>
      </c>
      <c r="AJ13" s="1519" t="n">
        <v>-0.4862513038336841</v>
      </c>
      <c r="AK13" s="1520" t="n"/>
      <c r="AL13" s="3231" t="n">
        <v>0.461666668322039</v>
      </c>
      <c r="AM13" s="3231" t="n">
        <v>0.8632575471749342</v>
      </c>
      <c r="AN13" s="3231" t="n">
        <v>0.7495015670883459</v>
      </c>
      <c r="AO13" s="3232" t="n">
        <v>0.5995744702977379</v>
      </c>
      <c r="AP13" s="3233" t="n">
        <v>0</v>
      </c>
      <c r="AQ13" s="3233" t="n">
        <v>-0.2878348987663069</v>
      </c>
      <c r="AR13" s="1519" t="n">
        <v>-0.1379078019756989</v>
      </c>
      <c r="AS13" s="1519" t="n">
        <v>-0.4652040172334747</v>
      </c>
      <c r="AT13" s="1520" t="n"/>
      <c r="AU13" s="3231" t="n">
        <v>0.429813426068502</v>
      </c>
      <c r="AV13" s="3231" t="n">
        <v>0.7889723476064904</v>
      </c>
      <c r="AW13" s="3231" t="n">
        <v>0.764731840141508</v>
      </c>
      <c r="AX13" s="3232" t="n">
        <v>0.494502083415661</v>
      </c>
      <c r="AY13" s="3233" t="n">
        <v>-0.334918414073006</v>
      </c>
      <c r="AZ13" s="3233" t="n">
        <v>-0.06468865734715901</v>
      </c>
      <c r="BA13" s="1519" t="n">
        <v>-0.4552237130079029</v>
      </c>
      <c r="BB13" s="1519" t="n"/>
      <c r="BC13" s="3231" t="n">
        <v>0.419399368642131</v>
      </c>
      <c r="BD13" s="3231" t="n">
        <v>0.804558850998018</v>
      </c>
      <c r="BE13" s="3231" t="n">
        <v>0.7737120752631631</v>
      </c>
      <c r="BF13" s="3232" t="n">
        <v>0.5153708407264024</v>
      </c>
      <c r="BG13" s="3233" t="n">
        <v>-0.3543127066210321</v>
      </c>
      <c r="BH13" s="3233" t="n">
        <v>-0.09597147208427137</v>
      </c>
      <c r="BI13" s="1519" t="n">
        <v>-0.4787213289346262</v>
      </c>
      <c r="BJ13" s="1520" t="n"/>
      <c r="BK13" s="3231" t="n"/>
      <c r="BL13" s="3231" t="n"/>
      <c r="BM13" s="3231" t="n"/>
      <c r="BN13" s="3232" t="n"/>
      <c r="BO13" s="3231" t="n"/>
      <c r="BP13" s="3233" t="n"/>
      <c r="BQ13" s="3233" t="n"/>
      <c r="BR13" s="1519" t="n"/>
      <c r="BS13" s="1520" t="n"/>
      <c r="BT13" s="3231" t="n"/>
      <c r="BU13" s="3231" t="n"/>
      <c r="BV13" s="3231" t="n"/>
      <c r="BW13" s="3231" t="n"/>
      <c r="BX13" s="3233" t="n"/>
      <c r="BY13" s="3233" t="n"/>
      <c r="BZ13" s="1519" t="n"/>
      <c r="CA13" s="1521" t="n"/>
      <c r="CB13" s="3231" t="n"/>
      <c r="CC13" s="3231" t="n"/>
      <c r="CD13" s="3231" t="n"/>
      <c r="CE13" s="3231" t="n"/>
      <c r="CF13" s="3233" t="n"/>
      <c r="CG13" s="3233" t="n"/>
      <c r="CH13" s="1519" t="n"/>
      <c r="CI13" s="1521" t="n"/>
      <c r="CJ13" s="3231" t="n"/>
      <c r="CK13" s="3231" t="n"/>
      <c r="CL13" s="3231" t="n"/>
      <c r="CM13" s="3231" t="n"/>
      <c r="CN13" s="3233" t="n"/>
      <c r="CO13" s="3233" t="n"/>
      <c r="CP13" s="1519" t="n"/>
      <c r="CQ13" s="1520" t="n"/>
      <c r="CR13" s="1586" t="n">
        <v>4.229265976414165</v>
      </c>
      <c r="CS13" s="1586" t="n">
        <v>7.384086208872571</v>
      </c>
      <c r="CT13" s="1586" t="n">
        <v>6.084649556765751</v>
      </c>
      <c r="CU13" s="1586" t="n"/>
      <c r="CV13" s="3234" t="n">
        <v>-1.855383580351586</v>
      </c>
      <c r="CW13" s="3234" t="n"/>
      <c r="CX13" s="3184">
        <f>IFERROR(CR13/CS13-1,"-")</f>
        <v/>
      </c>
      <c r="CY13" s="268" t="n"/>
      <c r="CZ13" s="1588" t="n">
        <v>9.019966370081537</v>
      </c>
      <c r="DA13" s="3185" t="n"/>
      <c r="DB13" s="3185" t="n"/>
      <c r="DC13" s="3235" t="n"/>
      <c r="DD13" s="3186" t="n">
        <v>10.25413961674285</v>
      </c>
      <c r="DE13" s="1527">
        <f>CZ13/$DD13-1</f>
        <v/>
      </c>
      <c r="DF13" s="1528">
        <f>DA13/$DD13-1</f>
        <v/>
      </c>
      <c r="DG13" s="1528">
        <f>DB13/$DD13-1</f>
        <v/>
      </c>
      <c r="DH13" s="1528">
        <f>DC13/$DD13-1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5" r="14" s="2323">
      <c r="A14" s="2355" t="inlineStr">
        <is>
          <t>4G</t>
        </is>
      </c>
      <c r="B14" s="3187" t="n"/>
      <c r="C14" s="1283" t="n"/>
      <c r="D14" s="3236" t="n">
        <v>10.1189701889753</v>
      </c>
      <c r="E14" s="3236" t="n">
        <v>7.908491346604115</v>
      </c>
      <c r="F14" s="3236" t="n">
        <v>9.77578800417389</v>
      </c>
      <c r="G14" s="3237" t="n">
        <v>0.3431821848014103</v>
      </c>
      <c r="H14" s="3188" t="n">
        <v>0.2795070191636941</v>
      </c>
      <c r="I14" s="3188" t="n"/>
      <c r="J14" s="3238" t="n">
        <v>8.98168119130527</v>
      </c>
      <c r="K14" s="3238" t="n">
        <v>7.61855559913279</v>
      </c>
      <c r="L14" s="3238" t="n">
        <v>9.07187279267305</v>
      </c>
      <c r="M14" s="3189" t="n">
        <v>-0.09019160136777948</v>
      </c>
      <c r="N14" s="1532" t="n">
        <v>0.178921788314788</v>
      </c>
      <c r="O14" s="1472" t="n"/>
      <c r="P14" s="3238" t="n">
        <v>9.74075861861286</v>
      </c>
      <c r="Q14" s="3238" t="n">
        <v>8.609344440019534</v>
      </c>
      <c r="R14" s="3238" t="n">
        <v>10.3580449756343</v>
      </c>
      <c r="S14" s="3189" t="n">
        <v>-0.61728635702144</v>
      </c>
      <c r="T14" s="1532" t="n">
        <v>0.1314169953909707</v>
      </c>
      <c r="U14" s="1472" t="n"/>
      <c r="V14" s="3238" t="n">
        <v>9.82238284063304</v>
      </c>
      <c r="W14" s="3238" t="n">
        <v>8.355215015374819</v>
      </c>
      <c r="X14" s="3238" t="n">
        <v>10.3550608647614</v>
      </c>
      <c r="Y14" s="3239" t="n">
        <v>9.80313098985194</v>
      </c>
      <c r="Z14" s="3240" t="n">
        <v>-0.5326780241283604</v>
      </c>
      <c r="AA14" s="3240" t="n">
        <v>0.01925185078109948</v>
      </c>
      <c r="AB14" s="1532" t="n">
        <v>0.1755990507196306</v>
      </c>
      <c r="AC14" s="1472" t="n"/>
      <c r="AD14" s="3241" t="n">
        <v>9.86991067064058</v>
      </c>
      <c r="AE14" s="3241" t="n">
        <v>8.257699687250515</v>
      </c>
      <c r="AF14" s="3241" t="n">
        <v>11.2688354669914</v>
      </c>
      <c r="AG14" s="3242" t="n">
        <v>10.3786850243085</v>
      </c>
      <c r="AH14" s="3192" t="n">
        <v>-1.398924796350819</v>
      </c>
      <c r="AI14" s="3192" t="n">
        <v>-0.5087743536679188</v>
      </c>
      <c r="AJ14" s="1536" t="n">
        <v>0.1952372990603231</v>
      </c>
      <c r="AK14" s="1482" t="n"/>
      <c r="AL14" s="3241" t="n">
        <v>10.2675751457338</v>
      </c>
      <c r="AM14" s="3241" t="n">
        <v>8.091398480218977</v>
      </c>
      <c r="AN14" s="3241" t="n">
        <v>11.1820250065183</v>
      </c>
      <c r="AO14" s="3242" t="n">
        <v>10.3188690490556</v>
      </c>
      <c r="AP14" s="3192" t="n">
        <v>0</v>
      </c>
      <c r="AQ14" s="3192" t="n">
        <v>-0.9144498607845009</v>
      </c>
      <c r="AR14" s="1536" t="n">
        <v>-0.05129390332179895</v>
      </c>
      <c r="AS14" s="1536" t="n">
        <v>0.2689493875298463</v>
      </c>
      <c r="AT14" s="1482" t="n"/>
      <c r="AU14" s="3241" t="n">
        <v>10.2856736439952</v>
      </c>
      <c r="AV14" s="3241" t="n">
        <v>8.709039119507091</v>
      </c>
      <c r="AW14" s="3241" t="n">
        <v>11.8127220719936</v>
      </c>
      <c r="AX14" s="3242" t="n">
        <v>10.8554305468946</v>
      </c>
      <c r="AY14" s="3192" t="n">
        <v>-1.5270484279984</v>
      </c>
      <c r="AZ14" s="3192" t="n">
        <v>-0.5697569028994014</v>
      </c>
      <c r="BA14" s="1536" t="n">
        <v>0.1810342682876067</v>
      </c>
      <c r="BB14" s="1536" t="n"/>
      <c r="BC14" s="3241" t="n">
        <v>10.48457643933949</v>
      </c>
      <c r="BD14" s="3241" t="n">
        <v>9.007289737535471</v>
      </c>
      <c r="BE14" s="3241" t="n">
        <v>12.37128349205298</v>
      </c>
      <c r="BF14" s="3242" t="n">
        <v>11.60291729483134</v>
      </c>
      <c r="BG14" s="3192" t="n">
        <v>-1.886707052713488</v>
      </c>
      <c r="BH14" s="3192" t="n">
        <v>-1.118340855491855</v>
      </c>
      <c r="BI14" s="1536" t="n">
        <v>0.1640101234501008</v>
      </c>
      <c r="BJ14" s="1482" t="n"/>
      <c r="BK14" s="3241" t="n"/>
      <c r="BL14" s="3241" t="n"/>
      <c r="BM14" s="3241" t="n"/>
      <c r="BN14" s="3242" t="n"/>
      <c r="BO14" s="3241" t="n"/>
      <c r="BP14" s="3192" t="n"/>
      <c r="BQ14" s="3192" t="n"/>
      <c r="BR14" s="1536" t="n"/>
      <c r="BS14" s="1482" t="n"/>
      <c r="BT14" s="3241" t="n"/>
      <c r="BU14" s="3241" t="n"/>
      <c r="BV14" s="3241" t="n"/>
      <c r="BW14" s="3241" t="n"/>
      <c r="BX14" s="3192" t="n"/>
      <c r="BY14" s="3192" t="n"/>
      <c r="BZ14" s="1536" t="n"/>
      <c r="CA14" s="1538" t="n"/>
      <c r="CB14" s="3241" t="n"/>
      <c r="CC14" s="3241" t="n"/>
      <c r="CD14" s="3241" t="n"/>
      <c r="CE14" s="3241" t="n"/>
      <c r="CF14" s="3192" t="n"/>
      <c r="CG14" s="3192" t="n"/>
      <c r="CH14" s="1536" t="n"/>
      <c r="CI14" s="1538" t="n"/>
      <c r="CJ14" s="3241" t="n"/>
      <c r="CK14" s="3241" t="n"/>
      <c r="CL14" s="3241" t="n"/>
      <c r="CM14" s="3241" t="n"/>
      <c r="CN14" s="3192" t="n"/>
      <c r="CO14" s="3192" t="n"/>
      <c r="CP14" s="1536" t="n"/>
      <c r="CQ14" s="1482" t="n"/>
      <c r="CR14" s="1607" t="n">
        <v>79.5715287392356</v>
      </c>
      <c r="CS14" s="1607" t="n">
        <v>67.17467406493142</v>
      </c>
      <c r="CT14" s="1607" t="n">
        <v>86.82632974027418</v>
      </c>
      <c r="CU14" s="1607" t="n"/>
      <c r="CV14" s="3243" t="n">
        <v>-7.254801001038572</v>
      </c>
      <c r="CW14" s="3243" t="n"/>
      <c r="CX14" s="3193">
        <f>IFERROR(CR14/CS14-1,"-")</f>
        <v/>
      </c>
      <c r="CY14" s="268" t="n"/>
      <c r="CZ14" s="3244" t="n">
        <v>137.6080750148638</v>
      </c>
      <c r="DA14" s="3194" t="n"/>
      <c r="DB14" s="3194" t="n"/>
      <c r="DC14" s="3245" t="n"/>
      <c r="DD14" s="3195" t="n">
        <v>100.2313660749873</v>
      </c>
      <c r="DE14" s="1544">
        <f>CZ14/$DD14-1</f>
        <v/>
      </c>
      <c r="DF14" s="1545">
        <f>DA14/$DD14-1</f>
        <v/>
      </c>
      <c r="DG14" s="1545">
        <f>DB14/$DD14-1</f>
        <v/>
      </c>
      <c r="DH14" s="1545">
        <f>DC14/$DD14-1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r="15">
      <c r="D15" s="3246" t="n"/>
      <c r="E15" s="3247" t="n"/>
      <c r="F15" s="3247" t="n"/>
      <c r="J15" s="3246" t="n"/>
      <c r="K15" s="3246" t="n"/>
      <c r="L15" s="3246" t="n"/>
      <c r="M15" s="2883" t="n"/>
      <c r="N15" s="3248" t="n"/>
      <c r="O15" s="3249" t="n"/>
      <c r="P15" s="3246" t="n"/>
      <c r="Q15" s="3246" t="n"/>
      <c r="R15" s="2388" t="n"/>
      <c r="S15" s="2883" t="n"/>
      <c r="T15" s="3248" t="n"/>
      <c r="U15" s="3249" t="n"/>
      <c r="V15" s="234" t="n"/>
      <c r="W15" s="2388" t="n"/>
      <c r="Z15" s="2511" t="n"/>
      <c r="AA15" s="2388" t="n"/>
      <c r="AB15" s="3116" t="n"/>
      <c r="AC15" s="3249" t="n"/>
      <c r="AD15" s="1615" t="n"/>
      <c r="AE15" s="2582" t="n"/>
      <c r="AF15" s="1615" t="n"/>
      <c r="AG15" s="268" t="n"/>
      <c r="AH15" s="2568" t="n"/>
      <c r="AI15" s="2582" t="n"/>
      <c r="AJ15" s="3250" t="n"/>
      <c r="AK15" s="3251" t="n"/>
      <c r="AL15" s="1615" t="n"/>
      <c r="AM15" s="2582" t="n"/>
      <c r="AN15" s="1615" t="n"/>
      <c r="AO15" s="2582" t="n"/>
      <c r="AP15" s="2568" t="n"/>
      <c r="AQ15" s="2582" t="n"/>
      <c r="AR15" s="3250" t="n"/>
      <c r="AS15" s="3250" t="n"/>
      <c r="AT15" s="3251" t="n"/>
      <c r="AU15" s="1615" t="n"/>
      <c r="AV15" s="2582" t="n"/>
      <c r="AW15" s="1615" t="n"/>
      <c r="AX15" s="2582" t="n"/>
      <c r="AY15" s="2568" t="n"/>
      <c r="AZ15" s="2582" t="n"/>
      <c r="BA15" s="3250" t="n"/>
      <c r="BB15" s="3250" t="n"/>
      <c r="BC15" s="1615" t="n"/>
      <c r="BD15" s="2582" t="n"/>
      <c r="BE15" s="1615" t="n"/>
      <c r="BF15" s="2582" t="n"/>
      <c r="BG15" s="2568" t="n"/>
      <c r="BH15" s="2582" t="n"/>
      <c r="BI15" s="3250" t="n"/>
      <c r="BJ15" s="3250" t="n"/>
      <c r="BK15" s="1615" t="n"/>
      <c r="BL15" s="2582" t="n"/>
      <c r="BM15" s="1615" t="n"/>
      <c r="BN15" s="2582" t="n"/>
      <c r="BO15" s="1615" t="n"/>
      <c r="BP15" s="2568" t="n"/>
      <c r="BQ15" s="2582" t="n"/>
      <c r="BR15" s="3250" t="n"/>
      <c r="BS15" s="3250" t="n"/>
      <c r="BT15" s="1615" t="n"/>
      <c r="BU15" s="2582" t="n"/>
      <c r="BV15" s="1615" t="n"/>
      <c r="BW15" s="1615" t="n"/>
      <c r="BX15" s="2568" t="n"/>
      <c r="BY15" s="2582" t="n"/>
      <c r="BZ15" s="3250" t="n"/>
      <c r="CA15" s="3250" t="n"/>
      <c r="CB15" s="1615" t="n"/>
      <c r="CC15" s="1615" t="n"/>
      <c r="CD15" s="1615" t="n"/>
      <c r="CE15" s="1615" t="n"/>
      <c r="CF15" s="2568" t="n"/>
      <c r="CG15" s="2582" t="n"/>
      <c r="CH15" s="3250" t="n"/>
      <c r="CI15" s="3250" t="n"/>
      <c r="CJ15" s="1615" t="n"/>
      <c r="CK15" s="1615" t="n"/>
      <c r="CL15" s="1615" t="n"/>
      <c r="CM15" s="1615" t="n"/>
      <c r="CN15" s="2568" t="n"/>
      <c r="CO15" s="2582" t="n"/>
      <c r="CP15" s="3250" t="n"/>
      <c r="CQ15" s="1618" t="n"/>
      <c r="CR15" s="2726" t="n"/>
      <c r="CS15" s="2726" t="n"/>
      <c r="CT15" s="2726" t="n"/>
      <c r="CU15" s="3252" t="n"/>
      <c r="CV15" s="268" t="n"/>
      <c r="CW15" s="3253" t="n"/>
      <c r="CX15" s="3250" t="n"/>
      <c r="CY15" s="268" t="n"/>
      <c r="CZ15" s="3254" t="n"/>
      <c r="DA15" s="3255" t="n"/>
      <c r="DB15" s="3255" t="n"/>
      <c r="DC15" s="268" t="n"/>
      <c r="DD15" s="3256" t="n"/>
      <c r="DE15" s="1624" t="n"/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2350" t="inlineStr">
        <is>
          <t>Chiffre d'affaires</t>
        </is>
      </c>
      <c r="B16" s="3093" t="n"/>
      <c r="C16" s="1283" t="n"/>
      <c r="D16" s="1490" t="n">
        <v>3531539953</v>
      </c>
      <c r="E16" s="1490" t="n">
        <v>4041892728</v>
      </c>
      <c r="F16" s="1490" t="n">
        <v>4112971609.30901</v>
      </c>
      <c r="G16" s="1559" t="n">
        <v>-581431656.30901</v>
      </c>
      <c r="H16" s="3159" t="n">
        <v>-0.1262657891597563</v>
      </c>
      <c r="I16" s="3159" t="n"/>
      <c r="J16" s="1372" t="n">
        <v>3280484311</v>
      </c>
      <c r="K16" s="1372" t="n">
        <v>3779427133</v>
      </c>
      <c r="L16" s="1372" t="n">
        <v>3750923502.90239</v>
      </c>
      <c r="M16" s="3204" t="n">
        <v>-470439191.90239</v>
      </c>
      <c r="N16" s="1562" t="n">
        <v>-0.1320154627783374</v>
      </c>
      <c r="O16" s="3257" t="n"/>
      <c r="P16" s="1372" t="n">
        <v>3544349124</v>
      </c>
      <c r="Q16" s="1372" t="n">
        <v>4179089676</v>
      </c>
      <c r="R16" s="1372" t="n">
        <v>4209964675.80027</v>
      </c>
      <c r="S16" s="3204" t="n">
        <v>-665615551.8002701</v>
      </c>
      <c r="T16" s="1562" t="n">
        <v>-0.1518848843194816</v>
      </c>
      <c r="U16" s="3257" t="n"/>
      <c r="V16" s="1372" t="n">
        <v>3447294712</v>
      </c>
      <c r="W16" s="3258" t="n">
        <v>4092636089</v>
      </c>
      <c r="X16" s="1372" t="n">
        <v>4138371868.05174</v>
      </c>
      <c r="Y16" s="1372" t="n">
        <v>3472130893.06577</v>
      </c>
      <c r="Z16" s="3095" t="n">
        <v>-691077156.0517402</v>
      </c>
      <c r="AA16" s="3259" t="n">
        <v>-24836181.06577015</v>
      </c>
      <c r="AB16" s="3208" t="n">
        <v>-0.1576835474657809</v>
      </c>
      <c r="AC16" s="3257" t="n"/>
      <c r="AD16" s="1496" t="n">
        <v>3449279242</v>
      </c>
      <c r="AE16" s="3260" t="n">
        <v>4012448691</v>
      </c>
      <c r="AF16" s="1496" t="n">
        <v>4429389628.02024</v>
      </c>
      <c r="AG16" s="1496" t="n">
        <v>3619975789.19005</v>
      </c>
      <c r="AH16" s="3261" t="n">
        <v>-980110386.0202398</v>
      </c>
      <c r="AI16" s="3262" t="n">
        <v>-170696547.1900501</v>
      </c>
      <c r="AJ16" s="3212" t="n">
        <v>-0.1403555515272258</v>
      </c>
      <c r="AK16" s="3263" t="n"/>
      <c r="AL16" s="1496" t="n">
        <v>3280915740</v>
      </c>
      <c r="AM16" s="1496" t="n">
        <v>3717817305</v>
      </c>
      <c r="AN16" s="1496" t="n">
        <v>4323946912.7221</v>
      </c>
      <c r="AO16" s="3260" t="n">
        <v>3544310977.58942</v>
      </c>
      <c r="AP16" s="3261" t="n">
        <v>0</v>
      </c>
      <c r="AQ16" s="3262" t="n">
        <v>-1043031172.7221</v>
      </c>
      <c r="AR16" s="3212" t="n">
        <v>-263395237.5894203</v>
      </c>
      <c r="AS16" s="3212" t="n">
        <v>-0.1175156090678318</v>
      </c>
      <c r="AT16" s="3263" t="n"/>
      <c r="AU16" s="1496" t="n">
        <v>3070599567</v>
      </c>
      <c r="AV16" s="1496" t="n">
        <v>3704030442.999995</v>
      </c>
      <c r="AW16" s="1496" t="n">
        <v>4494770319.40913</v>
      </c>
      <c r="AX16" s="3260" t="n">
        <v>3570289300.92967</v>
      </c>
      <c r="AY16" s="3261" t="n">
        <v>-1424170752.40913</v>
      </c>
      <c r="AZ16" s="3262" t="n">
        <v>-499689733.9296703</v>
      </c>
      <c r="BA16" s="3212" t="n">
        <v>-0.1710112499742206</v>
      </c>
      <c r="BB16" s="3212" t="n"/>
      <c r="BC16" s="1496" t="n">
        <v>3225675913</v>
      </c>
      <c r="BD16" s="1496" t="n">
        <v>3826845578</v>
      </c>
      <c r="BE16" s="1496" t="n">
        <v>4633063261.279334</v>
      </c>
      <c r="BF16" s="3260" t="n">
        <v>3702108043.779662</v>
      </c>
      <c r="BG16" s="3261" t="n">
        <v>-1407387348.279335</v>
      </c>
      <c r="BH16" s="3262" t="n">
        <v>-476432130.7796626</v>
      </c>
      <c r="BI16" s="3212" t="n">
        <v>-0.1570927419846886</v>
      </c>
      <c r="BJ16" s="3263" t="n"/>
      <c r="BK16" s="1496" t="n"/>
      <c r="BL16" s="1496" t="n"/>
      <c r="BM16" s="1496" t="n"/>
      <c r="BN16" s="1496" t="n"/>
      <c r="BO16" s="1496" t="n"/>
      <c r="BP16" s="3261" t="n"/>
      <c r="BQ16" s="3262" t="n"/>
      <c r="BR16" s="3212" t="n"/>
      <c r="BS16" s="3263" t="n"/>
      <c r="BT16" s="1496" t="n"/>
      <c r="BU16" s="1496" t="n"/>
      <c r="BV16" s="1496" t="n"/>
      <c r="BW16" s="1496" t="n"/>
      <c r="BX16" s="3261" t="n"/>
      <c r="BY16" s="3262" t="n"/>
      <c r="BZ16" s="3212" t="n"/>
      <c r="CA16" s="3264" t="n"/>
      <c r="CB16" s="1496" t="n"/>
      <c r="CC16" s="1496" t="n"/>
      <c r="CD16" s="1496" t="n"/>
      <c r="CE16" s="1496" t="n"/>
      <c r="CF16" s="3261" t="n"/>
      <c r="CG16" s="3262" t="n"/>
      <c r="CH16" s="3212" t="n"/>
      <c r="CI16" s="3264" t="n"/>
      <c r="CJ16" s="1496" t="n"/>
      <c r="CK16" s="1496" t="n"/>
      <c r="CL16" s="1496" t="n"/>
      <c r="CM16" s="1496" t="n"/>
      <c r="CN16" s="3261" t="n"/>
      <c r="CO16" s="3262" t="n"/>
      <c r="CP16" s="3212" t="n"/>
      <c r="CQ16" s="1500" t="n"/>
      <c r="CR16" s="3170" t="n">
        <v>26830138562</v>
      </c>
      <c r="CS16" s="3170" t="n">
        <v>31354187643</v>
      </c>
      <c r="CT16" s="3170" t="n">
        <v>34093401777.49422</v>
      </c>
      <c r="CU16" s="3170" t="n"/>
      <c r="CV16" s="1575" t="n">
        <v>-7263263215.494225</v>
      </c>
      <c r="CW16" s="3265" t="n"/>
      <c r="CX16" s="3169">
        <f>IFERROR(CR16/CS16-1,"-")</f>
        <v/>
      </c>
      <c r="CY16" s="268" t="n"/>
      <c r="CZ16" s="1483" t="n">
        <v>52607641532.98949</v>
      </c>
      <c r="DA16" s="3170" t="n"/>
      <c r="DB16" s="3170" t="n"/>
      <c r="DC16" s="1483" t="n"/>
      <c r="DD16" s="3170" t="n">
        <v>45725211696</v>
      </c>
      <c r="DE16" s="1488">
        <f>CZ16/$DD16-1</f>
        <v/>
      </c>
      <c r="DF16" s="1489">
        <f>DA16/$DD16-1</f>
        <v/>
      </c>
      <c r="DG16" s="1489">
        <f>DB16/$DD16-1</f>
        <v/>
      </c>
      <c r="DH16" s="1489">
        <f>DC16/$DD16-1</f>
        <v/>
      </c>
      <c r="DI16" s="2510" t="n"/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2354" t="inlineStr">
        <is>
          <t>2G</t>
        </is>
      </c>
      <c r="B17" s="3172" t="n"/>
      <c r="C17" s="1283" t="n"/>
      <c r="D17" s="1490" t="n">
        <v>57129479.5242151</v>
      </c>
      <c r="E17" s="1490" t="n">
        <v>449067282.5925952</v>
      </c>
      <c r="F17" s="1490" t="n">
        <v>69481238.3301288</v>
      </c>
      <c r="G17" s="3266" t="n">
        <v>-12351758.8059137</v>
      </c>
      <c r="H17" s="3173" t="n">
        <v>-0.8727819154528691</v>
      </c>
      <c r="I17" s="3173" t="n"/>
      <c r="J17" s="1372" t="n">
        <v>52384719.6928185</v>
      </c>
      <c r="K17" s="1372" t="n">
        <v>85176765.26893307</v>
      </c>
      <c r="L17" s="1372" t="n">
        <v>61664460.8390705</v>
      </c>
      <c r="M17" s="3174" t="n">
        <v>-9279741.146251999</v>
      </c>
      <c r="N17" s="1493" t="n">
        <v>-0.384988153431027</v>
      </c>
      <c r="O17" s="1494" t="n"/>
      <c r="P17" s="1372" t="n">
        <v>56192773.7383304</v>
      </c>
      <c r="Q17" s="1372" t="n">
        <v>87645739.07278043</v>
      </c>
      <c r="R17" s="1372" t="n">
        <v>67357224.22793961</v>
      </c>
      <c r="S17" s="3174" t="n">
        <v>-11164450.4896092</v>
      </c>
      <c r="T17" s="1493" t="n">
        <v>-0.3588647396575856</v>
      </c>
      <c r="U17" s="1494" t="n"/>
      <c r="V17" s="1372" t="n">
        <v>54405442.4240363</v>
      </c>
      <c r="W17" s="1372" t="n">
        <v>80038454.35975707</v>
      </c>
      <c r="X17" s="1372" t="n">
        <v>64441992.3268997</v>
      </c>
      <c r="Y17" s="1373" t="n">
        <v>54667090.0403701</v>
      </c>
      <c r="Z17" s="3175" t="n">
        <v>-10036549.9028634</v>
      </c>
      <c r="AA17" s="3175" t="n">
        <v>-261647.6163337976</v>
      </c>
      <c r="AB17" s="1493" t="n">
        <v>-0.3202587074021374</v>
      </c>
      <c r="AC17" s="1494" t="n"/>
      <c r="AD17" s="1496" t="n">
        <v>54436762.4130926</v>
      </c>
      <c r="AE17" s="1496" t="n">
        <v>102134273.8742835</v>
      </c>
      <c r="AF17" s="1496" t="n">
        <v>67133978.976243</v>
      </c>
      <c r="AG17" s="1497" t="n">
        <v>56593576.1703032</v>
      </c>
      <c r="AH17" s="3176" t="n">
        <v>-12697216.56315041</v>
      </c>
      <c r="AI17" s="3176" t="n">
        <v>-2156813.757210605</v>
      </c>
      <c r="AJ17" s="1499" t="n">
        <v>-0.4670078872827893</v>
      </c>
      <c r="AK17" s="1500" t="n"/>
      <c r="AL17" s="1496" t="n">
        <v>53244246.4613158</v>
      </c>
      <c r="AM17" s="1496" t="n">
        <v>67671480.63508169</v>
      </c>
      <c r="AN17" s="1496" t="n">
        <v>63791658.76467571</v>
      </c>
      <c r="AO17" s="1497" t="n">
        <v>55020546.0517124</v>
      </c>
      <c r="AP17" s="3176" t="n">
        <v>0</v>
      </c>
      <c r="AQ17" s="3176" t="n">
        <v>-10547412.30335991</v>
      </c>
      <c r="AR17" s="1499" t="n">
        <v>-1776299.590396605</v>
      </c>
      <c r="AS17" s="1499" t="n">
        <v>-0.2131951900323377</v>
      </c>
      <c r="AT17" s="1500" t="n"/>
      <c r="AU17" s="1496" t="n">
        <v>60081626.6218093</v>
      </c>
      <c r="AV17" s="1496" t="n">
        <v>69572126.85616402</v>
      </c>
      <c r="AW17" s="1496" t="n">
        <v>64550961.3803656</v>
      </c>
      <c r="AX17" s="1497" t="n">
        <v>55655843.7209896</v>
      </c>
      <c r="AY17" s="3176" t="n">
        <v>-4469334.758556299</v>
      </c>
      <c r="AZ17" s="3176" t="n">
        <v>4425782.900819704</v>
      </c>
      <c r="BA17" s="1499" t="n">
        <v>-0.1364123919048175</v>
      </c>
      <c r="BB17" s="1499" t="n"/>
      <c r="BC17" s="1496" t="n">
        <v>54529533.28613178</v>
      </c>
      <c r="BD17" s="1496" t="n">
        <v>68017201.01749349</v>
      </c>
      <c r="BE17" s="1496" t="n">
        <v>64774251.43821758</v>
      </c>
      <c r="BF17" s="1497" t="n">
        <v>57355908.89809477</v>
      </c>
      <c r="BG17" s="3176" t="n">
        <v>-10244718.1520858</v>
      </c>
      <c r="BH17" s="3176" t="n">
        <v>-2826375.611962989</v>
      </c>
      <c r="BI17" s="1499" t="n">
        <v>-0.1982978942031559</v>
      </c>
      <c r="BJ17" s="1500" t="n"/>
      <c r="BK17" s="1496" t="n"/>
      <c r="BL17" s="1496" t="n"/>
      <c r="BM17" s="1496" t="n"/>
      <c r="BN17" s="1497" t="n"/>
      <c r="BO17" s="1496" t="n"/>
      <c r="BP17" s="3176" t="n"/>
      <c r="BQ17" s="3176" t="n"/>
      <c r="BR17" s="1499" t="n"/>
      <c r="BS17" s="1500" t="n"/>
      <c r="BT17" s="1496" t="n"/>
      <c r="BU17" s="1496" t="n"/>
      <c r="BV17" s="1496" t="n"/>
      <c r="BW17" s="1496" t="n"/>
      <c r="BX17" s="3176" t="n"/>
      <c r="BY17" s="3176" t="n"/>
      <c r="BZ17" s="1499" t="n"/>
      <c r="CA17" s="1501" t="n"/>
      <c r="CB17" s="1496" t="n"/>
      <c r="CC17" s="1496" t="n"/>
      <c r="CD17" s="1496" t="n"/>
      <c r="CE17" s="1496" t="n"/>
      <c r="CF17" s="3176" t="n"/>
      <c r="CG17" s="3176" t="n"/>
      <c r="CH17" s="1499" t="n"/>
      <c r="CI17" s="1501" t="n"/>
      <c r="CJ17" s="1496" t="n"/>
      <c r="CK17" s="1496" t="n"/>
      <c r="CL17" s="1496" t="n"/>
      <c r="CM17" s="1496" t="n"/>
      <c r="CN17" s="3176" t="n"/>
      <c r="CO17" s="3176" t="n"/>
      <c r="CP17" s="1499" t="n"/>
      <c r="CQ17" s="1500" t="n"/>
      <c r="CR17" s="3185" t="n">
        <v>442404584.1617498</v>
      </c>
      <c r="CS17" s="3185" t="n">
        <v>1009323323.677088</v>
      </c>
      <c r="CT17" s="3185" t="n">
        <v>523195766.2835404</v>
      </c>
      <c r="CU17" s="3185" t="n"/>
      <c r="CV17" s="3267" t="n">
        <v>-80791182.12179065</v>
      </c>
      <c r="CW17" s="3267" t="n"/>
      <c r="CX17" s="3177">
        <f>IFERROR(CR17/CS17-1,"-")</f>
        <v/>
      </c>
      <c r="CY17" s="268" t="n"/>
      <c r="CZ17" s="3268" t="n">
        <v>765277552.117425</v>
      </c>
      <c r="DA17" s="3178" t="n"/>
      <c r="DB17" s="3178" t="n"/>
      <c r="DC17" s="1502" t="n"/>
      <c r="DD17" s="3179" t="n">
        <v>1246466525.770555</v>
      </c>
      <c r="DE17" s="1507">
        <f>CZ17/$DD17-1</f>
        <v/>
      </c>
      <c r="DF17" s="1508">
        <f>DA17/$DD17-1</f>
        <v/>
      </c>
      <c r="DG17" s="1508">
        <f>DB17/$DD17-1</f>
        <v/>
      </c>
      <c r="DH17" s="1508">
        <f>DC17/$DD17-1</f>
        <v/>
      </c>
      <c r="DI17" s="34" t="n"/>
      <c r="DJ17" s="2510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509" t="inlineStr">
        <is>
          <t>3G</t>
        </is>
      </c>
      <c r="B18" s="1510" t="n"/>
      <c r="C18" s="1283" t="n"/>
      <c r="D18" s="1382" t="n">
        <v>731362618.8667409</v>
      </c>
      <c r="E18" s="1382" t="n">
        <v>993003520.7678701</v>
      </c>
      <c r="F18" s="1382" t="n">
        <v>804550969.547755</v>
      </c>
      <c r="G18" s="3269" t="n">
        <v>-73188350.68101406</v>
      </c>
      <c r="H18" s="3180" t="n">
        <v>-0.2634843647873548</v>
      </c>
      <c r="I18" s="3180" t="n"/>
      <c r="J18" s="1340" t="n">
        <v>673001988.429178</v>
      </c>
      <c r="K18" s="1340" t="n">
        <v>983169276.4791197</v>
      </c>
      <c r="L18" s="1340" t="n">
        <v>712473275.018687</v>
      </c>
      <c r="M18" s="3181" t="n">
        <v>-39471286.58950901</v>
      </c>
      <c r="N18" s="1513" t="n">
        <v>-0.3154769941150911</v>
      </c>
      <c r="O18" s="1514" t="n"/>
      <c r="P18" s="1340" t="n">
        <v>723356304.056852</v>
      </c>
      <c r="Q18" s="1340" t="n">
        <v>1030182371.292437</v>
      </c>
      <c r="R18" s="1340" t="n">
        <v>776499792.107774</v>
      </c>
      <c r="S18" s="3181" t="n">
        <v>-53143488.05092204</v>
      </c>
      <c r="T18" s="1513" t="n">
        <v>-0.2978366508549839</v>
      </c>
      <c r="U18" s="1514" t="n"/>
      <c r="V18" s="1340" t="n">
        <v>701232171.57134</v>
      </c>
      <c r="W18" s="1340" t="n">
        <v>1004094272.443211</v>
      </c>
      <c r="X18" s="1340" t="n">
        <v>741182105.7146879</v>
      </c>
      <c r="Y18" s="1321" t="n">
        <v>705032063.0559421</v>
      </c>
      <c r="Z18" s="3182" t="n">
        <v>-39949934.14334798</v>
      </c>
      <c r="AA18" s="3182" t="n">
        <v>-3799891.484602094</v>
      </c>
      <c r="AB18" s="1513" t="n">
        <v>-0.3016271571143734</v>
      </c>
      <c r="AC18" s="1514" t="n"/>
      <c r="AD18" s="1516" t="n">
        <v>701635855.154471</v>
      </c>
      <c r="AE18" s="1516" t="n">
        <v>1027678029.905827</v>
      </c>
      <c r="AF18" s="1516" t="n">
        <v>770321141.773792</v>
      </c>
      <c r="AG18" s="1517" t="n">
        <v>731283279.299075</v>
      </c>
      <c r="AH18" s="3183" t="n">
        <v>-68685286.61932099</v>
      </c>
      <c r="AI18" s="3183" t="n">
        <v>-29647424.14460397</v>
      </c>
      <c r="AJ18" s="1519" t="n">
        <v>-0.3172610148931894</v>
      </c>
      <c r="AK18" s="1520" t="n"/>
      <c r="AL18" s="1516" t="n">
        <v>688714769.175421</v>
      </c>
      <c r="AM18" s="1516" t="n">
        <v>847805063.2797525</v>
      </c>
      <c r="AN18" s="1516" t="n">
        <v>730198282.090978</v>
      </c>
      <c r="AO18" s="1517" t="n">
        <v>712326326.9396</v>
      </c>
      <c r="AP18" s="3183" t="n">
        <v>0</v>
      </c>
      <c r="AQ18" s="3183" t="n">
        <v>-41483512.91555703</v>
      </c>
      <c r="AR18" s="1519" t="n">
        <v>-23611557.76417899</v>
      </c>
      <c r="AS18" s="1519" t="n">
        <v>-0.1876496154539196</v>
      </c>
      <c r="AT18" s="1520" t="n"/>
      <c r="AU18" s="1516" t="n">
        <v>227924643.114278</v>
      </c>
      <c r="AV18" s="1516" t="n">
        <v>865319633.1525211</v>
      </c>
      <c r="AW18" s="1516" t="n">
        <v>737055987.5172009</v>
      </c>
      <c r="AX18" s="1517" t="n">
        <v>719779138.6211441</v>
      </c>
      <c r="AY18" s="3183" t="n">
        <v>-509131344.402923</v>
      </c>
      <c r="AZ18" s="3183" t="n">
        <v>-491854495.5068661</v>
      </c>
      <c r="BA18" s="1519" t="n">
        <v>-0.7366006335902655</v>
      </c>
      <c r="BB18" s="1519" t="n"/>
      <c r="BC18" s="1516" t="n">
        <v>446536798.1171141</v>
      </c>
      <c r="BD18" s="1516" t="n">
        <v>793911731.4648335</v>
      </c>
      <c r="BE18" s="1516" t="n">
        <v>737723681.6385219</v>
      </c>
      <c r="BF18" s="1517" t="n">
        <v>743021104.9669158</v>
      </c>
      <c r="BG18" s="3183" t="n">
        <v>-291186883.5214078</v>
      </c>
      <c r="BH18" s="3183" t="n">
        <v>-296484306.8498018</v>
      </c>
      <c r="BI18" s="1519" t="n">
        <v>-0.4375485580831305</v>
      </c>
      <c r="BJ18" s="1520" t="n"/>
      <c r="BK18" s="1516" t="n"/>
      <c r="BL18" s="1516" t="n"/>
      <c r="BM18" s="1516" t="n"/>
      <c r="BN18" s="1517" t="n"/>
      <c r="BO18" s="1516" t="n"/>
      <c r="BP18" s="3183" t="n"/>
      <c r="BQ18" s="3183" t="n"/>
      <c r="BR18" s="1519" t="n"/>
      <c r="BS18" s="1520" t="n"/>
      <c r="BT18" s="1516" t="n"/>
      <c r="BU18" s="1516" t="n"/>
      <c r="BV18" s="1516" t="n"/>
      <c r="BW18" s="1516" t="n"/>
      <c r="BX18" s="3183" t="n"/>
      <c r="BY18" s="3183" t="n"/>
      <c r="BZ18" s="1519" t="n"/>
      <c r="CA18" s="1521" t="n"/>
      <c r="CB18" s="1516" t="n"/>
      <c r="CC18" s="1516" t="n"/>
      <c r="CD18" s="1516" t="n"/>
      <c r="CE18" s="1516" t="n"/>
      <c r="CF18" s="3183" t="n"/>
      <c r="CG18" s="3183" t="n"/>
      <c r="CH18" s="1519" t="n"/>
      <c r="CI18" s="1521" t="n"/>
      <c r="CJ18" s="1516" t="n"/>
      <c r="CK18" s="1516" t="n"/>
      <c r="CL18" s="1516" t="n"/>
      <c r="CM18" s="1516" t="n"/>
      <c r="CN18" s="3183" t="n"/>
      <c r="CO18" s="3183" t="n"/>
      <c r="CP18" s="1519" t="n"/>
      <c r="CQ18" s="1520" t="n"/>
      <c r="CR18" s="3185" t="n">
        <v>4893765148.485394</v>
      </c>
      <c r="CS18" s="3185" t="n">
        <v>7545163898.785572</v>
      </c>
      <c r="CT18" s="3185" t="n">
        <v>6010005235.409397</v>
      </c>
      <c r="CU18" s="3185" t="n"/>
      <c r="CV18" s="3270" t="n">
        <v>-1116240086.924004</v>
      </c>
      <c r="CW18" s="3270" t="n"/>
      <c r="CX18" s="3184">
        <f>IFERROR(CR18/CS18-1,"-")</f>
        <v/>
      </c>
      <c r="CY18" s="268" t="n"/>
      <c r="CZ18" s="3268" t="n">
        <v>8748802008.962994</v>
      </c>
      <c r="DA18" s="3185" t="n"/>
      <c r="DB18" s="3185" t="n"/>
      <c r="DC18" s="1522" t="n"/>
      <c r="DD18" s="3186" t="n">
        <v>10526127609.70499</v>
      </c>
      <c r="DE18" s="1527">
        <f>CZ18/$DD18-1</f>
        <v/>
      </c>
      <c r="DF18" s="1528">
        <f>DA18/$DD18-1</f>
        <v/>
      </c>
      <c r="DG18" s="1528">
        <f>DB18/$DD18-1</f>
        <v/>
      </c>
      <c r="DH18" s="1528">
        <f>DC18/$DD18-1</f>
        <v/>
      </c>
      <c r="DI18" s="34" t="n"/>
      <c r="DJ18" s="2510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2355" t="inlineStr">
        <is>
          <t>4G</t>
        </is>
      </c>
      <c r="B19" s="3187" t="n"/>
      <c r="C19" s="1283" t="n"/>
      <c r="D19" s="1529" t="n">
        <v>2743047854.60904</v>
      </c>
      <c r="E19" s="1529" t="n">
        <v>2599821924.639535</v>
      </c>
      <c r="F19" s="1529" t="n">
        <v>3238939401.43112</v>
      </c>
      <c r="G19" s="3271" t="n">
        <v>-495891546.8220801</v>
      </c>
      <c r="H19" s="3188" t="n">
        <v>0.05509066933088613</v>
      </c>
      <c r="I19" s="3188" t="n"/>
      <c r="J19" s="1351" t="n">
        <v>2555097602.878</v>
      </c>
      <c r="K19" s="1351" t="n">
        <v>2711081091.251947</v>
      </c>
      <c r="L19" s="1351" t="n">
        <v>2976785767.04464</v>
      </c>
      <c r="M19" s="3189" t="n">
        <v>-421688164.1666403</v>
      </c>
      <c r="N19" s="1532" t="n">
        <v>-0.05753553033779435</v>
      </c>
      <c r="O19" s="1472" t="n"/>
      <c r="P19" s="1351" t="n">
        <v>2764800046.20482</v>
      </c>
      <c r="Q19" s="1351" t="n">
        <v>3061261565.634782</v>
      </c>
      <c r="R19" s="1351" t="n">
        <v>3366107659.46456</v>
      </c>
      <c r="S19" s="3189" t="n">
        <v>-601307613.2597399</v>
      </c>
      <c r="T19" s="1532" t="n">
        <v>-0.09684292343979684</v>
      </c>
      <c r="U19" s="1472" t="n"/>
      <c r="V19" s="1351" t="n">
        <v>2691657098.00462</v>
      </c>
      <c r="W19" s="1351" t="n">
        <v>3008503362.197032</v>
      </c>
      <c r="X19" s="1351" t="n">
        <v>3332747770.01016</v>
      </c>
      <c r="Y19" s="1352" t="n">
        <v>2712431739.96946</v>
      </c>
      <c r="Z19" s="3190" t="n">
        <v>-641090672.0055399</v>
      </c>
      <c r="AA19" s="3190" t="n">
        <v>-20774641.96483994</v>
      </c>
      <c r="AB19" s="1532" t="n">
        <v>-0.1053169054665863</v>
      </c>
      <c r="AC19" s="1472" t="n"/>
      <c r="AD19" s="1534" t="n">
        <v>2693206624.43244</v>
      </c>
      <c r="AE19" s="1534" t="n">
        <v>2882636387.21989</v>
      </c>
      <c r="AF19" s="1534" t="n">
        <v>3591934507.27021</v>
      </c>
      <c r="AG19" s="1477" t="n">
        <v>2832098933.72068</v>
      </c>
      <c r="AH19" s="3191" t="n">
        <v>-898727882.83777</v>
      </c>
      <c r="AI19" s="3191" t="n">
        <v>-138892309.2882404</v>
      </c>
      <c r="AJ19" s="1536" t="n">
        <v>-0.06571406772886201</v>
      </c>
      <c r="AK19" s="1482" t="n"/>
      <c r="AL19" s="1534" t="n">
        <v>2538956724.36326</v>
      </c>
      <c r="AM19" s="1534" t="n">
        <v>2802340761.085166</v>
      </c>
      <c r="AN19" s="1534" t="n">
        <v>3529956971.86645</v>
      </c>
      <c r="AO19" s="1477" t="n">
        <v>2776964104.59811</v>
      </c>
      <c r="AP19" s="3191" t="n">
        <v>0</v>
      </c>
      <c r="AQ19" s="3191" t="n">
        <v>-991000247.5031896</v>
      </c>
      <c r="AR19" s="1536" t="n">
        <v>-238007380.2348499</v>
      </c>
      <c r="AS19" s="1536" t="n">
        <v>-0.09398715544497649</v>
      </c>
      <c r="AT19" s="1482" t="n"/>
      <c r="AU19" s="1534" t="n">
        <v>2782593297.26391</v>
      </c>
      <c r="AV19" s="1534" t="n">
        <v>2769138682.99131</v>
      </c>
      <c r="AW19" s="1534" t="n">
        <v>3693163370.51156</v>
      </c>
      <c r="AX19" s="1477" t="n">
        <v>2794854318.58754</v>
      </c>
      <c r="AY19" s="3191" t="n">
        <v>-910570073.2476497</v>
      </c>
      <c r="AZ19" s="3191" t="n">
        <v>-12261021.32362938</v>
      </c>
      <c r="BA19" s="1536" t="n">
        <v>0.004858772280074586</v>
      </c>
      <c r="BB19" s="1536" t="n"/>
      <c r="BC19" s="1534" t="n">
        <v>2724609581.596754</v>
      </c>
      <c r="BD19" s="1534" t="n">
        <v>2964916645.517673</v>
      </c>
      <c r="BE19" s="1534" t="n">
        <v>3830565328.202595</v>
      </c>
      <c r="BF19" s="1477" t="n">
        <v>2901731029.914651</v>
      </c>
      <c r="BG19" s="3191" t="n">
        <v>-1105955746.605841</v>
      </c>
      <c r="BH19" s="3191" t="n">
        <v>-177121448.3178978</v>
      </c>
      <c r="BI19" s="1536" t="n">
        <v>-0.08105019218135956</v>
      </c>
      <c r="BJ19" s="1482" t="n"/>
      <c r="BK19" s="1534" t="n"/>
      <c r="BL19" s="1534" t="n"/>
      <c r="BM19" s="1534" t="n"/>
      <c r="BN19" s="1477" t="n"/>
      <c r="BO19" s="1534" t="n"/>
      <c r="BP19" s="3191" t="n"/>
      <c r="BQ19" s="3191" t="n"/>
      <c r="BR19" s="1536" t="n"/>
      <c r="BS19" s="1482" t="n"/>
      <c r="BT19" s="1534" t="n"/>
      <c r="BU19" s="1534" t="n"/>
      <c r="BV19" s="1534" t="n"/>
      <c r="BW19" s="1534" t="n"/>
      <c r="BX19" s="3191" t="n"/>
      <c r="BY19" s="3191" t="n"/>
      <c r="BZ19" s="1536" t="n"/>
      <c r="CA19" s="1538" t="n"/>
      <c r="CB19" s="1534" t="n"/>
      <c r="CC19" s="1534" t="n"/>
      <c r="CD19" s="1534" t="n"/>
      <c r="CE19" s="1534" t="n"/>
      <c r="CF19" s="3191" t="n"/>
      <c r="CG19" s="3191" t="n"/>
      <c r="CH19" s="1536" t="n"/>
      <c r="CI19" s="1538" t="n"/>
      <c r="CJ19" s="1534" t="n"/>
      <c r="CK19" s="1534" t="n"/>
      <c r="CL19" s="1534" t="n"/>
      <c r="CM19" s="1534" t="n"/>
      <c r="CN19" s="3191" t="n"/>
      <c r="CO19" s="3191" t="n"/>
      <c r="CP19" s="1536" t="n"/>
      <c r="CQ19" s="1482" t="n"/>
      <c r="CR19" s="3194" t="n">
        <v>21493968829.35286</v>
      </c>
      <c r="CS19" s="3194" t="n">
        <v>22799700420.53733</v>
      </c>
      <c r="CT19" s="3194" t="n">
        <v>27560200775.80129</v>
      </c>
      <c r="CU19" s="3194" t="n"/>
      <c r="CV19" s="3272" t="n">
        <v>-6066231946.448433</v>
      </c>
      <c r="CW19" s="3272" t="n"/>
      <c r="CX19" s="3193">
        <f>IFERROR(CR19/CS19-1,"-")</f>
        <v/>
      </c>
      <c r="CY19" s="268" t="n"/>
      <c r="CZ19" s="3273" t="n">
        <v>43093561971.90907</v>
      </c>
      <c r="DA19" s="3194" t="n"/>
      <c r="DB19" s="3194" t="n"/>
      <c r="DC19" s="1539" t="n"/>
      <c r="DD19" s="3195" t="n">
        <v>33952617560.52445</v>
      </c>
      <c r="DE19" s="1544">
        <f>CZ19/$DD19-1</f>
        <v/>
      </c>
      <c r="DF19" s="1545">
        <f>DA19/$DD19-1</f>
        <v/>
      </c>
      <c r="DG19" s="1545">
        <f>DB19/$DD19-1</f>
        <v/>
      </c>
      <c r="DH19" s="1545">
        <f>DC19/$DD19-1</f>
        <v/>
      </c>
      <c r="DI19" s="34" t="n"/>
      <c r="DJ19" s="2510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D20" s="3116" t="n"/>
      <c r="E20" s="1312" t="n"/>
      <c r="F20" s="2917" t="n"/>
      <c r="J20" s="3116" t="n"/>
      <c r="K20" s="1309" t="n"/>
      <c r="M20" s="2883" t="n"/>
      <c r="N20" s="33" t="n"/>
      <c r="P20" s="3116" t="n"/>
      <c r="Q20" s="1309" t="n"/>
      <c r="S20" s="2883" t="n"/>
      <c r="T20" s="33" t="n"/>
      <c r="V20" s="3116" t="n"/>
      <c r="W20" s="1309" t="n"/>
      <c r="Z20" s="2511" t="n"/>
      <c r="AA20" s="2388" t="n"/>
      <c r="AB20" s="3116" t="n"/>
      <c r="AD20" s="3250" t="n"/>
      <c r="AE20" s="1642" t="n"/>
      <c r="AF20" s="268" t="n"/>
      <c r="AG20" s="268" t="n"/>
      <c r="AH20" s="2568" t="n"/>
      <c r="AI20" s="2582" t="n"/>
      <c r="AJ20" s="3250" t="n"/>
      <c r="AK20" s="3250" t="n"/>
      <c r="AL20" s="3250" t="n"/>
      <c r="AM20" s="1642" t="n"/>
      <c r="AN20" s="268" t="n"/>
      <c r="AO20" s="268" t="n"/>
      <c r="AP20" s="2568" t="n"/>
      <c r="AQ20" s="2582" t="n"/>
      <c r="AR20" s="3250" t="n"/>
      <c r="AS20" s="3250" t="n"/>
      <c r="AT20" s="3250" t="n"/>
      <c r="AU20" s="3250" t="n"/>
      <c r="AV20" s="1642" t="n"/>
      <c r="AW20" s="268" t="n"/>
      <c r="AX20" s="268" t="n"/>
      <c r="AY20" s="2568" t="n"/>
      <c r="AZ20" s="2582" t="n"/>
      <c r="BA20" s="3250" t="n"/>
      <c r="BB20" s="3250" t="n"/>
      <c r="BC20" s="3250" t="n"/>
      <c r="BD20" s="1642" t="n"/>
      <c r="BE20" s="268" t="n"/>
      <c r="BF20" s="268" t="n"/>
      <c r="BG20" s="2568" t="n"/>
      <c r="BH20" s="2582" t="n"/>
      <c r="BI20" s="3250" t="n"/>
      <c r="BJ20" s="3250" t="n"/>
      <c r="BK20" s="3250" t="n"/>
      <c r="BL20" s="1642" t="n"/>
      <c r="BM20" s="268" t="n"/>
      <c r="BN20" s="268" t="n"/>
      <c r="BO20" s="3250" t="n"/>
      <c r="BP20" s="2568" t="n"/>
      <c r="BQ20" s="2582" t="n"/>
      <c r="BR20" s="3250" t="n"/>
      <c r="BS20" s="3250" t="n"/>
      <c r="BT20" s="3250" t="n"/>
      <c r="BU20" s="1642" t="n"/>
      <c r="BV20" s="268" t="n"/>
      <c r="BW20" s="3250" t="n"/>
      <c r="BX20" s="2568" t="n"/>
      <c r="BY20" s="2582" t="n"/>
      <c r="BZ20" s="3250" t="n"/>
      <c r="CA20" s="3250" t="n"/>
      <c r="CB20" s="3250" t="n"/>
      <c r="CC20" s="1642" t="n"/>
      <c r="CD20" s="268" t="n"/>
      <c r="CE20" s="3250" t="n"/>
      <c r="CF20" s="2568" t="n"/>
      <c r="CG20" s="2582" t="n"/>
      <c r="CH20" s="3250" t="n"/>
      <c r="CI20" s="3250" t="n"/>
      <c r="CJ20" s="3250" t="n"/>
      <c r="CK20" s="1642" t="n"/>
      <c r="CL20" s="268" t="n"/>
      <c r="CM20" s="3250" t="n"/>
      <c r="CN20" s="2568" t="n"/>
      <c r="CO20" s="2582" t="n"/>
      <c r="CP20" s="3250" t="n"/>
      <c r="CQ20" s="1618" t="n"/>
      <c r="CR20" s="3252" t="n"/>
      <c r="CS20" s="3252" t="n"/>
      <c r="CT20" s="3252" t="n"/>
      <c r="CU20" s="3252" t="n"/>
      <c r="CV20" s="268" t="n"/>
      <c r="CW20" s="268" t="n"/>
      <c r="CX20" s="3250" t="n"/>
      <c r="CY20" s="268" t="n"/>
      <c r="CZ20" s="3274" t="n"/>
      <c r="DA20" s="3255" t="n"/>
      <c r="DB20" s="3255" t="n"/>
      <c r="DC20" s="268" t="n"/>
      <c r="DD20" s="3256" t="n"/>
      <c r="DE20" s="1624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2350" t="inlineStr">
        <is>
          <t>ARPU</t>
        </is>
      </c>
      <c r="B21" s="3093" t="n"/>
      <c r="C21" s="1283" t="n"/>
      <c r="D21" s="1326" t="n">
        <v>1170.19470209165</v>
      </c>
      <c r="E21" s="1326" t="n">
        <v>1281.519324917525</v>
      </c>
      <c r="F21" s="1326" t="n">
        <v>1230.73256899638</v>
      </c>
      <c r="G21" s="1317" t="n">
        <v>-60.53786690472998</v>
      </c>
      <c r="H21" s="3159" t="n">
        <v>-0.08686925016369884</v>
      </c>
      <c r="I21" s="3159" t="n"/>
      <c r="J21" s="1308" t="n">
        <v>1137.20002059137</v>
      </c>
      <c r="K21" s="1308" t="n">
        <v>1193.386730117311</v>
      </c>
      <c r="L21" s="1308" t="n">
        <v>1117.55507451672</v>
      </c>
      <c r="M21" s="3204" t="n">
        <v>19.64494607465008</v>
      </c>
      <c r="N21" s="1562" t="n">
        <v>-0.04708172808358391</v>
      </c>
      <c r="O21" s="3205" t="n"/>
      <c r="P21" s="1308" t="n">
        <v>1208.3203356236</v>
      </c>
      <c r="Q21" s="1308" t="n">
        <v>1244.029197593083</v>
      </c>
      <c r="R21" s="1308" t="n">
        <v>1241.33312153589</v>
      </c>
      <c r="S21" s="3204" t="n">
        <v>-33.01278591229016</v>
      </c>
      <c r="T21" s="1562" t="n">
        <v>-0.02870419925719703</v>
      </c>
      <c r="U21" s="3205" t="n"/>
      <c r="V21" s="1308" t="n">
        <v>1182.47314777147</v>
      </c>
      <c r="W21" s="1308" t="n">
        <v>1226.59906305034</v>
      </c>
      <c r="X21" s="1308" t="n">
        <v>1215.8290624687</v>
      </c>
      <c r="Y21" s="1308" t="n">
        <v>1212.55664328335</v>
      </c>
      <c r="Z21" s="3206" t="n">
        <v>-33.35591469722999</v>
      </c>
      <c r="AA21" s="3207" t="n">
        <v>-30.08349551188007</v>
      </c>
      <c r="AB21" s="3208" t="n">
        <v>-0.03597419613963893</v>
      </c>
      <c r="AC21" s="3205" t="n"/>
      <c r="AD21" s="1476" t="n">
        <v>1255.30129596</v>
      </c>
      <c r="AE21" s="1476" t="n">
        <v>1157.677785805088</v>
      </c>
      <c r="AF21" s="1476" t="n">
        <v>1284.80445704617</v>
      </c>
      <c r="AG21" s="1476" t="n">
        <v>1254.27007016551</v>
      </c>
      <c r="AH21" s="3210" t="n">
        <v>-29.50316108616994</v>
      </c>
      <c r="AI21" s="3211" t="n">
        <v>1.031225794489956</v>
      </c>
      <c r="AJ21" s="3212" t="n">
        <v>0.08432701339865645</v>
      </c>
      <c r="AK21" s="3213" t="n"/>
      <c r="AL21" s="1476" t="n">
        <v>1242.0099121069</v>
      </c>
      <c r="AM21" s="1476" t="n">
        <v>1124.645560426503</v>
      </c>
      <c r="AN21" s="1476" t="n">
        <v>1244.2796986892</v>
      </c>
      <c r="AO21" s="1476" t="n">
        <v>1218.2995945002</v>
      </c>
      <c r="AP21" s="3210" t="n">
        <v>0</v>
      </c>
      <c r="AQ21" s="3211" t="n">
        <v>-2.269786582299957</v>
      </c>
      <c r="AR21" s="3212" t="n">
        <v>23.71031760669985</v>
      </c>
      <c r="AS21" s="3212" t="n">
        <v>0.1043567465254462</v>
      </c>
      <c r="AT21" s="3213" t="n"/>
      <c r="AU21" s="1476" t="n">
        <v>1173.24872066352</v>
      </c>
      <c r="AV21" s="1476" t="n">
        <v>1157.342783742715</v>
      </c>
      <c r="AW21" s="1476" t="n">
        <v>1280.81909789412</v>
      </c>
      <c r="AX21" s="1476" t="n">
        <v>1293.80853486069</v>
      </c>
      <c r="AY21" s="3210" t="n">
        <v>-107.5703772306001</v>
      </c>
      <c r="AZ21" s="3211" t="n">
        <v>-120.5598141971702</v>
      </c>
      <c r="BA21" s="3212" t="n">
        <v>0.01374349686561005</v>
      </c>
      <c r="BB21" s="3212" t="n"/>
      <c r="BC21" s="1476" t="n">
        <v>1239.205673489129</v>
      </c>
      <c r="BD21" s="1476" t="n">
        <v>1180.038741492015</v>
      </c>
      <c r="BE21" s="1476" t="n">
        <v>1301.417909986085</v>
      </c>
      <c r="BF21" s="1476" t="n">
        <v>1327.781895857361</v>
      </c>
      <c r="BG21" s="3210" t="n">
        <v>-62.21223649695617</v>
      </c>
      <c r="BH21" s="3211" t="n">
        <v>-88.57622236823181</v>
      </c>
      <c r="BI21" s="3212" t="n">
        <v>0.05013982161492803</v>
      </c>
      <c r="BJ21" s="3213" t="n"/>
      <c r="BK21" s="1476" t="n"/>
      <c r="BL21" s="1476" t="n"/>
      <c r="BM21" s="1476" t="n"/>
      <c r="BN21" s="1476" t="n"/>
      <c r="BO21" s="1476" t="n"/>
      <c r="BP21" s="3210" t="n"/>
      <c r="BQ21" s="3211" t="n"/>
      <c r="BR21" s="3212" t="n"/>
      <c r="BS21" s="3213" t="n"/>
      <c r="BT21" s="1476" t="n"/>
      <c r="BU21" s="1476" t="n"/>
      <c r="BV21" s="1476" t="n"/>
      <c r="BW21" s="1476" t="n"/>
      <c r="BX21" s="3210" t="n"/>
      <c r="BY21" s="3211" t="n"/>
      <c r="BZ21" s="3212" t="n"/>
      <c r="CA21" s="3214" t="n"/>
      <c r="CB21" s="1476" t="n"/>
      <c r="CC21" s="1476" t="n"/>
      <c r="CD21" s="1476" t="n"/>
      <c r="CE21" s="1476" t="n"/>
      <c r="CF21" s="3210" t="n"/>
      <c r="CG21" s="3211" t="n"/>
      <c r="CH21" s="3212" t="n"/>
      <c r="CI21" s="3214" t="n"/>
      <c r="CJ21" s="1476" t="n"/>
      <c r="CK21" s="1476" t="n"/>
      <c r="CL21" s="1476" t="n"/>
      <c r="CM21" s="1476" t="n"/>
      <c r="CN21" s="3210" t="n"/>
      <c r="CO21" s="3211" t="n"/>
      <c r="CP21" s="3212" t="n"/>
      <c r="CQ21" s="1573" t="n"/>
      <c r="CR21" s="1644" t="n">
        <v>1288.414460382348</v>
      </c>
      <c r="CS21" s="1644" t="n">
        <v>1208.539623974285</v>
      </c>
      <c r="CT21" s="1644" t="n">
        <v>1197.095776146669</v>
      </c>
      <c r="CU21" s="1644" t="n"/>
      <c r="CV21" s="1484" t="n">
        <v>91.31868423567926</v>
      </c>
      <c r="CW21" s="1484" t="n"/>
      <c r="CX21" s="3169">
        <f>IFERROR(CR21/CS21-1,"-")</f>
        <v/>
      </c>
      <c r="CY21" s="268" t="n"/>
      <c r="CZ21" s="1483" t="n">
        <v>14216.12263748199</v>
      </c>
      <c r="DA21" s="3170" t="n"/>
      <c r="DB21" s="3170" t="n"/>
      <c r="DC21" s="1483" t="n"/>
      <c r="DD21" s="3171" t="n">
        <v>15628.9924058317</v>
      </c>
      <c r="DE21" s="1488">
        <f>CZ21/$DD21-1</f>
        <v/>
      </c>
      <c r="DF21" s="1489">
        <f>DA21/$DD21-1</f>
        <v/>
      </c>
      <c r="DG21" s="1489">
        <f>DB21/$DD21-1</f>
        <v/>
      </c>
      <c r="DH21" s="1489">
        <f>DC21/$DD21-1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5" r="22" s="2323">
      <c r="A22" s="2354" t="inlineStr">
        <is>
          <t>2G</t>
        </is>
      </c>
      <c r="B22" s="3172" t="n"/>
      <c r="C22" s="1283" t="n"/>
      <c r="D22" s="1490" t="n">
        <v>57.3987946688011</v>
      </c>
      <c r="E22" s="1490" t="n">
        <v>376.2082686838756</v>
      </c>
      <c r="F22" s="1490" t="n">
        <v>63.7215531841899</v>
      </c>
      <c r="G22" s="1378" t="n">
        <v>-6.322758515388799</v>
      </c>
      <c r="H22" s="3173" t="n">
        <v>-0.8474281416790634</v>
      </c>
      <c r="I22" s="3173" t="n"/>
      <c r="J22" s="1372" t="n">
        <v>54.3896867141626</v>
      </c>
      <c r="K22" s="1372" t="n">
        <v>71.56105152274903</v>
      </c>
      <c r="L22" s="1372" t="n">
        <v>56.6823631748647</v>
      </c>
      <c r="M22" s="3174" t="n">
        <v>-2.292676460702097</v>
      </c>
      <c r="N22" s="1493" t="n">
        <v>-0.2399540594107634</v>
      </c>
      <c r="O22" s="1494" t="n"/>
      <c r="P22" s="1372" t="n">
        <v>56.6375484059624</v>
      </c>
      <c r="Q22" s="1372" t="n">
        <v>72.87153763158602</v>
      </c>
      <c r="R22" s="1372" t="n">
        <v>62.057088800945</v>
      </c>
      <c r="S22" s="3174" t="n">
        <v>-5.419540394982604</v>
      </c>
      <c r="T22" s="1493" t="n">
        <v>-0.2227754450262489</v>
      </c>
      <c r="U22" s="1494" t="n"/>
      <c r="V22" s="1372" t="n">
        <v>55.5812072828987</v>
      </c>
      <c r="W22" s="1372" t="n">
        <v>68.08746359156487</v>
      </c>
      <c r="X22" s="1372" t="n">
        <v>59.5073187146699</v>
      </c>
      <c r="Y22" s="1372" t="n">
        <v>56.957357360561</v>
      </c>
      <c r="Z22" s="3220" t="n">
        <v>-3.926111431771197</v>
      </c>
      <c r="AA22" s="3220" t="n">
        <v>-1.376150077662295</v>
      </c>
      <c r="AB22" s="1493" t="n">
        <v>-0.1836792802811283</v>
      </c>
      <c r="AC22" s="1494" t="n"/>
      <c r="AD22" s="1496" t="n">
        <v>61.805035085972</v>
      </c>
      <c r="AE22" s="1496" t="n">
        <v>85.76620527528141</v>
      </c>
      <c r="AF22" s="1496" t="n">
        <v>62.135245473417</v>
      </c>
      <c r="AG22" s="1496" t="n">
        <v>59.0672814759098</v>
      </c>
      <c r="AH22" s="3223" t="n">
        <v>-0.3302103874449998</v>
      </c>
      <c r="AI22" s="3223" t="n">
        <v>2.7377536100622</v>
      </c>
      <c r="AJ22" s="1499" t="n">
        <v>-0.2793777585518901</v>
      </c>
      <c r="AK22" s="1500" t="n"/>
      <c r="AL22" s="1496" t="n">
        <v>63.74960813558739</v>
      </c>
      <c r="AM22" s="1496" t="n">
        <v>63.32200602110297</v>
      </c>
      <c r="AN22" s="1496" t="n">
        <v>59.1771073084688</v>
      </c>
      <c r="AO22" s="1496" t="n">
        <v>57.5255410712492</v>
      </c>
      <c r="AP22" s="3223" t="n">
        <v>0</v>
      </c>
      <c r="AQ22" s="3223" t="n">
        <v>4.572500827118596</v>
      </c>
      <c r="AR22" s="1499" t="n">
        <v>6.224067064338193</v>
      </c>
      <c r="AS22" s="1499" t="n">
        <v>0.006752820091358469</v>
      </c>
      <c r="AT22" s="1500" t="n"/>
      <c r="AU22" s="1496" t="n">
        <v>75.4873964360678</v>
      </c>
      <c r="AV22" s="1496" t="n">
        <v>62.86310588478451</v>
      </c>
      <c r="AW22" s="1496" t="n">
        <v>60.0187240681315</v>
      </c>
      <c r="AX22" s="1496" t="n">
        <v>64.8413952544588</v>
      </c>
      <c r="AY22" s="3223" t="n">
        <v>15.46867236793629</v>
      </c>
      <c r="AZ22" s="3223" t="n">
        <v>10.64600118160899</v>
      </c>
      <c r="BA22" s="1499" t="n">
        <v>0.2008219347994209</v>
      </c>
      <c r="BB22" s="1499" t="n"/>
      <c r="BC22" s="1496" t="n">
        <v>70.7750187694046</v>
      </c>
      <c r="BD22" s="1496" t="n">
        <v>60.79860675671179</v>
      </c>
      <c r="BE22" s="1496" t="n">
        <v>60.36436735587942</v>
      </c>
      <c r="BF22" s="1496" t="n">
        <v>67.69003713987381</v>
      </c>
      <c r="BG22" s="3223" t="n">
        <v>10.41065141352518</v>
      </c>
      <c r="BH22" s="3223" t="n">
        <v>3.084981629530787</v>
      </c>
      <c r="BI22" s="1499" t="n">
        <v>0.1640894840339655</v>
      </c>
      <c r="BJ22" s="1500" t="n"/>
      <c r="BK22" s="1496" t="n"/>
      <c r="BL22" s="1496" t="n"/>
      <c r="BM22" s="1496" t="n"/>
      <c r="BN22" s="1496" t="n"/>
      <c r="BO22" s="1496" t="n"/>
      <c r="BP22" s="3223" t="n"/>
      <c r="BQ22" s="3223" t="n"/>
      <c r="BR22" s="1499" t="n"/>
      <c r="BS22" s="1500" t="n"/>
      <c r="BT22" s="1496" t="n"/>
      <c r="BU22" s="1496" t="n"/>
      <c r="BV22" s="1496" t="n"/>
      <c r="BW22" s="1496" t="n"/>
      <c r="BX22" s="3223" t="n"/>
      <c r="BY22" s="3223" t="n"/>
      <c r="BZ22" s="1499" t="n"/>
      <c r="CA22" s="1501" t="n"/>
      <c r="CB22" s="1496" t="n"/>
      <c r="CC22" s="1496" t="n"/>
      <c r="CD22" s="1496" t="n"/>
      <c r="CE22" s="1496" t="n"/>
      <c r="CF22" s="3223" t="n"/>
      <c r="CG22" s="3223" t="n"/>
      <c r="CH22" s="1499" t="n"/>
      <c r="CI22" s="1501" t="n"/>
      <c r="CJ22" s="1496" t="n"/>
      <c r="CK22" s="1496" t="n"/>
      <c r="CL22" s="1496" t="n"/>
      <c r="CM22" s="1496" t="n"/>
      <c r="CN22" s="3223" t="n"/>
      <c r="CO22" s="3223" t="n"/>
      <c r="CP22" s="1499" t="n"/>
      <c r="CQ22" s="1500" t="n"/>
      <c r="CR22" s="1645" t="n">
        <v>71.77576732460705</v>
      </c>
      <c r="CS22" s="1645" t="n">
        <v>112.7756121404458</v>
      </c>
      <c r="CT22" s="1645" t="n">
        <v>60.94702125794556</v>
      </c>
      <c r="CU22" s="1645" t="n"/>
      <c r="CV22" s="1503" t="n">
        <v>10.82874606666148</v>
      </c>
      <c r="CW22" s="1503" t="n"/>
      <c r="CX22" s="3177">
        <f>IFERROR(CR22/CS22-1,"-")</f>
        <v/>
      </c>
      <c r="CY22" s="268" t="n"/>
      <c r="CZ22" s="1502" t="n">
        <v>719.7373694260896</v>
      </c>
      <c r="DA22" s="3178" t="n"/>
      <c r="DB22" s="3178" t="n"/>
      <c r="DC22" s="1502" t="n"/>
      <c r="DD22" s="3179" t="n">
        <v>1288.465475248295</v>
      </c>
      <c r="DE22" s="1507">
        <f>CZ22/$DD22-1</f>
        <v/>
      </c>
      <c r="DF22" s="1508">
        <f>DA22/$DD22-1</f>
        <v/>
      </c>
      <c r="DG22" s="1508">
        <f>DB22/$DD22-1</f>
        <v/>
      </c>
      <c r="DH22" s="1508">
        <f>DC22/$DD22-1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5" r="23" s="2323">
      <c r="A23" s="1509" t="inlineStr">
        <is>
          <t>3G</t>
        </is>
      </c>
      <c r="B23" s="1510" t="n"/>
      <c r="C23" s="1283" t="n"/>
      <c r="D23" s="1382" t="n">
        <v>1185.03579896258</v>
      </c>
      <c r="E23" s="1382" t="n">
        <v>1205.814751771066</v>
      </c>
      <c r="F23" s="1382" t="n">
        <v>1176.75549031142</v>
      </c>
      <c r="G23" s="1345" t="n">
        <v>8.280308651159885</v>
      </c>
      <c r="H23" s="3180" t="n">
        <v>-0.01723229275306726</v>
      </c>
      <c r="I23" s="3180" t="n"/>
      <c r="J23" s="1340" t="n">
        <v>1153.224114529</v>
      </c>
      <c r="K23" s="1340" t="n">
        <v>1211.098647485148</v>
      </c>
      <c r="L23" s="1340" t="n">
        <v>1045.76543972466</v>
      </c>
      <c r="M23" s="3181" t="n">
        <v>107.45867480434</v>
      </c>
      <c r="N23" s="1513" t="n">
        <v>-0.04778680339237862</v>
      </c>
      <c r="O23" s="1514" t="n"/>
      <c r="P23" s="1340" t="n">
        <v>1271.47533455471</v>
      </c>
      <c r="Q23" s="1340" t="n">
        <v>1219.379459096691</v>
      </c>
      <c r="R23" s="1340" t="n">
        <v>1143.77364828942</v>
      </c>
      <c r="S23" s="3181" t="n">
        <v>127.7016862652899</v>
      </c>
      <c r="T23" s="1513" t="n">
        <v>0.04272326802733861</v>
      </c>
      <c r="U23" s="1514" t="n"/>
      <c r="V23" s="1340" t="n">
        <v>1303.97025397866</v>
      </c>
      <c r="W23" s="1340" t="n">
        <v>1221.983007564522</v>
      </c>
      <c r="X23" s="1340" t="n">
        <v>1095.61180829667</v>
      </c>
      <c r="Y23" s="1340" t="n">
        <v>1280.06954129896</v>
      </c>
      <c r="Z23" s="3230" t="n">
        <v>208.3584456819899</v>
      </c>
      <c r="AA23" s="3230" t="n">
        <v>23.90071267969984</v>
      </c>
      <c r="AB23" s="1513" t="n">
        <v>0.06709360597210212</v>
      </c>
      <c r="AC23" s="1514" t="n"/>
      <c r="AD23" s="1516" t="n">
        <v>1430.63693357435</v>
      </c>
      <c r="AE23" s="1516" t="n">
        <v>1258.023366298437</v>
      </c>
      <c r="AF23" s="1516" t="n">
        <v>1142.7115896398</v>
      </c>
      <c r="AG23" s="1516" t="n">
        <v>1366.70254544625</v>
      </c>
      <c r="AH23" s="3233" t="n">
        <v>287.92534393455</v>
      </c>
      <c r="AI23" s="3233" t="n">
        <v>63.93438812809995</v>
      </c>
      <c r="AJ23" s="1519" t="n">
        <v>0.1372101440244347</v>
      </c>
      <c r="AK23" s="1520" t="n"/>
      <c r="AL23" s="1516" t="n">
        <v>1518.39422104414</v>
      </c>
      <c r="AM23" s="1516" t="n">
        <v>1086.985311143844</v>
      </c>
      <c r="AN23" s="1516" t="n">
        <v>1087.67235573234</v>
      </c>
      <c r="AO23" s="1516" t="n">
        <v>1336.77964716986</v>
      </c>
      <c r="AP23" s="3233" t="n">
        <v>0</v>
      </c>
      <c r="AQ23" s="3233" t="n">
        <v>430.7218653118</v>
      </c>
      <c r="AR23" s="1519" t="n">
        <v>181.61457387428</v>
      </c>
      <c r="AS23" s="1519" t="n">
        <v>0.3968856850938682</v>
      </c>
      <c r="AT23" s="1520" t="n"/>
      <c r="AU23" s="1516" t="n">
        <v>517.821077092878</v>
      </c>
      <c r="AV23" s="1516" t="n">
        <v>1193.606059834158</v>
      </c>
      <c r="AW23" s="1516" t="n">
        <v>1102.42799059478</v>
      </c>
      <c r="AX23" s="1516" t="n">
        <v>1501.05510914636</v>
      </c>
      <c r="AY23" s="3233" t="n">
        <v>-584.6069135019021</v>
      </c>
      <c r="AZ23" s="3233" t="n">
        <v>-983.2340320534819</v>
      </c>
      <c r="BA23" s="1519" t="n">
        <v>-0.5661708711793698</v>
      </c>
      <c r="BB23" s="1519" t="n"/>
      <c r="BC23" s="1516" t="n">
        <v>1044.093345984054</v>
      </c>
      <c r="BD23" s="1516" t="n">
        <v>1104.133494657894</v>
      </c>
      <c r="BE23" s="1516" t="n">
        <v>1107.990270791584</v>
      </c>
      <c r="BF23" s="1516" t="n">
        <v>1567.069987773854</v>
      </c>
      <c r="BG23" s="3233" t="n">
        <v>-63.89692480753001</v>
      </c>
      <c r="BH23" s="3233" t="n">
        <v>-522.9766417898002</v>
      </c>
      <c r="BI23" s="1519" t="n">
        <v>-0.05437761734820235</v>
      </c>
      <c r="BJ23" s="1520" t="n"/>
      <c r="BK23" s="1516" t="n"/>
      <c r="BL23" s="1516" t="n"/>
      <c r="BM23" s="1516" t="n"/>
      <c r="BN23" s="1516" t="n"/>
      <c r="BO23" s="1516" t="n"/>
      <c r="BP23" s="3233" t="n"/>
      <c r="BQ23" s="3233" t="n"/>
      <c r="BR23" s="1519" t="n"/>
      <c r="BS23" s="1520" t="n"/>
      <c r="BT23" s="1516" t="n"/>
      <c r="BU23" s="1516" t="n"/>
      <c r="BV23" s="1516" t="n"/>
      <c r="BW23" s="1516" t="n"/>
      <c r="BX23" s="3233" t="n"/>
      <c r="BY23" s="3233" t="n"/>
      <c r="BZ23" s="1519" t="n"/>
      <c r="CA23" s="1521" t="n"/>
      <c r="CB23" s="1516" t="n"/>
      <c r="CC23" s="1516" t="n"/>
      <c r="CD23" s="1516" t="n"/>
      <c r="CE23" s="1516" t="n"/>
      <c r="CF23" s="3233" t="n"/>
      <c r="CG23" s="3233" t="n"/>
      <c r="CH23" s="1519" t="n"/>
      <c r="CI23" s="1521" t="n"/>
      <c r="CJ23" s="1516" t="n"/>
      <c r="CK23" s="1516" t="n"/>
      <c r="CL23" s="1516" t="n"/>
      <c r="CM23" s="1516" t="n"/>
      <c r="CN23" s="3233" t="n"/>
      <c r="CO23" s="3233" t="n"/>
      <c r="CP23" s="1519" t="n"/>
      <c r="CQ23" s="1520" t="n"/>
      <c r="CR23" s="1646" t="n">
        <v>1430.326585033808</v>
      </c>
      <c r="CS23" s="1646" t="n">
        <v>1311.680482407274</v>
      </c>
      <c r="CT23" s="1646" t="n">
        <v>1128.306487574395</v>
      </c>
      <c r="CU23" s="1646" t="n"/>
      <c r="CV23" s="1523" t="n">
        <v>302.0200974594136</v>
      </c>
      <c r="CW23" s="1523" t="n"/>
      <c r="CX23" s="3184">
        <f>IFERROR(CR23/CS23-1,"-")</f>
        <v/>
      </c>
      <c r="CY23" s="268" t="n"/>
      <c r="CZ23" s="1522" t="n">
        <v>13358.59202332084</v>
      </c>
      <c r="DA23" s="3185" t="n"/>
      <c r="DB23" s="3185" t="n"/>
      <c r="DC23" s="1522" t="n"/>
      <c r="DD23" s="3186" t="n">
        <v>17011.00240989779</v>
      </c>
      <c r="DE23" s="1527">
        <f>CZ23/$DD23-1</f>
        <v/>
      </c>
      <c r="DF23" s="1528">
        <f>DA23/$DD23-1</f>
        <v/>
      </c>
      <c r="DG23" s="1528">
        <f>DB23/$DD23-1</f>
        <v/>
      </c>
      <c r="DH23" s="1528">
        <f>DC23/$DD23-1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5" r="24" s="2323">
      <c r="A24" s="2355" t="inlineStr">
        <is>
          <t>4G</t>
        </is>
      </c>
      <c r="B24" s="3187" t="n"/>
      <c r="C24" s="1283" t="n"/>
      <c r="D24" s="1529" t="n">
        <v>1951.74295119237</v>
      </c>
      <c r="E24" s="1529" t="n">
        <v>2286.953430954992</v>
      </c>
      <c r="F24" s="1529" t="n">
        <v>2065.91641836844</v>
      </c>
      <c r="G24" s="1357" t="n">
        <v>-114.1734671760703</v>
      </c>
      <c r="H24" s="3188" t="n">
        <v>-0.146575122704901</v>
      </c>
      <c r="I24" s="3188" t="n"/>
      <c r="J24" s="1351" t="n">
        <v>1909.66372732539</v>
      </c>
      <c r="K24" s="1351" t="n">
        <v>2327.289222021856</v>
      </c>
      <c r="L24" s="1351" t="n">
        <v>1875.52214149519</v>
      </c>
      <c r="M24" s="3189" t="n">
        <v>34.14158583020003</v>
      </c>
      <c r="N24" s="1532" t="n">
        <v>-0.1794471829047743</v>
      </c>
      <c r="O24" s="1472" t="n"/>
      <c r="P24" s="1351" t="n">
        <v>2014.82555829266</v>
      </c>
      <c r="Q24" s="1351" t="n">
        <v>2333.75285376951</v>
      </c>
      <c r="R24" s="1351" t="n">
        <v>2068.66761943769</v>
      </c>
      <c r="S24" s="3189" t="n">
        <v>-53.84206114503013</v>
      </c>
      <c r="T24" s="1532" t="n">
        <v>-0.1366585561798945</v>
      </c>
      <c r="U24" s="1472" t="n"/>
      <c r="V24" s="1351" t="n">
        <v>1924.38126906994</v>
      </c>
      <c r="W24" s="1351" t="n">
        <v>2246.232301148024</v>
      </c>
      <c r="X24" s="1351" t="n">
        <v>2026.82596192058</v>
      </c>
      <c r="Y24" s="1351" t="n">
        <v>2004.88235120689</v>
      </c>
      <c r="Z24" s="3240" t="n">
        <v>-102.4446928506402</v>
      </c>
      <c r="AA24" s="3240" t="n">
        <v>-80.50108213695012</v>
      </c>
      <c r="AB24" s="1532" t="n">
        <v>-0.1432848383106189</v>
      </c>
      <c r="AC24" s="1472" t="n"/>
      <c r="AD24" s="1534" t="n">
        <v>1956.48738618842</v>
      </c>
      <c r="AE24" s="1534" t="n">
        <v>1976.843251201507</v>
      </c>
      <c r="AF24" s="1534" t="n">
        <v>2121.69602909265</v>
      </c>
      <c r="AG24" s="1534" t="n">
        <v>2033.19595781262</v>
      </c>
      <c r="AH24" s="3192" t="n">
        <v>-165.2086429042299</v>
      </c>
      <c r="AI24" s="3192" t="n">
        <v>-76.70857162419998</v>
      </c>
      <c r="AJ24" s="1536" t="n">
        <v>-0.01029715684372789</v>
      </c>
      <c r="AK24" s="1482" t="n"/>
      <c r="AL24" s="1534" t="n">
        <v>1876.77718406424</v>
      </c>
      <c r="AM24" s="1534" t="n">
        <v>1923.205464015495</v>
      </c>
      <c r="AN24" s="1534" t="n">
        <v>2045.47286225741</v>
      </c>
      <c r="AO24" s="1534" t="n">
        <v>1955.73784342185</v>
      </c>
      <c r="AP24" s="3192" t="n">
        <v>0</v>
      </c>
      <c r="AQ24" s="3192" t="n">
        <v>-168.6956781931704</v>
      </c>
      <c r="AR24" s="1536" t="n">
        <v>-78.96065935760998</v>
      </c>
      <c r="AS24" s="1536" t="n">
        <v>-0.02414109195297154</v>
      </c>
      <c r="AT24" s="1482" t="n"/>
      <c r="AU24" s="1534" t="n">
        <v>2014.76598165514</v>
      </c>
      <c r="AV24" s="1534" t="n">
        <v>2023.079250756853</v>
      </c>
      <c r="AW24" s="1534" t="n">
        <v>2092.20113448852</v>
      </c>
      <c r="AX24" s="1534" t="n">
        <v>1965.90158359719</v>
      </c>
      <c r="AY24" s="3192" t="n">
        <v>-77.43515283338024</v>
      </c>
      <c r="AZ24" s="3192" t="n">
        <v>48.86439805794976</v>
      </c>
      <c r="BA24" s="1536" t="n">
        <v>-0.004109215740610628</v>
      </c>
      <c r="BB24" s="1536" t="n"/>
      <c r="BC24" s="1534" t="n">
        <v>1939.393684711725</v>
      </c>
      <c r="BD24" s="1534" t="n">
        <v>2109.934480969046</v>
      </c>
      <c r="BE24" s="1534" t="n">
        <v>2103.393286363661</v>
      </c>
      <c r="BF24" s="1534" t="n">
        <v>1978.392456470856</v>
      </c>
      <c r="BG24" s="3192" t="n">
        <v>-163.9996016519362</v>
      </c>
      <c r="BH24" s="3192" t="n">
        <v>-38.99877175913093</v>
      </c>
      <c r="BI24" s="1536" t="n">
        <v>-0.08082753175302204</v>
      </c>
      <c r="BJ24" s="1482" t="n"/>
      <c r="BK24" s="1534" t="n"/>
      <c r="BL24" s="1534" t="n"/>
      <c r="BM24" s="1534" t="n"/>
      <c r="BN24" s="1534" t="n"/>
      <c r="BO24" s="1534" t="n"/>
      <c r="BP24" s="3192" t="n"/>
      <c r="BQ24" s="3192" t="n"/>
      <c r="BR24" s="1536" t="n"/>
      <c r="BS24" s="1482" t="n"/>
      <c r="BT24" s="1534" t="n"/>
      <c r="BU24" s="1534" t="n"/>
      <c r="BV24" s="1534" t="n"/>
      <c r="BW24" s="1534" t="n"/>
      <c r="BX24" s="3192" t="n"/>
      <c r="BY24" s="3192" t="n"/>
      <c r="BZ24" s="1536" t="n"/>
      <c r="CA24" s="1538" t="n"/>
      <c r="CB24" s="1534" t="n"/>
      <c r="CC24" s="1534" t="n"/>
      <c r="CD24" s="1534" t="n"/>
      <c r="CE24" s="1534" t="n"/>
      <c r="CF24" s="3192" t="n"/>
      <c r="CG24" s="3192" t="n"/>
      <c r="CH24" s="1536" t="n"/>
      <c r="CI24" s="1538" t="n"/>
      <c r="CJ24" s="1534" t="n"/>
      <c r="CK24" s="1534" t="n"/>
      <c r="CL24" s="1534" t="n"/>
      <c r="CM24" s="1534" t="n"/>
      <c r="CN24" s="3192" t="n"/>
      <c r="CO24" s="3192" t="n"/>
      <c r="CP24" s="1536" t="n"/>
      <c r="CQ24" s="1482" t="n"/>
      <c r="CR24" s="1647" t="n">
        <v>1912.442230650162</v>
      </c>
      <c r="CS24" s="1647" t="n">
        <v>2028.129279189944</v>
      </c>
      <c r="CT24" s="1647" t="n">
        <v>1891.690139567991</v>
      </c>
      <c r="CU24" s="1647" t="n"/>
      <c r="CV24" s="1540" t="n">
        <v>20.75209108217086</v>
      </c>
      <c r="CW24" s="1540" t="n"/>
      <c r="CX24" s="3193">
        <f>IFERROR(CR24/CS24-1,"-")</f>
        <v/>
      </c>
      <c r="CY24" s="268" t="n"/>
      <c r="CZ24" s="1539" t="n">
        <v>21738.41514051567</v>
      </c>
      <c r="DA24" s="3194" t="n"/>
      <c r="DB24" s="3194" t="n"/>
      <c r="DC24" s="1539" t="n"/>
      <c r="DD24" s="3195" t="n">
        <v>25347.63717802169</v>
      </c>
      <c r="DE24" s="1544">
        <f>CZ24/$DD24-1</f>
        <v/>
      </c>
      <c r="DF24" s="1545">
        <f>DA24/$DD24-1</f>
        <v/>
      </c>
      <c r="DG24" s="1545">
        <f>DB24/$DD24-1</f>
        <v/>
      </c>
      <c r="DH24" s="1545">
        <f>DC24/$DD24-1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r="25">
      <c r="M25" s="2883" t="n"/>
      <c r="N25" s="33" t="n"/>
      <c r="S25" s="2883" t="n"/>
      <c r="T25" s="33" t="n"/>
      <c r="Z25" s="3275" t="n"/>
      <c r="AA25" s="3276" t="n"/>
      <c r="AB25" s="3116" t="n"/>
      <c r="AD25" s="268" t="n"/>
      <c r="AE25" s="268" t="n"/>
      <c r="AF25" s="268" t="n"/>
      <c r="AG25" s="268" t="n"/>
      <c r="AH25" s="3277" t="n"/>
      <c r="AI25" s="2512" t="n"/>
      <c r="AJ25" s="3250" t="n"/>
      <c r="AK25" s="3250" t="n"/>
      <c r="AL25" s="268" t="n"/>
      <c r="AM25" s="268" t="n"/>
      <c r="AN25" s="268" t="n"/>
      <c r="AO25" s="268" t="n"/>
      <c r="AP25" s="3277" t="n"/>
      <c r="AQ25" s="2512" t="n"/>
      <c r="AR25" s="3250" t="n"/>
      <c r="AS25" s="3250" t="n"/>
      <c r="AT25" s="3250" t="n"/>
      <c r="AU25" s="268" t="n"/>
      <c r="AV25" s="268" t="n"/>
      <c r="AW25" s="268" t="n"/>
      <c r="AX25" s="268" t="n"/>
      <c r="AY25" s="3277" t="n"/>
      <c r="AZ25" s="2512" t="n"/>
      <c r="BA25" s="3250" t="n"/>
      <c r="BB25" s="3250" t="n"/>
      <c r="BC25" s="268" t="n"/>
      <c r="BD25" s="268" t="n"/>
      <c r="BE25" s="268" t="n"/>
      <c r="BF25" s="268" t="n"/>
      <c r="BG25" s="3277" t="n"/>
      <c r="BH25" s="2512" t="n"/>
      <c r="BI25" s="3250" t="n"/>
      <c r="BJ25" s="3250" t="n"/>
      <c r="BK25" s="268" t="n"/>
      <c r="BL25" s="268" t="n"/>
      <c r="BM25" s="268" t="n"/>
      <c r="BN25" s="268" t="n"/>
      <c r="BO25" s="268" t="n"/>
      <c r="BP25" s="3277" t="n"/>
      <c r="BQ25" s="2512" t="n"/>
      <c r="BR25" s="3250" t="n"/>
      <c r="BS25" s="3250" t="n"/>
      <c r="BT25" s="268" t="n"/>
      <c r="BU25" s="268" t="n"/>
      <c r="BV25" s="268" t="n"/>
      <c r="BW25" s="268" t="n"/>
      <c r="BX25" s="3277" t="n"/>
      <c r="BY25" s="2512" t="n"/>
      <c r="BZ25" s="3250" t="n"/>
      <c r="CA25" s="3250" t="n"/>
      <c r="CB25" s="268" t="n"/>
      <c r="CC25" s="268" t="n"/>
      <c r="CD25" s="268" t="n"/>
      <c r="CE25" s="268" t="n"/>
      <c r="CF25" s="3277" t="n"/>
      <c r="CG25" s="2512" t="n"/>
      <c r="CH25" s="3250" t="n"/>
      <c r="CI25" s="3250" t="n"/>
      <c r="CJ25" s="268" t="n"/>
      <c r="CK25" s="268" t="n"/>
      <c r="CL25" s="268" t="n"/>
      <c r="CM25" s="268" t="n"/>
      <c r="CN25" s="3277" t="n"/>
      <c r="CO25" s="2512" t="n"/>
      <c r="CP25" s="3250" t="n"/>
      <c r="CQ25" s="1618" t="n"/>
      <c r="CR25" s="3252" t="n"/>
      <c r="CS25" s="3252" t="n"/>
      <c r="CT25" s="3252" t="n"/>
      <c r="CU25" s="3252" t="n"/>
      <c r="CV25" s="268" t="n"/>
      <c r="CW25" s="268" t="n"/>
      <c r="CX25" s="3250" t="n"/>
      <c r="CY25" s="268" t="n"/>
      <c r="CZ25" s="3274" t="n"/>
      <c r="DA25" s="3255" t="n"/>
      <c r="DB25" s="3255" t="n"/>
      <c r="DC25" s="268" t="n"/>
      <c r="DD25" s="3256" t="n"/>
      <c r="DE25" s="162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2350" t="inlineStr">
        <is>
          <t>Usage (en Go/client)</t>
        </is>
      </c>
      <c r="B26" s="3093" t="n"/>
      <c r="C26" s="1283" t="n"/>
      <c r="D26" s="3278" t="n">
        <v>3.60826413251864</v>
      </c>
      <c r="E26" s="3279" t="n">
        <v>2.853207128721304</v>
      </c>
      <c r="F26" s="3279" t="n">
        <v>3.16454074779484</v>
      </c>
      <c r="G26" s="1559" t="n">
        <v>0.4437233847238002</v>
      </c>
      <c r="H26" s="3159" t="n">
        <v>0.26463448664371</v>
      </c>
      <c r="I26" s="3159" t="n"/>
      <c r="J26" s="3280" t="n">
        <v>3.32162031349699</v>
      </c>
      <c r="K26" s="3281" t="n">
        <v>2.725006876242936</v>
      </c>
      <c r="L26" s="3281" t="n">
        <v>2.91613202160978</v>
      </c>
      <c r="M26" s="3204" t="n">
        <v>0.40548829188721</v>
      </c>
      <c r="N26" s="1562" t="n">
        <v>0.218940158447096</v>
      </c>
      <c r="O26" s="3257" t="n"/>
      <c r="P26" s="3280" t="n">
        <v>3.5218028260524</v>
      </c>
      <c r="Q26" s="3281" t="n">
        <v>2.88385399075249</v>
      </c>
      <c r="R26" s="3281" t="n">
        <v>3.28657224910001</v>
      </c>
      <c r="S26" s="3204" t="n">
        <v>0.2352305769523899</v>
      </c>
      <c r="T26" s="1562" t="n">
        <v>0.2212139856406008</v>
      </c>
      <c r="U26" s="3257" t="n"/>
      <c r="V26" s="3280" t="n">
        <v>3.55345330391759</v>
      </c>
      <c r="W26" s="3281" t="n">
        <v>2.806428041640599</v>
      </c>
      <c r="X26" s="3281" t="n">
        <v>3.2656691560507</v>
      </c>
      <c r="Y26" s="3281" t="n">
        <v>3.63880080892616</v>
      </c>
      <c r="Z26" s="3206" t="n">
        <v>0.2877841478668901</v>
      </c>
      <c r="AA26" s="3207" t="n">
        <v>-0.08534750500857013</v>
      </c>
      <c r="AB26" s="3208" t="n">
        <v>0.2661836509587789</v>
      </c>
      <c r="AC26" s="3257" t="n"/>
      <c r="AD26" s="3282" t="n">
        <v>3.77013898786902</v>
      </c>
      <c r="AE26" s="3283" t="n">
        <v>2.654393047641419</v>
      </c>
      <c r="AF26" s="3283" t="n">
        <v>3.50035831678133</v>
      </c>
      <c r="AG26" s="3283" t="n">
        <v>3.81545603219905</v>
      </c>
      <c r="AH26" s="3210" t="n">
        <v>0.2697806710876902</v>
      </c>
      <c r="AI26" s="3211" t="n">
        <v>-0.0453170443300297</v>
      </c>
      <c r="AJ26" s="3212" t="n">
        <v>0.4203393846359735</v>
      </c>
      <c r="AK26" s="3263" t="n"/>
      <c r="AL26" s="3282" t="n">
        <v>4.06799984400825</v>
      </c>
      <c r="AM26" s="3283" t="n">
        <v>2.713497154262789</v>
      </c>
      <c r="AN26" s="3283" t="n">
        <v>3.43797642936456</v>
      </c>
      <c r="AO26" s="3283" t="n">
        <v>3.75687076480668</v>
      </c>
      <c r="AP26" s="3210" t="n">
        <v>0</v>
      </c>
      <c r="AQ26" s="3211" t="n">
        <v>0.63002341464369</v>
      </c>
      <c r="AR26" s="3212" t="n">
        <v>0.3111290792015704</v>
      </c>
      <c r="AS26" s="3212" t="n">
        <v>0.4991723273479745</v>
      </c>
      <c r="AT26" s="3263" t="n"/>
      <c r="AU26" s="3282" t="n">
        <v>4.09999609944559</v>
      </c>
      <c r="AV26" s="3283" t="n">
        <v>2.972303401064591</v>
      </c>
      <c r="AW26" s="3283" t="n">
        <v>3.58854333798934</v>
      </c>
      <c r="AX26" s="3283" t="n">
        <v>4.119180454788</v>
      </c>
      <c r="AY26" s="3210" t="n">
        <v>0.5114527614562498</v>
      </c>
      <c r="AZ26" s="3211" t="n">
        <v>-0.0191843553424107</v>
      </c>
      <c r="BA26" s="3212" t="n">
        <v>0.3794002651200052</v>
      </c>
      <c r="BB26" s="3212" t="n"/>
      <c r="BC26" s="3282" t="n">
        <v>4.194482801633079</v>
      </c>
      <c r="BD26" s="3283" t="n">
        <v>3.03021843916255</v>
      </c>
      <c r="BE26" s="3283" t="n">
        <v>3.696844684972017</v>
      </c>
      <c r="BF26" s="3283" t="n">
        <v>4.352584650910982</v>
      </c>
      <c r="BG26" s="3210" t="n">
        <v>0.4976381166610619</v>
      </c>
      <c r="BH26" s="3211" t="n">
        <v>-0.1581018492779034</v>
      </c>
      <c r="BI26" s="3212" t="n">
        <v>0.3842179650891082</v>
      </c>
      <c r="BJ26" s="3263" t="n"/>
      <c r="BK26" s="3282" t="n"/>
      <c r="BL26" s="3283" t="n"/>
      <c r="BM26" s="3283" t="n"/>
      <c r="BN26" s="3283" t="n"/>
      <c r="BO26" s="3282" t="n"/>
      <c r="BP26" s="3210" t="n"/>
      <c r="BQ26" s="3211" t="n"/>
      <c r="BR26" s="3212" t="n"/>
      <c r="BS26" s="3263" t="n"/>
      <c r="BT26" s="3282" t="n"/>
      <c r="BU26" s="3283" t="n"/>
      <c r="BV26" s="3283" t="n"/>
      <c r="BW26" s="3282" t="n"/>
      <c r="BX26" s="3210" t="n"/>
      <c r="BY26" s="3211" t="n"/>
      <c r="BZ26" s="3212" t="n"/>
      <c r="CA26" s="3264" t="n"/>
      <c r="CB26" s="3282" t="n"/>
      <c r="CC26" s="3283" t="n"/>
      <c r="CD26" s="3283" t="n"/>
      <c r="CE26" s="3282" t="n"/>
      <c r="CF26" s="3210" t="n"/>
      <c r="CG26" s="3211" t="n"/>
      <c r="CH26" s="3212" t="n"/>
      <c r="CI26" s="3264" t="n"/>
      <c r="CJ26" s="3282" t="n"/>
      <c r="CK26" s="3283" t="n"/>
      <c r="CL26" s="3283" t="n"/>
      <c r="CM26" s="3282" t="n"/>
      <c r="CN26" s="3210" t="n"/>
      <c r="CO26" s="3211" t="n"/>
      <c r="CP26" s="3212" t="n"/>
      <c r="CQ26" s="1500" t="n"/>
      <c r="CR26" s="3284" t="n">
        <v>4.029721706985841</v>
      </c>
      <c r="CS26" s="3284" t="n">
        <v>2.880567358354035</v>
      </c>
      <c r="CT26" s="3284" t="n">
        <v>3.266839216648294</v>
      </c>
      <c r="CU26" s="1574" t="n"/>
      <c r="CV26" s="1575" t="n">
        <v>0.7628824903375464</v>
      </c>
      <c r="CW26" s="1575" t="n"/>
      <c r="CX26" s="3169">
        <f>IFERROR(CR26/CS26-1,"-")</f>
        <v/>
      </c>
      <c r="CY26" s="268" t="n"/>
      <c r="CZ26" s="3285" t="n">
        <v>39.67385234743514</v>
      </c>
      <c r="DA26" s="3170" t="n"/>
      <c r="DB26" s="3170" t="n"/>
      <c r="DC26" s="1483" t="n"/>
      <c r="DD26" s="3286" t="n">
        <v>37.84027231517369</v>
      </c>
      <c r="DE26" s="1488">
        <f>CZ26/$DD26-1</f>
        <v/>
      </c>
      <c r="DF26" s="1489">
        <f>DA26/$DD26-1</f>
        <v/>
      </c>
      <c r="DG26" s="1489">
        <f>DB26/$DD26-1</f>
        <v/>
      </c>
      <c r="DH26" s="1489">
        <f>DC26/$DD26-1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Height="1" ht="15" r="27" s="2323">
      <c r="A27" s="2354" t="inlineStr">
        <is>
          <t>2G</t>
        </is>
      </c>
      <c r="B27" s="3172" t="n"/>
      <c r="C27" s="1283" t="n"/>
      <c r="D27" s="3278" t="n">
        <v>0.0116981990683476</v>
      </c>
      <c r="E27" s="3278" t="n">
        <v>0.02466789754024122</v>
      </c>
      <c r="F27" s="3278" t="n">
        <v>0.0157986845152158</v>
      </c>
      <c r="G27" s="1660" t="n">
        <v>-0.004100485446868201</v>
      </c>
      <c r="H27" s="3173" t="n">
        <v>-0.5257723505108574</v>
      </c>
      <c r="I27" s="3173" t="n"/>
      <c r="J27" s="3280" t="n">
        <v>0.0110212956079657</v>
      </c>
      <c r="K27" s="3280" t="n">
        <v>0.02440098009837054</v>
      </c>
      <c r="L27" s="3280" t="n">
        <v>0.0140251515795345</v>
      </c>
      <c r="M27" s="3174" t="n">
        <v>-0.003003855971568799</v>
      </c>
      <c r="N27" s="1493" t="n">
        <v>-0.5483256998885186</v>
      </c>
      <c r="O27" s="1494" t="n"/>
      <c r="P27" s="3280" t="n">
        <v>0.0122644069710829</v>
      </c>
      <c r="Q27" s="3280" t="n">
        <v>0.02259468500930795</v>
      </c>
      <c r="R27" s="3280" t="n">
        <v>0.0153232874950493</v>
      </c>
      <c r="S27" s="3174" t="n">
        <v>-0.0030588805239664</v>
      </c>
      <c r="T27" s="1493" t="n">
        <v>-0.4571994712017211</v>
      </c>
      <c r="U27" s="1494" t="n"/>
      <c r="V27" s="3280" t="n">
        <v>0.0179128829412579</v>
      </c>
      <c r="W27" s="3280" t="n">
        <v>0.01896671556143216</v>
      </c>
      <c r="X27" s="3280" t="n">
        <v>0.0146624705448489</v>
      </c>
      <c r="Y27" s="3280" t="n">
        <v>0.0115415975057607</v>
      </c>
      <c r="Z27" s="3220" t="n">
        <v>0.003250412396408999</v>
      </c>
      <c r="AA27" s="3220" t="n">
        <v>0.0063712854354972</v>
      </c>
      <c r="AB27" s="1493" t="n">
        <v>-0.05556220932195421</v>
      </c>
      <c r="AC27" s="1494" t="n"/>
      <c r="AD27" s="3282" t="n">
        <v>0.0189052591979294</v>
      </c>
      <c r="AE27" s="3282" t="n">
        <v>0.0182807618400866</v>
      </c>
      <c r="AF27" s="3282" t="n">
        <v>0.0152765633509074</v>
      </c>
      <c r="AG27" s="3282" t="n">
        <v>0.0119691435864698</v>
      </c>
      <c r="AH27" s="3223" t="n">
        <v>0.003628695847021999</v>
      </c>
      <c r="AI27" s="3223" t="n">
        <v>0.0069361156114596</v>
      </c>
      <c r="AJ27" s="1499" t="n">
        <v>0.03416145143761895</v>
      </c>
      <c r="AK27" s="1500" t="n"/>
      <c r="AL27" s="3282" t="n">
        <v>0.0201863220745638</v>
      </c>
      <c r="AM27" s="3282" t="n">
        <v>0.0145374799301415</v>
      </c>
      <c r="AN27" s="3282" t="n">
        <v>0.01451664564746</v>
      </c>
      <c r="AO27" s="3282" t="n">
        <v>0.0116567318448871</v>
      </c>
      <c r="AP27" s="3223" t="n">
        <v>0</v>
      </c>
      <c r="AQ27" s="3223" t="n">
        <v>0.0056696764271038</v>
      </c>
      <c r="AR27" s="1499" t="n">
        <v>0.0085295902296767</v>
      </c>
      <c r="AS27" s="1499" t="n">
        <v>0.3885709333094378</v>
      </c>
      <c r="AT27" s="1500" t="n"/>
      <c r="AU27" s="3282" t="n">
        <v>0.0187562776661703</v>
      </c>
      <c r="AV27" s="3282" t="n">
        <v>0.01330922991480128</v>
      </c>
      <c r="AW27" s="3282" t="n">
        <v>0.0146891805330453</v>
      </c>
      <c r="AX27" s="3282" t="n">
        <v>0.0198340375073934</v>
      </c>
      <c r="AY27" s="3223" t="n">
        <v>0.004067097133125001</v>
      </c>
      <c r="AZ27" s="3223" t="n">
        <v>-0.001077759841223099</v>
      </c>
      <c r="BA27" s="1499" t="n">
        <v>0.409268438988444</v>
      </c>
      <c r="BB27" s="1499" t="n"/>
      <c r="BC27" s="3282" t="n">
        <v>0.01861558548887681</v>
      </c>
      <c r="BD27" s="3282" t="n">
        <v>0.01349592963053143</v>
      </c>
      <c r="BE27" s="3282" t="n">
        <v>0.01473881052359884</v>
      </c>
      <c r="BF27" s="3282" t="n">
        <v>0.0207053955307476</v>
      </c>
      <c r="BG27" s="3223" t="n">
        <v>0.003876774965277975</v>
      </c>
      <c r="BH27" s="3223" t="n">
        <v>-0.002089810041870782</v>
      </c>
      <c r="BI27" s="1499" t="n">
        <v>0.3793481441073419</v>
      </c>
      <c r="BJ27" s="1500" t="n"/>
      <c r="BK27" s="3282" t="n"/>
      <c r="BL27" s="3282" t="n"/>
      <c r="BM27" s="3282" t="n"/>
      <c r="BN27" s="3282" t="n"/>
      <c r="BO27" s="3282" t="n"/>
      <c r="BP27" s="3223" t="n"/>
      <c r="BQ27" s="3223" t="n"/>
      <c r="BR27" s="1499" t="n"/>
      <c r="BS27" s="1500" t="n"/>
      <c r="BT27" s="3282" t="n"/>
      <c r="BU27" s="3282" t="n"/>
      <c r="BV27" s="3282" t="n"/>
      <c r="BW27" s="3282" t="n"/>
      <c r="BX27" s="3223" t="n"/>
      <c r="BY27" s="3223" t="n"/>
      <c r="BZ27" s="1499" t="n"/>
      <c r="CA27" s="1501" t="n"/>
      <c r="CB27" s="3282" t="n"/>
      <c r="CC27" s="3282" t="n"/>
      <c r="CD27" s="3282" t="n"/>
      <c r="CE27" s="3282" t="n"/>
      <c r="CF27" s="3223" t="n"/>
      <c r="CG27" s="3223" t="n"/>
      <c r="CH27" s="1499" t="n"/>
      <c r="CI27" s="1501" t="n"/>
      <c r="CJ27" s="3282" t="n"/>
      <c r="CK27" s="3282" t="n"/>
      <c r="CL27" s="3282" t="n"/>
      <c r="CM27" s="3282" t="n"/>
      <c r="CN27" s="3223" t="n"/>
      <c r="CO27" s="3223" t="n"/>
      <c r="CP27" s="1499" t="n"/>
      <c r="CQ27" s="1500" t="n"/>
      <c r="CR27" s="3287" t="n">
        <v>0.01861585636215737</v>
      </c>
      <c r="CS27" s="3287" t="n">
        <v>0.01947382036869857</v>
      </c>
      <c r="CT27" s="3287" t="n">
        <v>0.0150170498872707</v>
      </c>
      <c r="CU27" s="1662" t="n"/>
      <c r="CV27" s="1663" t="n">
        <v>0.003598806474886664</v>
      </c>
      <c r="CW27" s="1663" t="n"/>
      <c r="CX27" s="3177">
        <f>IFERROR(CR27/CS27-1,"-")</f>
        <v/>
      </c>
      <c r="CY27" s="268" t="n"/>
      <c r="CZ27" s="1664" t="n">
        <v>0.176346281532074</v>
      </c>
      <c r="DA27" s="3178" t="n"/>
      <c r="DB27" s="3178" t="n"/>
      <c r="DC27" s="1664" t="n"/>
      <c r="DD27" s="3288" t="n">
        <v>0.229989202560319</v>
      </c>
      <c r="DE27" s="1507">
        <f>CZ27/$DD27-1</f>
        <v/>
      </c>
      <c r="DF27" s="1508">
        <f>DA27/$DD27-1</f>
        <v/>
      </c>
      <c r="DG27" s="1508">
        <f>DB27/$DD27-1</f>
        <v/>
      </c>
      <c r="DH27" s="1508">
        <f>DC27/$DD27-1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15" r="28" s="2323">
      <c r="A28" s="1509" t="inlineStr">
        <is>
          <t>3G</t>
        </is>
      </c>
      <c r="B28" s="1510" t="n"/>
      <c r="C28" s="1283" t="n"/>
      <c r="D28" s="3289" t="n">
        <v>1.22948594224787</v>
      </c>
      <c r="E28" s="3289" t="n">
        <v>1.288427184072069</v>
      </c>
      <c r="F28" s="3289" t="n">
        <v>1.14454584367214</v>
      </c>
      <c r="G28" s="1667" t="n">
        <v>0.08494009857572982</v>
      </c>
      <c r="H28" s="3180" t="n">
        <v>-0.04574666116397474</v>
      </c>
      <c r="I28" s="3180" t="n"/>
      <c r="J28" s="3290" t="n">
        <v>1.01029652048203</v>
      </c>
      <c r="K28" s="3290" t="n">
        <v>1.210190562995805</v>
      </c>
      <c r="L28" s="3290" t="n">
        <v>1.0281540732374</v>
      </c>
      <c r="M28" s="3181" t="n">
        <v>-0.01785755275536993</v>
      </c>
      <c r="N28" s="1513" t="n">
        <v>-0.1651756744978584</v>
      </c>
      <c r="O28" s="1514" t="n"/>
      <c r="P28" s="3290" t="n">
        <v>1.01514685288902</v>
      </c>
      <c r="Q28" s="3290" t="n">
        <v>1.244331130745257</v>
      </c>
      <c r="R28" s="3290" t="n">
        <v>1.13668716842332</v>
      </c>
      <c r="S28" s="3181" t="n">
        <v>-0.1215403155343</v>
      </c>
      <c r="T28" s="1513" t="n">
        <v>-0.184182708439492</v>
      </c>
      <c r="U28" s="1514" t="n"/>
      <c r="V28" s="3290" t="n">
        <v>0.966139633425417</v>
      </c>
      <c r="W28" s="3290" t="n">
        <v>1.200374078061721</v>
      </c>
      <c r="X28" s="3290" t="n">
        <v>1.10061272856103</v>
      </c>
      <c r="Y28" s="3290" t="n">
        <v>1.09921640994441</v>
      </c>
      <c r="Z28" s="3230" t="n">
        <v>-0.1344730951356131</v>
      </c>
      <c r="AA28" s="3230" t="n">
        <v>-0.133076776518993</v>
      </c>
      <c r="AB28" s="1513" t="n">
        <v>-0.1951345409045562</v>
      </c>
      <c r="AC28" s="1514" t="n"/>
      <c r="AD28" s="3291" t="n">
        <v>0.964270004749631</v>
      </c>
      <c r="AE28" s="3291" t="n">
        <v>1.126839084342691</v>
      </c>
      <c r="AF28" s="3291" t="n">
        <v>1.16035643394848</v>
      </c>
      <c r="AG28" s="3291" t="n">
        <v>1.16193247843268</v>
      </c>
      <c r="AH28" s="3233" t="n">
        <v>-0.196086429198849</v>
      </c>
      <c r="AI28" s="3233" t="n">
        <v>-0.1976624736830491</v>
      </c>
      <c r="AJ28" s="1519" t="n">
        <v>-0.1442700043439566</v>
      </c>
      <c r="AK28" s="1520" t="n"/>
      <c r="AL28" s="3291" t="n">
        <v>1.01782629413939</v>
      </c>
      <c r="AM28" s="3291" t="n">
        <v>1.10679720392704</v>
      </c>
      <c r="AN28" s="3291" t="n">
        <v>1.11642570941915</v>
      </c>
      <c r="AO28" s="3291" t="n">
        <v>1.12518507114595</v>
      </c>
      <c r="AP28" s="3233" t="n">
        <v>0</v>
      </c>
      <c r="AQ28" s="3233" t="n">
        <v>-0.09859941527975979</v>
      </c>
      <c r="AR28" s="1519" t="n">
        <v>-0.1073587770065598</v>
      </c>
      <c r="AS28" s="1519" t="n">
        <v>-0.08038591846091714</v>
      </c>
      <c r="AT28" s="1520" t="n"/>
      <c r="AU28" s="3291" t="n">
        <v>0.976491388533973</v>
      </c>
      <c r="AV28" s="3291" t="n">
        <v>1.08829401190612</v>
      </c>
      <c r="AW28" s="3291" t="n">
        <v>1.14382326464905</v>
      </c>
      <c r="AX28" s="3291" t="n">
        <v>1.03125367069758</v>
      </c>
      <c r="AY28" s="3233" t="n">
        <v>-0.167331876115077</v>
      </c>
      <c r="AZ28" s="3233" t="n">
        <v>-0.0547622821636069</v>
      </c>
      <c r="BA28" s="1519" t="n">
        <v>-0.1027320027024013</v>
      </c>
      <c r="BB28" s="1519" t="n"/>
      <c r="BC28" s="3291" t="n">
        <v>0.9806405473313653</v>
      </c>
      <c r="BD28" s="3291" t="n">
        <v>1.118940986262187</v>
      </c>
      <c r="BE28" s="3291" t="n">
        <v>1.162041389103194</v>
      </c>
      <c r="BF28" s="3291" t="n">
        <v>1.086943791606141</v>
      </c>
      <c r="BG28" s="3233" t="n">
        <v>-0.1814008417718285</v>
      </c>
      <c r="BH28" s="3233" t="n">
        <v>-0.106303244274776</v>
      </c>
      <c r="BI28" s="1519" t="n">
        <v>-0.1235994039263978</v>
      </c>
      <c r="BJ28" s="1520" t="n"/>
      <c r="BK28" s="3291" t="n"/>
      <c r="BL28" s="3291" t="n"/>
      <c r="BM28" s="3291" t="n"/>
      <c r="BN28" s="3291" t="n"/>
      <c r="BO28" s="3291" t="n"/>
      <c r="BP28" s="3233" t="n"/>
      <c r="BQ28" s="3233" t="n"/>
      <c r="BR28" s="1519" t="n"/>
      <c r="BS28" s="1520" t="n"/>
      <c r="BT28" s="3291" t="n"/>
      <c r="BU28" s="3291" t="n"/>
      <c r="BV28" s="3291" t="n"/>
      <c r="BW28" s="3291" t="n"/>
      <c r="BX28" s="3233" t="n"/>
      <c r="BY28" s="3233" t="n"/>
      <c r="BZ28" s="1519" t="n"/>
      <c r="CA28" s="1521" t="n"/>
      <c r="CB28" s="3291" t="n"/>
      <c r="CC28" s="3291" t="n"/>
      <c r="CD28" s="3291" t="n"/>
      <c r="CE28" s="3291" t="n"/>
      <c r="CF28" s="3233" t="n"/>
      <c r="CG28" s="3233" t="n"/>
      <c r="CH28" s="1519" t="n"/>
      <c r="CI28" s="1521" t="n"/>
      <c r="CJ28" s="3291" t="n"/>
      <c r="CK28" s="3291" t="n"/>
      <c r="CL28" s="3291" t="n"/>
      <c r="CM28" s="3291" t="n"/>
      <c r="CN28" s="3233" t="n"/>
      <c r="CO28" s="3233" t="n"/>
      <c r="CP28" s="1519" t="n"/>
      <c r="CQ28" s="1520" t="n"/>
      <c r="CR28" s="3292" t="n">
        <v>1.236109902641399</v>
      </c>
      <c r="CS28" s="3292" t="n">
        <v>1.283678113625843</v>
      </c>
      <c r="CT28" s="3292" t="n">
        <v>1.142320064725834</v>
      </c>
      <c r="CU28" s="1586" t="n"/>
      <c r="CV28" s="1671" t="n">
        <v>0.09378983791556461</v>
      </c>
      <c r="CW28" s="1671" t="n"/>
      <c r="CX28" s="3184">
        <f>IFERROR(CR28/CS28-1,"-")</f>
        <v/>
      </c>
      <c r="CY28" s="268" t="n"/>
      <c r="CZ28" s="1522" t="n">
        <v>13.77263431936731</v>
      </c>
      <c r="DA28" s="3185" t="n"/>
      <c r="DB28" s="3185" t="n"/>
      <c r="DC28" s="1522" t="n"/>
      <c r="DD28" s="3293" t="n">
        <v>16.57144965362336</v>
      </c>
      <c r="DE28" s="1527">
        <f>CZ28/$DD28-1</f>
        <v/>
      </c>
      <c r="DF28" s="1528">
        <f>DA28/$DD28-1</f>
        <v/>
      </c>
      <c r="DG28" s="1528">
        <f>DB28/$DD28-1</f>
        <v/>
      </c>
      <c r="DH28" s="1528">
        <f>DC28/$DD28-1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2355" t="inlineStr">
        <is>
          <t>4G</t>
        </is>
      </c>
      <c r="B29" s="3187" t="n"/>
      <c r="C29" s="1283" t="n"/>
      <c r="D29" s="3294" t="n">
        <v>7.19988486765687</v>
      </c>
      <c r="E29" s="1529" t="n">
        <v>6.956765479736394</v>
      </c>
      <c r="F29" s="3294" t="n">
        <v>6.23536239405667</v>
      </c>
      <c r="G29" s="1674" t="n">
        <v>0.9645224736001996</v>
      </c>
      <c r="H29" s="3188" t="n">
        <v>0.03494718754407233</v>
      </c>
      <c r="I29" s="3188" t="n"/>
      <c r="J29" s="3295" t="n">
        <v>6.71285150207833</v>
      </c>
      <c r="K29" s="1351" t="n">
        <v>6.540041310622775</v>
      </c>
      <c r="L29" s="3295" t="n">
        <v>5.71572817763711</v>
      </c>
      <c r="M29" s="3189" t="n">
        <v>0.9971233244412199</v>
      </c>
      <c r="N29" s="1532" t="n">
        <v>0.02642340976881363</v>
      </c>
      <c r="O29" s="1472" t="n"/>
      <c r="P29" s="3295" t="n">
        <v>7.09849865956157</v>
      </c>
      <c r="Q29" s="1351" t="n">
        <v>6.56333401285622</v>
      </c>
      <c r="R29" s="3295" t="n">
        <v>6.36561702996222</v>
      </c>
      <c r="S29" s="3189" t="n">
        <v>0.7328816295993503</v>
      </c>
      <c r="T29" s="1532" t="n">
        <v>0.08153853600274985</v>
      </c>
      <c r="U29" s="1472" t="n"/>
      <c r="V29" s="3295" t="n">
        <v>7.0224433751835</v>
      </c>
      <c r="W29" s="1351" t="n">
        <v>6.238235956919888</v>
      </c>
      <c r="X29" s="3295" t="n">
        <v>6.29747813105649</v>
      </c>
      <c r="Y29" s="3295" t="n">
        <v>7.2459424576505</v>
      </c>
      <c r="Z29" s="3240" t="n">
        <v>0.7249652441270102</v>
      </c>
      <c r="AA29" s="3240" t="n">
        <v>-0.2234990824669998</v>
      </c>
      <c r="AB29" s="1532" t="n">
        <v>0.1257098038097957</v>
      </c>
      <c r="AC29" s="1472" t="n"/>
      <c r="AD29" s="3296" t="n">
        <v>7.17002384990947</v>
      </c>
      <c r="AE29" s="1534" t="n">
        <v>5.662933406919752</v>
      </c>
      <c r="AF29" s="3296" t="n">
        <v>6.65631386497202</v>
      </c>
      <c r="AG29" s="3296" t="n">
        <v>7.45097573661091</v>
      </c>
      <c r="AH29" s="3192" t="n">
        <v>0.5137099849374502</v>
      </c>
      <c r="AI29" s="3192" t="n">
        <v>-0.2809518867014393</v>
      </c>
      <c r="AJ29" s="1536" t="n">
        <v>0.2661324678740082</v>
      </c>
      <c r="AK29" s="1482" t="n"/>
      <c r="AL29" s="3296" t="n">
        <v>7.58971217755234</v>
      </c>
      <c r="AM29" s="1534" t="n">
        <v>5.553008393832118</v>
      </c>
      <c r="AN29" s="3296" t="n">
        <v>6.47954886651865</v>
      </c>
      <c r="AO29" s="3296" t="n">
        <v>7.267289723744219</v>
      </c>
      <c r="AP29" s="3192" t="n">
        <v>0</v>
      </c>
      <c r="AQ29" s="3192" t="n">
        <v>1.11016331103369</v>
      </c>
      <c r="AR29" s="1536" t="n">
        <v>0.3224224538081213</v>
      </c>
      <c r="AS29" s="1536" t="n">
        <v>0.3667748433412141</v>
      </c>
      <c r="AT29" s="1482" t="n"/>
      <c r="AU29" s="3296" t="n">
        <v>7.44745032509974</v>
      </c>
      <c r="AV29" s="1534" t="n">
        <v>6.362655812410178</v>
      </c>
      <c r="AW29" s="3296" t="n">
        <v>6.691984090863331</v>
      </c>
      <c r="AX29" s="3296" t="n">
        <v>7.63571394789356</v>
      </c>
      <c r="AY29" s="3192" t="n">
        <v>0.7554662342364091</v>
      </c>
      <c r="AZ29" s="3192" t="n">
        <v>-0.1882636227938201</v>
      </c>
      <c r="BA29" s="1536" t="n">
        <v>0.1704939799782508</v>
      </c>
      <c r="BB29" s="1536" t="n"/>
      <c r="BC29" s="3296" t="n">
        <v>7.462985328494588</v>
      </c>
      <c r="BD29" s="1534" t="n">
        <v>6.409890553259213</v>
      </c>
      <c r="BE29" s="3296" t="n">
        <v>6.793168217051631</v>
      </c>
      <c r="BF29" s="3296" t="n">
        <v>7.910837983431131</v>
      </c>
      <c r="BG29" s="3192" t="n">
        <v>0.6698171114429563</v>
      </c>
      <c r="BH29" s="3192" t="n">
        <v>-0.4478526549365434</v>
      </c>
      <c r="BI29" s="1536" t="n">
        <v>0.1642921616968813</v>
      </c>
      <c r="BJ29" s="1482" t="n"/>
      <c r="BK29" s="3296" t="n"/>
      <c r="BL29" s="1534" t="n"/>
      <c r="BM29" s="3296" t="n"/>
      <c r="BN29" s="3296" t="n"/>
      <c r="BO29" s="3296" t="n"/>
      <c r="BP29" s="3192" t="n"/>
      <c r="BQ29" s="3192" t="n"/>
      <c r="BR29" s="1536" t="n"/>
      <c r="BS29" s="1482" t="n"/>
      <c r="BT29" s="3296" t="n"/>
      <c r="BU29" s="1534" t="n"/>
      <c r="BV29" s="3296" t="n"/>
      <c r="BW29" s="3296" t="n"/>
      <c r="BX29" s="3192" t="n"/>
      <c r="BY29" s="3192" t="n"/>
      <c r="BZ29" s="1536" t="n"/>
      <c r="CA29" s="1538" t="n"/>
      <c r="CB29" s="3296" t="n"/>
      <c r="CC29" s="3296" t="n"/>
      <c r="CD29" s="3296" t="n"/>
      <c r="CE29" s="3296" t="n"/>
      <c r="CF29" s="3192" t="n"/>
      <c r="CG29" s="3192" t="n"/>
      <c r="CH29" s="1536" t="n"/>
      <c r="CI29" s="1538" t="n"/>
      <c r="CJ29" s="3296" t="n"/>
      <c r="CK29" s="3296" t="n"/>
      <c r="CL29" s="3296" t="n"/>
      <c r="CM29" s="3296" t="n"/>
      <c r="CN29" s="3192" t="n"/>
      <c r="CO29" s="3192" t="n"/>
      <c r="CP29" s="1536" t="n"/>
      <c r="CQ29" s="1482" t="n"/>
      <c r="CR29" s="3297" t="n">
        <v>7.079937312949427</v>
      </c>
      <c r="CS29" s="3297" t="n">
        <v>5.975469886806432</v>
      </c>
      <c r="CT29" s="3297" t="n">
        <v>5.95962682422731</v>
      </c>
      <c r="CU29" s="1607" t="n"/>
      <c r="CV29" s="1678" t="n">
        <v>1.120310488722117</v>
      </c>
      <c r="CW29" s="1678" t="n"/>
      <c r="CX29" s="3193">
        <f>IFERROR(CR29/CS29-1,"-")</f>
        <v/>
      </c>
      <c r="CY29" s="268" t="n"/>
      <c r="CZ29" s="1539" t="n">
        <v>69.41597130704325</v>
      </c>
      <c r="DA29" s="3194" t="n"/>
      <c r="DB29" s="3194" t="n"/>
      <c r="DC29" s="1539" t="n"/>
      <c r="DD29" s="3298" t="n">
        <v>74.82864308170906</v>
      </c>
      <c r="DE29" s="1544">
        <f>CZ29/$DD29-1</f>
        <v/>
      </c>
      <c r="DF29" s="1545">
        <f>DA29/$DD29-1</f>
        <v/>
      </c>
      <c r="DG29" s="1545">
        <f>DB29/$DD29-1</f>
        <v/>
      </c>
      <c r="DH29" s="1545">
        <f>DC29/$DD29-1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r="30">
      <c r="M30" s="2883" t="n"/>
      <c r="N30" s="33" t="n"/>
      <c r="S30" s="2883" t="n"/>
      <c r="T30" s="33" t="n"/>
      <c r="Z30" s="3275" t="n"/>
      <c r="AA30" s="3276" t="n"/>
      <c r="AB30" s="3116" t="n"/>
      <c r="AD30" s="268" t="n"/>
      <c r="AE30" s="268" t="n"/>
      <c r="AF30" s="268" t="n"/>
      <c r="AG30" s="268" t="n"/>
      <c r="AH30" s="3277" t="n"/>
      <c r="AI30" s="2512" t="n"/>
      <c r="AJ30" s="3250" t="n"/>
      <c r="AK30" s="3250" t="n"/>
      <c r="AL30" s="268" t="n"/>
      <c r="AM30" s="268" t="n"/>
      <c r="AN30" s="268" t="n"/>
      <c r="AO30" s="268" t="n"/>
      <c r="AP30" s="3277" t="n"/>
      <c r="AQ30" s="2512" t="n"/>
      <c r="AR30" s="3250" t="n"/>
      <c r="AS30" s="3250" t="n"/>
      <c r="AT30" s="3250" t="n"/>
      <c r="AU30" s="268" t="n"/>
      <c r="AV30" s="268" t="n"/>
      <c r="AW30" s="268" t="n"/>
      <c r="AX30" s="268" t="n"/>
      <c r="AY30" s="3277" t="n"/>
      <c r="AZ30" s="2512" t="n"/>
      <c r="BA30" s="3250" t="n"/>
      <c r="BB30" s="3250" t="n"/>
      <c r="BC30" s="268" t="n"/>
      <c r="BD30" s="268" t="n"/>
      <c r="BE30" s="268" t="n"/>
      <c r="BF30" s="268" t="n"/>
      <c r="BG30" s="3277" t="n"/>
      <c r="BH30" s="2512" t="n"/>
      <c r="BI30" s="3250" t="n"/>
      <c r="BJ30" s="3250" t="n"/>
      <c r="BK30" s="268" t="n"/>
      <c r="BL30" s="268" t="n"/>
      <c r="BM30" s="268" t="n"/>
      <c r="BN30" s="268" t="n"/>
      <c r="BO30" s="268" t="n"/>
      <c r="BP30" s="3277" t="n"/>
      <c r="BQ30" s="2512" t="n"/>
      <c r="BR30" s="3250" t="n"/>
      <c r="BS30" s="3250" t="n"/>
      <c r="BT30" s="268" t="n"/>
      <c r="BU30" s="268" t="n"/>
      <c r="BV30" s="268" t="n"/>
      <c r="BW30" s="268" t="n"/>
      <c r="BX30" s="3277" t="n"/>
      <c r="BY30" s="2512" t="n"/>
      <c r="BZ30" s="3250" t="n"/>
      <c r="CA30" s="3250" t="n"/>
      <c r="CB30" s="268" t="n"/>
      <c r="CC30" s="268" t="n"/>
      <c r="CD30" s="268" t="n"/>
      <c r="CE30" s="268" t="n"/>
      <c r="CF30" s="3277" t="n"/>
      <c r="CG30" s="2512" t="n"/>
      <c r="CH30" s="3250" t="n"/>
      <c r="CI30" s="3250" t="n"/>
      <c r="CJ30" s="268" t="n"/>
      <c r="CK30" s="268" t="n"/>
      <c r="CL30" s="268" t="n"/>
      <c r="CM30" s="268" t="n"/>
      <c r="CN30" s="3277" t="n"/>
      <c r="CO30" s="2512" t="n"/>
      <c r="CP30" s="3250" t="n"/>
      <c r="CQ30" s="1618" t="n"/>
      <c r="CR30" s="3252" t="n"/>
      <c r="CS30" s="3252" t="n"/>
      <c r="CT30" s="3252" t="n"/>
      <c r="CU30" s="3252" t="n"/>
      <c r="CV30" s="268" t="n"/>
      <c r="CW30" s="268" t="n"/>
      <c r="CX30" s="3250" t="n"/>
      <c r="CY30" s="268" t="n"/>
      <c r="CZ30" s="3274" t="n"/>
      <c r="DA30" s="3255" t="n"/>
      <c r="DB30" s="3255" t="n"/>
      <c r="DC30" s="268" t="n"/>
      <c r="DD30" s="3256" t="n"/>
      <c r="DE30" s="1624" t="n"/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2350" t="inlineStr">
        <is>
          <t xml:space="preserve">Prix / Go </t>
        </is>
      </c>
      <c r="B31" s="3093" t="n"/>
      <c r="C31" s="1283" t="n"/>
      <c r="D31" s="1490" t="n">
        <v>324.309601269359</v>
      </c>
      <c r="E31" s="1312" t="n">
        <v>449.1504707167376</v>
      </c>
      <c r="F31" s="1312" t="n">
        <v>388.913484477643</v>
      </c>
      <c r="G31" s="1317" t="n">
        <v>-64.603883208284</v>
      </c>
      <c r="H31" s="3159" t="n">
        <v>-0.2779488781302225</v>
      </c>
      <c r="I31" s="3159" t="n"/>
      <c r="J31" s="1372" t="n">
        <v>342.363037692931</v>
      </c>
      <c r="K31" s="1309" t="n">
        <v>437.938979355045</v>
      </c>
      <c r="L31" s="1309" t="n">
        <v>383.231988893218</v>
      </c>
      <c r="M31" s="3204" t="n">
        <v>-40.86895120028697</v>
      </c>
      <c r="N31" s="1562" t="n">
        <v>-0.2182403169566435</v>
      </c>
      <c r="O31" s="3257" t="n"/>
      <c r="P31" s="1372" t="n">
        <v>343.097099782275</v>
      </c>
      <c r="Q31" s="1309" t="n">
        <v>431.3773171534512</v>
      </c>
      <c r="R31" s="1309" t="n">
        <v>377.698412647344</v>
      </c>
      <c r="S31" s="3204" t="n">
        <v>-34.60131286506902</v>
      </c>
      <c r="T31" s="1562" t="n">
        <v>-0.2046473327659294</v>
      </c>
      <c r="U31" s="3257" t="n"/>
      <c r="V31" s="1372" t="n">
        <v>332.767324244228</v>
      </c>
      <c r="W31" s="1309" t="n">
        <v>437.0677048727346</v>
      </c>
      <c r="X31" s="1309" t="n">
        <v>372.306257728522</v>
      </c>
      <c r="Y31" s="1309" t="n">
        <v>333.229738849374</v>
      </c>
      <c r="Z31" s="3206" t="n">
        <v>-39.53893348429398</v>
      </c>
      <c r="AA31" s="3207" t="n">
        <v>-0.4624146051459661</v>
      </c>
      <c r="AB31" s="3208" t="n">
        <v>-0.2386366676505572</v>
      </c>
      <c r="AC31" s="3257" t="n"/>
      <c r="AD31" s="1496" t="n">
        <v>332.958890905379</v>
      </c>
      <c r="AE31" s="1642" t="n">
        <v>436.1365348035969</v>
      </c>
      <c r="AF31" s="1642" t="n">
        <v>367.049410595079</v>
      </c>
      <c r="AG31" s="1642" t="n">
        <v>328.733986076785</v>
      </c>
      <c r="AH31" s="3210" t="n">
        <v>-34.09051968969999</v>
      </c>
      <c r="AI31" s="3211" t="n">
        <v>4.224904828593992</v>
      </c>
      <c r="AJ31" s="3212" t="n">
        <v>-0.2365718889949942</v>
      </c>
      <c r="AK31" s="3263" t="n"/>
      <c r="AL31" s="1496" t="n">
        <v>305.312182825241</v>
      </c>
      <c r="AM31" s="1642" t="n">
        <v>414.4635120253333</v>
      </c>
      <c r="AN31" s="1642" t="n">
        <v>361.922114433803</v>
      </c>
      <c r="AO31" s="1642" t="n">
        <v>324.285734263977</v>
      </c>
      <c r="AP31" s="3210" t="n">
        <v>0</v>
      </c>
      <c r="AQ31" s="3211" t="n">
        <v>-56.60993160856202</v>
      </c>
      <c r="AR31" s="3212" t="n">
        <v>-18.97355143873602</v>
      </c>
      <c r="AS31" s="3212" t="n">
        <v>-0.2633557020899361</v>
      </c>
      <c r="AT31" s="3263" t="n"/>
      <c r="AU31" s="1496" t="n">
        <v>286.15849679032</v>
      </c>
      <c r="AV31" s="1642" t="n">
        <v>389.3757223196629</v>
      </c>
      <c r="AW31" s="1642" t="n">
        <v>356.918943777271</v>
      </c>
      <c r="AX31" s="1642" t="n">
        <v>314.093676900416</v>
      </c>
      <c r="AY31" s="3210" t="n">
        <v>-70.76044698695097</v>
      </c>
      <c r="AZ31" s="3211" t="n">
        <v>-27.93518011009598</v>
      </c>
      <c r="BA31" s="3212" t="n">
        <v>-0.2650838755802176</v>
      </c>
      <c r="BB31" s="3212" t="n"/>
      <c r="BC31" s="1496" t="n">
        <v>295.4370615148683</v>
      </c>
      <c r="BD31" s="1642" t="n">
        <v>389.4236554834437</v>
      </c>
      <c r="BE31" s="1642" t="n">
        <v>352.0347812491171</v>
      </c>
      <c r="BF31" s="1642" t="n">
        <v>305.0559615375798</v>
      </c>
      <c r="BG31" s="3210" t="n">
        <v>-56.59771973424876</v>
      </c>
      <c r="BH31" s="3211" t="n">
        <v>-9.6189000227115</v>
      </c>
      <c r="BI31" s="3212" t="n">
        <v>-0.2413479321175217</v>
      </c>
      <c r="BJ31" s="3263" t="n"/>
      <c r="BK31" s="1496" t="n"/>
      <c r="BL31" s="1642" t="n"/>
      <c r="BM31" s="1642" t="n"/>
      <c r="BN31" s="1642" t="n"/>
      <c r="BO31" s="1496" t="n"/>
      <c r="BP31" s="3210" t="n"/>
      <c r="BQ31" s="3211" t="n"/>
      <c r="BR31" s="3212" t="n"/>
      <c r="BS31" s="3263" t="n"/>
      <c r="BT31" s="1496" t="n"/>
      <c r="BU31" s="1642" t="n"/>
      <c r="BV31" s="1642" t="n"/>
      <c r="BW31" s="1496" t="n"/>
      <c r="BX31" s="3210" t="n"/>
      <c r="BY31" s="3211" t="n"/>
      <c r="BZ31" s="3212" t="n"/>
      <c r="CA31" s="3264" t="n"/>
      <c r="CB31" s="1496" t="n"/>
      <c r="CC31" s="1642" t="n"/>
      <c r="CD31" s="1642" t="n"/>
      <c r="CE31" s="1496" t="n"/>
      <c r="CF31" s="3210" t="n"/>
      <c r="CG31" s="3211" t="n"/>
      <c r="CH31" s="3212" t="n"/>
      <c r="CI31" s="3264" t="n"/>
      <c r="CJ31" s="1496" t="n"/>
      <c r="CK31" s="1642" t="n"/>
      <c r="CL31" s="1642" t="n"/>
      <c r="CM31" s="1496" t="n"/>
      <c r="CN31" s="3210" t="n"/>
      <c r="CO31" s="3211" t="n"/>
      <c r="CP31" s="3212" t="n"/>
      <c r="CQ31" s="1500" t="n"/>
      <c r="CR31" s="1644" t="n">
        <v>319.727900353213</v>
      </c>
      <c r="CS31" s="1644" t="n">
        <v>419.5491629346409</v>
      </c>
      <c r="CT31" s="1644" t="n">
        <v>366.43853485231</v>
      </c>
      <c r="CU31" s="1644" t="n"/>
      <c r="CV31" s="1484" t="n">
        <v>-46.71063449909701</v>
      </c>
      <c r="CW31" s="1484" t="n"/>
      <c r="CX31" s="3169">
        <f>IFERROR(CR31/CS31-1,"-")</f>
        <v/>
      </c>
      <c r="CY31" s="268" t="n"/>
      <c r="CZ31" s="1483" t="n">
        <v>358.3247352182335</v>
      </c>
      <c r="DA31" s="3170" t="n"/>
      <c r="DB31" s="3170" t="n"/>
      <c r="DC31" s="1483" t="n"/>
      <c r="DD31" s="3171" t="n">
        <v>413.0253682018187</v>
      </c>
      <c r="DE31" s="1488">
        <f>CZ31/$DD31-1</f>
        <v/>
      </c>
      <c r="DF31" s="1489">
        <f>DA31/$DD31-1</f>
        <v/>
      </c>
      <c r="DG31" s="1489">
        <f>DB31/$DD31-1</f>
        <v/>
      </c>
      <c r="DH31" s="1489">
        <f>DC31/$DD31-1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2354" t="inlineStr">
        <is>
          <t>2G</t>
        </is>
      </c>
      <c r="B32" s="3172" t="n"/>
      <c r="C32" s="1283" t="n"/>
      <c r="D32" s="1490" t="n">
        <v>4906.6351438751</v>
      </c>
      <c r="E32" s="1490" t="n">
        <v>15250.92554280963</v>
      </c>
      <c r="F32" s="1490" t="n">
        <v>4033.34550562226</v>
      </c>
      <c r="G32" s="1378" t="n">
        <v>873.2896382528397</v>
      </c>
      <c r="H32" s="3173" t="n">
        <v>-0.6782729592310917</v>
      </c>
      <c r="I32" s="3173" t="n"/>
      <c r="J32" s="1372" t="n">
        <v>4934.96306140741</v>
      </c>
      <c r="K32" s="1372" t="n">
        <v>2932.712179357409</v>
      </c>
      <c r="L32" s="1372" t="n">
        <v>4041.47954148144</v>
      </c>
      <c r="M32" s="3174" t="n">
        <v>893.4835199259705</v>
      </c>
      <c r="N32" s="1493" t="n">
        <v>0.682730100874992</v>
      </c>
      <c r="O32" s="1494" t="n"/>
      <c r="P32" s="1372" t="n">
        <v>4618.04215560549</v>
      </c>
      <c r="Q32" s="1372" t="n">
        <v>3225.162802737297</v>
      </c>
      <c r="R32" s="1372" t="n">
        <v>4049.85476001768</v>
      </c>
      <c r="S32" s="3174" t="n">
        <v>568.18739558781</v>
      </c>
      <c r="T32" s="1493" t="n">
        <v>0.4318787726579298</v>
      </c>
      <c r="U32" s="1494" t="n"/>
      <c r="V32" s="1372" t="n">
        <v>3102.86219505634</v>
      </c>
      <c r="W32" s="1372" t="n">
        <v>3589.839441153281</v>
      </c>
      <c r="X32" s="1372" t="n">
        <v>4058.47831254982</v>
      </c>
      <c r="Y32" s="1372" t="n">
        <v>4934.96306140741</v>
      </c>
      <c r="Z32" s="3220" t="n">
        <v>-955.61611749348</v>
      </c>
      <c r="AA32" s="3220" t="n">
        <v>-1832.10086635107</v>
      </c>
      <c r="AB32" s="1493" t="n">
        <v>-0.1356543249579133</v>
      </c>
      <c r="AC32" s="1494" t="n"/>
      <c r="AD32" s="1496" t="n">
        <v>3269.19797496038</v>
      </c>
      <c r="AE32" s="1496" t="n">
        <v>4691.610011964091</v>
      </c>
      <c r="AF32" s="1496" t="n">
        <v>4067.35756244067</v>
      </c>
      <c r="AG32" s="1496" t="n">
        <v>4934.96306140741</v>
      </c>
      <c r="AH32" s="3223" t="n">
        <v>-798.1595874802897</v>
      </c>
      <c r="AI32" s="3223" t="n">
        <v>-1665.76508644703</v>
      </c>
      <c r="AJ32" s="1499" t="n">
        <v>-0.3031820704142955</v>
      </c>
      <c r="AK32" s="1500" t="n"/>
      <c r="AL32" s="1496" t="n">
        <v>3158.05959600319</v>
      </c>
      <c r="AM32" s="1496" t="n">
        <v>4355.775989056629</v>
      </c>
      <c r="AN32" s="1496" t="n">
        <v>4076.50009138461</v>
      </c>
      <c r="AO32" s="1496" t="n">
        <v>4934.96306140741</v>
      </c>
      <c r="AP32" s="3223" t="n">
        <v>0</v>
      </c>
      <c r="AQ32" s="3223" t="n">
        <v>-918.4404953814205</v>
      </c>
      <c r="AR32" s="1499" t="n">
        <v>-1776.903465404221</v>
      </c>
      <c r="AS32" s="1499" t="n">
        <v>-0.2749719903095477</v>
      </c>
      <c r="AT32" s="1500" t="n"/>
      <c r="AU32" s="1496" t="n">
        <v>4024.64698911023</v>
      </c>
      <c r="AV32" s="1496" t="n">
        <v>4723.271465531905</v>
      </c>
      <c r="AW32" s="1496" t="n">
        <v>4085.91370588109</v>
      </c>
      <c r="AX32" s="1496" t="n">
        <v>3269.19797496038</v>
      </c>
      <c r="AY32" s="3223" t="n">
        <v>-61.26671677086051</v>
      </c>
      <c r="AZ32" s="3223" t="n">
        <v>755.4490141498495</v>
      </c>
      <c r="BA32" s="1499" t="n">
        <v>-0.1479111419955196</v>
      </c>
      <c r="BB32" s="1499" t="n"/>
      <c r="BC32" s="1496" t="n">
        <v>3801.922792688637</v>
      </c>
      <c r="BD32" s="1496" t="n">
        <v>4504.958785437719</v>
      </c>
      <c r="BE32" s="1496" t="n">
        <v>4095.606443900466</v>
      </c>
      <c r="BF32" s="1496" t="n">
        <v>3269.197974960383</v>
      </c>
      <c r="BG32" s="3223" t="n">
        <v>-293.6836512118293</v>
      </c>
      <c r="BH32" s="3223" t="n">
        <v>532.7248177282536</v>
      </c>
      <c r="BI32" s="1499" t="n">
        <v>-0.1560582518582958</v>
      </c>
      <c r="BJ32" s="1500" t="n"/>
      <c r="BK32" s="1496" t="n"/>
      <c r="BL32" s="1496" t="n"/>
      <c r="BM32" s="1496" t="n"/>
      <c r="BN32" s="1496" t="n"/>
      <c r="BO32" s="1496" t="n"/>
      <c r="BP32" s="3223" t="n"/>
      <c r="BQ32" s="3223" t="n"/>
      <c r="BR32" s="1499" t="n"/>
      <c r="BS32" s="1500" t="n"/>
      <c r="BT32" s="1496" t="n"/>
      <c r="BU32" s="1496" t="n"/>
      <c r="BV32" s="1496" t="n"/>
      <c r="BW32" s="1496" t="n"/>
      <c r="BX32" s="3223" t="n"/>
      <c r="BY32" s="3223" t="n"/>
      <c r="BZ32" s="1499" t="n"/>
      <c r="CA32" s="1501" t="n"/>
      <c r="CB32" s="1496" t="n"/>
      <c r="CC32" s="1496" t="n"/>
      <c r="CD32" s="1496" t="n"/>
      <c r="CE32" s="1496" t="n"/>
      <c r="CF32" s="3223" t="n"/>
      <c r="CG32" s="3223" t="n"/>
      <c r="CH32" s="1499" t="n"/>
      <c r="CI32" s="1501" t="n"/>
      <c r="CJ32" s="1496" t="n"/>
      <c r="CK32" s="1496" t="n"/>
      <c r="CL32" s="1496" t="n"/>
      <c r="CM32" s="1496" t="n"/>
      <c r="CN32" s="3223" t="n"/>
      <c r="CO32" s="3223" t="n"/>
      <c r="CP32" s="1499" t="n"/>
      <c r="CQ32" s="1500" t="n"/>
      <c r="CR32" s="1645" t="n">
        <v>3855.625329733101</v>
      </c>
      <c r="CS32" s="1645" t="n">
        <v>5791.139591783269</v>
      </c>
      <c r="CT32" s="1645" t="n">
        <v>4058.521594817881</v>
      </c>
      <c r="CU32" s="1645" t="n"/>
      <c r="CV32" s="1503" t="n">
        <v>-202.8962650847793</v>
      </c>
      <c r="CW32" s="1503" t="n"/>
      <c r="CX32" s="3177">
        <f>IFERROR(CR32/CS32-1,"-")</f>
        <v/>
      </c>
      <c r="CY32" s="268" t="n"/>
      <c r="CZ32" s="1502" t="n">
        <v>4081.386707863093</v>
      </c>
      <c r="DA32" s="3178" t="n"/>
      <c r="DB32" s="3178" t="n"/>
      <c r="DC32" s="1502" t="n"/>
      <c r="DD32" s="3179" t="n">
        <v>5602.286806965953</v>
      </c>
      <c r="DE32" s="1507">
        <f>CZ32/$DD32-1</f>
        <v/>
      </c>
      <c r="DF32" s="1508">
        <f>DA32/$DD32-1</f>
        <v/>
      </c>
      <c r="DG32" s="1508">
        <f>DB32/$DD32-1</f>
        <v/>
      </c>
      <c r="DH32" s="1508">
        <f>DC32/$DD32-1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1509" t="inlineStr">
        <is>
          <t>3G</t>
        </is>
      </c>
      <c r="B33" s="1510" t="n"/>
      <c r="C33" s="1283" t="n"/>
      <c r="D33" s="1382" t="n">
        <v>963.846562406383</v>
      </c>
      <c r="E33" s="1382" t="n">
        <v>935.8811787563294</v>
      </c>
      <c r="F33" s="1382" t="n">
        <v>1028.1418580281</v>
      </c>
      <c r="G33" s="1345" t="n">
        <v>-64.29529562171695</v>
      </c>
      <c r="H33" s="3180" t="n">
        <v>0.02988133994447462</v>
      </c>
      <c r="I33" s="3180" t="n"/>
      <c r="J33" s="1340" t="n">
        <v>1141.47093566033</v>
      </c>
      <c r="K33" s="1340" t="n">
        <v>1000.75036487402</v>
      </c>
      <c r="L33" s="1340" t="n">
        <v>1017.12911220767</v>
      </c>
      <c r="M33" s="3181" t="n">
        <v>124.34182345266</v>
      </c>
      <c r="N33" s="1513" t="n">
        <v>0.1406150581858885</v>
      </c>
      <c r="O33" s="1514" t="n"/>
      <c r="P33" s="1340" t="n">
        <v>1252.50384310033</v>
      </c>
      <c r="Q33" s="1340" t="n">
        <v>979.9477236950408</v>
      </c>
      <c r="R33" s="1340" t="n">
        <v>1006.23432731798</v>
      </c>
      <c r="S33" s="3181" t="n">
        <v>246.2695157823499</v>
      </c>
      <c r="T33" s="1513" t="n">
        <v>0.2781333257018803</v>
      </c>
      <c r="U33" s="1514" t="n"/>
      <c r="V33" s="1340" t="n">
        <v>1349.67059508311</v>
      </c>
      <c r="W33" s="1340" t="n">
        <v>1018.001829511092</v>
      </c>
      <c r="X33" s="1340" t="n">
        <v>995.456239842972</v>
      </c>
      <c r="Y33" s="1340" t="n">
        <v>1164.52914068459</v>
      </c>
      <c r="Z33" s="3230" t="n">
        <v>354.2143552401379</v>
      </c>
      <c r="AA33" s="3230" t="n">
        <v>185.14145439852</v>
      </c>
      <c r="AB33" s="1513" t="n">
        <v>0.3258037028590668</v>
      </c>
      <c r="AC33" s="1514" t="n"/>
      <c r="AD33" s="1516" t="n">
        <v>1483.64765732375</v>
      </c>
      <c r="AE33" s="1516" t="n">
        <v>1116.417937377695</v>
      </c>
      <c r="AF33" s="1516" t="n">
        <v>984.7935998005</v>
      </c>
      <c r="AG33" s="1516" t="n">
        <v>1176.23232917095</v>
      </c>
      <c r="AH33" s="3233" t="n">
        <v>498.85405752325</v>
      </c>
      <c r="AI33" s="3233" t="n">
        <v>307.4153281528002</v>
      </c>
      <c r="AJ33" s="1519" t="n">
        <v>0.3289357037818876</v>
      </c>
      <c r="AK33" s="1520" t="n"/>
      <c r="AL33" s="1516" t="n">
        <v>1491.80093871322</v>
      </c>
      <c r="AM33" s="1516" t="n">
        <v>982.0997986687161</v>
      </c>
      <c r="AN33" s="1516" t="n">
        <v>974.2451705973649</v>
      </c>
      <c r="AO33" s="1516" t="n">
        <v>1188.05313139145</v>
      </c>
      <c r="AP33" s="3233" t="n">
        <v>0</v>
      </c>
      <c r="AQ33" s="3233" t="n">
        <v>517.555768115855</v>
      </c>
      <c r="AR33" s="1519" t="n">
        <v>303.7478073217699</v>
      </c>
      <c r="AS33" s="1519" t="n">
        <v>0.5189911867769736</v>
      </c>
      <c r="AT33" s="1520" t="n"/>
      <c r="AU33" s="1516" t="n">
        <v>530.2873974857</v>
      </c>
      <c r="AV33" s="1516" t="n">
        <v>1096.768011930514</v>
      </c>
      <c r="AW33" s="1516" t="n">
        <v>963.8097288858991</v>
      </c>
      <c r="AX33" s="1516" t="n">
        <v>1455.56340966136</v>
      </c>
      <c r="AY33" s="3233" t="n">
        <v>-433.5223314001991</v>
      </c>
      <c r="AZ33" s="3233" t="n">
        <v>-925.2760121756598</v>
      </c>
      <c r="BA33" s="1519" t="n">
        <v>-0.5164999419044907</v>
      </c>
      <c r="BB33" s="1519" t="n"/>
      <c r="BC33" s="1516" t="n">
        <v>1064.705460961576</v>
      </c>
      <c r="BD33" s="1516" t="n">
        <v>986.7665124558914</v>
      </c>
      <c r="BE33" s="1516" t="n">
        <v>953.4860644220909</v>
      </c>
      <c r="BF33" s="1516" t="n">
        <v>1441.72127379121</v>
      </c>
      <c r="BG33" s="3233" t="n">
        <v>111.2193965394853</v>
      </c>
      <c r="BH33" s="3233" t="n">
        <v>-377.0158128296343</v>
      </c>
      <c r="BI33" s="1519" t="n">
        <v>0.07898418473049729</v>
      </c>
      <c r="BJ33" s="1520" t="n"/>
      <c r="BK33" s="1516" t="n"/>
      <c r="BL33" s="1516" t="n"/>
      <c r="BM33" s="1516" t="n"/>
      <c r="BN33" s="1516" t="n"/>
      <c r="BO33" s="1516" t="n"/>
      <c r="BP33" s="3233" t="n"/>
      <c r="BQ33" s="3233" t="n"/>
      <c r="BR33" s="1519" t="n"/>
      <c r="BS33" s="1520" t="n"/>
      <c r="BT33" s="1516" t="n"/>
      <c r="BU33" s="1516" t="n"/>
      <c r="BV33" s="1516" t="n"/>
      <c r="BW33" s="1516" t="n"/>
      <c r="BX33" s="3233" t="n"/>
      <c r="BY33" s="3233" t="n"/>
      <c r="BZ33" s="1519" t="n"/>
      <c r="CA33" s="1521" t="n"/>
      <c r="CB33" s="1516" t="n"/>
      <c r="CC33" s="1516" t="n"/>
      <c r="CD33" s="1516" t="n"/>
      <c r="CE33" s="1516" t="n"/>
      <c r="CF33" s="3233" t="n"/>
      <c r="CG33" s="3233" t="n"/>
      <c r="CH33" s="1519" t="n"/>
      <c r="CI33" s="1521" t="n"/>
      <c r="CJ33" s="1516" t="n"/>
      <c r="CK33" s="1516" t="n"/>
      <c r="CL33" s="1516" t="n"/>
      <c r="CM33" s="1516" t="n"/>
      <c r="CN33" s="3233" t="n"/>
      <c r="CO33" s="3233" t="n"/>
      <c r="CP33" s="1519" t="n"/>
      <c r="CQ33" s="1520" t="n"/>
      <c r="CR33" s="1646" t="n">
        <v>1157.119267451377</v>
      </c>
      <c r="CS33" s="1646" t="n">
        <v>1021.814167028474</v>
      </c>
      <c r="CT33" s="1646" t="n">
        <v>987.7323548940703</v>
      </c>
      <c r="CU33" s="1646" t="n"/>
      <c r="CV33" s="1523" t="n">
        <v>169.3869125573071</v>
      </c>
      <c r="CW33" s="1523" t="n"/>
      <c r="CX33" s="3184">
        <f>IFERROR(CR33/CS33-1,"-")</f>
        <v/>
      </c>
      <c r="CY33" s="268" t="n"/>
      <c r="CZ33" s="1522" t="n">
        <v>969.9373201636347</v>
      </c>
      <c r="DA33" s="3185" t="n"/>
      <c r="DB33" s="3185" t="n"/>
      <c r="DC33" s="1522" t="n"/>
      <c r="DD33" s="3186" t="n">
        <v>1026.52470154766</v>
      </c>
      <c r="DE33" s="1527">
        <f>CZ33/$DD33-1</f>
        <v/>
      </c>
      <c r="DF33" s="1528">
        <f>DA33/$DD33-1</f>
        <v/>
      </c>
      <c r="DG33" s="1528">
        <f>DB33/$DD33-1</f>
        <v/>
      </c>
      <c r="DH33" s="1528">
        <f>DC33/$DD33-1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2355" t="inlineStr">
        <is>
          <t>4G</t>
        </is>
      </c>
      <c r="B34" s="3187" t="n"/>
      <c r="C34" s="1283" t="n"/>
      <c r="D34" s="1529" t="n">
        <v>271.079744616464</v>
      </c>
      <c r="E34" s="1529" t="n">
        <v>328.7380374710647</v>
      </c>
      <c r="F34" s="1529" t="n">
        <v>331.3225900611</v>
      </c>
      <c r="G34" s="1357" t="n">
        <v>-60.24284544463603</v>
      </c>
      <c r="H34" s="3188" t="n">
        <v>-0.1753928243234578</v>
      </c>
      <c r="I34" s="3188" t="n"/>
      <c r="J34" s="1351" t="n">
        <v>284.47876833476</v>
      </c>
      <c r="K34" s="1351" t="n">
        <v>355.8523733239599</v>
      </c>
      <c r="L34" s="1351" t="n">
        <v>328.133543654719</v>
      </c>
      <c r="M34" s="3189" t="n">
        <v>-43.65477531995901</v>
      </c>
      <c r="N34" s="1532" t="n">
        <v>-0.2005708275106065</v>
      </c>
      <c r="O34" s="1472" t="n"/>
      <c r="P34" s="1351" t="n">
        <v>283.838267064926</v>
      </c>
      <c r="Q34" s="1351" t="n">
        <v>355.5742933695236</v>
      </c>
      <c r="R34" s="1351" t="n">
        <v>324.975192459853</v>
      </c>
      <c r="S34" s="3189" t="n">
        <v>-41.136925394927</v>
      </c>
      <c r="T34" s="1532" t="n">
        <v>-0.2017469418973078</v>
      </c>
      <c r="U34" s="1472" t="n"/>
      <c r="V34" s="1351" t="n">
        <v>274.033006214116</v>
      </c>
      <c r="W34" s="1351" t="n">
        <v>360.0749180794205</v>
      </c>
      <c r="X34" s="1351" t="n">
        <v>321.847241028935</v>
      </c>
      <c r="Y34" s="1351" t="n">
        <v>276.690349519692</v>
      </c>
      <c r="Z34" s="3240" t="n">
        <v>-47.81423481481897</v>
      </c>
      <c r="AA34" s="3240" t="n">
        <v>-2.657343305575978</v>
      </c>
      <c r="AB34" s="1532" t="n">
        <v>-0.2389555826999494</v>
      </c>
      <c r="AC34" s="1472" t="n"/>
      <c r="AD34" s="1534" t="n">
        <v>272.870415377087</v>
      </c>
      <c r="AE34" s="1534" t="n">
        <v>349.0846720510482</v>
      </c>
      <c r="AF34" s="1534" t="n">
        <v>318.749396758136</v>
      </c>
      <c r="AG34" s="1534" t="n">
        <v>272.876470100737</v>
      </c>
      <c r="AH34" s="3192" t="n">
        <v>-45.87898138104902</v>
      </c>
      <c r="AI34" s="3192" t="n">
        <v>-0.006054723649981497</v>
      </c>
      <c r="AJ34" s="1536" t="n">
        <v>-0.2183259901563827</v>
      </c>
      <c r="AK34" s="1482" t="n"/>
      <c r="AL34" s="1534" t="n">
        <v>247.279098358312</v>
      </c>
      <c r="AM34" s="1534" t="n">
        <v>346.3357747039701</v>
      </c>
      <c r="AN34" s="1534" t="n">
        <v>315.681369859999</v>
      </c>
      <c r="AO34" s="1534" t="n">
        <v>269.115160915068</v>
      </c>
      <c r="AP34" s="3192" t="n">
        <v>0</v>
      </c>
      <c r="AQ34" s="3192" t="n">
        <v>-68.40227150168701</v>
      </c>
      <c r="AR34" s="1536" t="n">
        <v>-21.83606255675605</v>
      </c>
      <c r="AS34" s="1536" t="n">
        <v>-0.2860134112057197</v>
      </c>
      <c r="AT34" s="1482" t="n"/>
      <c r="AU34" s="1534" t="n">
        <v>270.530972843804</v>
      </c>
      <c r="AV34" s="1534" t="n">
        <v>317.9614472954665</v>
      </c>
      <c r="AW34" s="1534" t="n">
        <v>312.64287333633</v>
      </c>
      <c r="AX34" s="1534" t="n">
        <v>257.4613974557701</v>
      </c>
      <c r="AY34" s="3192" t="n">
        <v>-42.11190049252599</v>
      </c>
      <c r="AZ34" s="3192" t="n">
        <v>13.06957538803397</v>
      </c>
      <c r="BA34" s="1536" t="n">
        <v>-0.1491705200586397</v>
      </c>
      <c r="BB34" s="1536" t="n"/>
      <c r="BC34" s="1534" t="n">
        <v>259.8683501770911</v>
      </c>
      <c r="BD34" s="1534" t="n">
        <v>329.1685658963734</v>
      </c>
      <c r="BE34" s="1534" t="n">
        <v>309.6336229513502</v>
      </c>
      <c r="BF34" s="1534" t="n">
        <v>250.0863322715626</v>
      </c>
      <c r="BG34" s="3192" t="n">
        <v>-49.76527277425913</v>
      </c>
      <c r="BH34" s="3192" t="n">
        <v>9.782017905528534</v>
      </c>
      <c r="BI34" s="1536" t="n">
        <v>-0.2105310861946003</v>
      </c>
      <c r="BJ34" s="1482" t="n"/>
      <c r="BK34" s="1534" t="n"/>
      <c r="BL34" s="1534" t="n"/>
      <c r="BM34" s="1534" t="n"/>
      <c r="BN34" s="1534" t="n"/>
      <c r="BO34" s="1534" t="n"/>
      <c r="BP34" s="3192" t="n"/>
      <c r="BQ34" s="3192" t="n"/>
      <c r="BR34" s="1536" t="n"/>
      <c r="BS34" s="1482" t="n"/>
      <c r="BT34" s="1534" t="n"/>
      <c r="BU34" s="1534" t="n"/>
      <c r="BV34" s="1534" t="n"/>
      <c r="BW34" s="1534" t="n"/>
      <c r="BX34" s="3192" t="n"/>
      <c r="BY34" s="3192" t="n"/>
      <c r="BZ34" s="1536" t="n"/>
      <c r="CA34" s="1538" t="n"/>
      <c r="CB34" s="1534" t="n"/>
      <c r="CC34" s="1534" t="n"/>
      <c r="CD34" s="1534" t="n"/>
      <c r="CE34" s="1534" t="n"/>
      <c r="CF34" s="3192" t="n"/>
      <c r="CG34" s="3192" t="n"/>
      <c r="CH34" s="1536" t="n"/>
      <c r="CI34" s="1538" t="n"/>
      <c r="CJ34" s="1534" t="n"/>
      <c r="CK34" s="1534" t="n"/>
      <c r="CL34" s="1534" t="n"/>
      <c r="CM34" s="1534" t="n"/>
      <c r="CN34" s="3192" t="n"/>
      <c r="CO34" s="3192" t="n"/>
      <c r="CP34" s="1536" t="n"/>
      <c r="CQ34" s="1482" t="n"/>
      <c r="CR34" s="1647" t="n">
        <v>270.1213508136923</v>
      </c>
      <c r="CS34" s="1647" t="n">
        <v>339.4091707612755</v>
      </c>
      <c r="CT34" s="1647" t="n">
        <v>317.4175490112599</v>
      </c>
      <c r="CU34" s="1647" t="n"/>
      <c r="CV34" s="1540" t="n">
        <v>-47.29619819756761</v>
      </c>
      <c r="CW34" s="1540" t="n"/>
      <c r="CX34" s="3193">
        <f>IFERROR(CR34/CS34-1,"-")</f>
        <v/>
      </c>
      <c r="CY34" s="268" t="n"/>
      <c r="CZ34" s="1539" t="n">
        <v>313.1615783975927</v>
      </c>
      <c r="DA34" s="3194" t="n"/>
      <c r="DB34" s="3194" t="n"/>
      <c r="DC34" s="1539" t="n"/>
      <c r="DD34" s="3195" t="n">
        <v>338.7424405163055</v>
      </c>
      <c r="DE34" s="1544">
        <f>CZ34/$DD34-1</f>
        <v/>
      </c>
      <c r="DF34" s="1545">
        <f>DA34/$DD34-1</f>
        <v/>
      </c>
      <c r="DG34" s="1545">
        <f>DB34/$DD34-1</f>
        <v/>
      </c>
      <c r="DH34" s="1545">
        <f>DC34/$DD34-1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r="35">
      <c r="P35" s="3116" t="n"/>
      <c r="Q35" s="3116" t="n"/>
      <c r="R35" s="3116" t="n"/>
      <c r="S35" s="2515" t="n"/>
      <c r="DX35" s="2571">
        <f>(CS35-CZ35)*10^6</f>
        <v/>
      </c>
      <c r="DY35" s="2571">
        <f>(CT35-DC35)*10^6</f>
        <v/>
      </c>
      <c r="DZ35" s="2571">
        <f>(CW35-DD35)*10^6</f>
        <v/>
      </c>
    </row>
    <row r="36">
      <c r="P36" s="3116" t="n"/>
      <c r="Q36" s="3116" t="n"/>
      <c r="R36" s="3116" t="n"/>
      <c r="S36" s="251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r="37">
      <c r="P37" s="3116" t="n"/>
      <c r="Q37" s="3116" t="n"/>
      <c r="R37" s="3116" t="n"/>
      <c r="S37" s="2515" t="n"/>
      <c r="V37" s="234" t="n"/>
      <c r="CR37" s="3079" t="n"/>
      <c r="CS37" s="3079" t="n"/>
      <c r="CT37" s="3079" t="n"/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P38" s="3116" t="n"/>
      <c r="Q38" s="3116" t="n"/>
      <c r="R38" s="3116" t="n"/>
      <c r="S38" s="2515" t="n"/>
      <c r="CR38" s="3299" t="n"/>
      <c r="DX38" s="2571">
        <f>(CS38-CZ38)*10^6</f>
        <v/>
      </c>
      <c r="DY38" s="2571">
        <f>(CT38-DC38)*10^6</f>
        <v/>
      </c>
      <c r="DZ38" s="2571">
        <f>(CW38-DD38)*10^6</f>
        <v/>
      </c>
    </row>
    <row r="39">
      <c r="D39" s="892" t="n"/>
      <c r="E39" s="892" t="n"/>
      <c r="J39" s="892" t="n"/>
      <c r="K39" s="892" t="n"/>
      <c r="P39" s="3116" t="n"/>
      <c r="Q39" s="3116" t="n"/>
      <c r="R39" s="3116" t="n"/>
      <c r="S39" s="2515" t="n"/>
      <c r="V39" s="892" t="n"/>
      <c r="W39" s="892" t="n"/>
      <c r="AD39" s="892" t="n"/>
      <c r="AE39" s="892" t="n"/>
      <c r="AL39" s="3300" t="n"/>
      <c r="AM39" s="3300" t="n"/>
      <c r="AU39" s="892" t="n"/>
      <c r="AV39" s="892" t="n"/>
      <c r="BC39" s="892" t="n"/>
      <c r="BD39" s="892" t="n"/>
      <c r="BK39" s="892" t="n"/>
      <c r="BL39" s="892" t="n"/>
      <c r="BT39" s="892" t="n"/>
      <c r="BU39" s="892" t="n"/>
      <c r="BV39" s="892" t="n"/>
      <c r="CB39" s="892" t="n"/>
      <c r="CC39" s="892" t="n"/>
      <c r="CJ39" s="892" t="n"/>
      <c r="CK39" s="892" t="n"/>
      <c r="DX39" s="2571">
        <f>(CS39-CZ39)*10^6</f>
        <v/>
      </c>
      <c r="DY39" s="2571">
        <f>(CT39-DC39)*10^6</f>
        <v/>
      </c>
      <c r="DZ39" s="2571">
        <f>(CW39-DD39)*10^6</f>
        <v/>
      </c>
    </row>
    <row r="40">
      <c r="D40" s="3301" t="n"/>
      <c r="E40" s="892" t="n"/>
      <c r="J40" s="3301" t="n"/>
      <c r="K40" s="892" t="n"/>
      <c r="P40" s="3116" t="n"/>
      <c r="Q40" s="3116" t="n"/>
      <c r="R40" s="3116" t="n"/>
      <c r="S40" s="2515" t="n"/>
      <c r="V40" s="3301" t="n"/>
      <c r="W40" s="892" t="n"/>
      <c r="AD40" s="3301" t="n"/>
      <c r="AE40" s="892" t="n"/>
      <c r="AL40" s="3300" t="n">
        <v>2015638.83723652</v>
      </c>
      <c r="AM40" s="3300" t="n"/>
      <c r="AU40" s="3301" t="n"/>
      <c r="AV40" s="892" t="n"/>
      <c r="BC40" s="3301" t="n"/>
      <c r="BD40" s="892" t="n"/>
      <c r="BK40" s="3301" t="n"/>
      <c r="BL40" s="892" t="n"/>
      <c r="BT40" s="3301" t="n"/>
      <c r="BU40" s="3301" t="n"/>
      <c r="BV40" s="892" t="n"/>
      <c r="CB40" s="3301" t="n"/>
      <c r="CC40" s="892" t="n"/>
      <c r="CJ40" s="3301" t="n"/>
      <c r="CK40" s="892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r="41">
      <c r="D41" s="3301" t="n"/>
      <c r="E41" s="2516">
        <f>E18+G62</f>
        <v/>
      </c>
      <c r="J41" s="3301" t="n"/>
      <c r="K41" s="892" t="n"/>
      <c r="P41" s="3116" t="n"/>
      <c r="Q41" s="3116" t="n"/>
      <c r="R41" s="3116" t="n"/>
      <c r="S41" s="2515" t="n"/>
      <c r="V41" s="3301" t="n"/>
      <c r="W41" s="892" t="n"/>
      <c r="AD41" s="3301" t="n"/>
      <c r="AE41" s="892" t="n"/>
      <c r="AL41" s="3300" t="n"/>
      <c r="AM41" s="3300" t="n"/>
      <c r="AU41" s="3301" t="n"/>
      <c r="AV41" s="892" t="n"/>
      <c r="BC41" s="3301" t="n"/>
      <c r="BD41" s="892" t="n"/>
      <c r="BK41" s="3301" t="n"/>
      <c r="BL41" s="892" t="n"/>
      <c r="BT41" s="3301" t="n"/>
      <c r="BU41" s="3301" t="n"/>
      <c r="BV41" s="892" t="n"/>
      <c r="CB41" s="3301" t="n"/>
      <c r="CC41" s="892" t="n"/>
      <c r="CJ41" s="3301" t="n"/>
      <c r="CK41" s="892" t="n"/>
      <c r="DX41" s="2571">
        <f>(CS41-CZ41)*10^6</f>
        <v/>
      </c>
      <c r="DY41" s="2571">
        <f>(CT41-DC41)*10^6</f>
        <v/>
      </c>
      <c r="DZ41" s="2571">
        <f>(CW41-DD41)*10^6</f>
        <v/>
      </c>
    </row>
    <row r="42">
      <c r="D42" s="892" t="n"/>
      <c r="E42" s="892" t="n"/>
      <c r="J42" s="892" t="n"/>
      <c r="K42" s="892" t="n"/>
      <c r="P42" s="3116" t="n"/>
      <c r="Q42" s="3116" t="n"/>
      <c r="R42" s="3116" t="n"/>
      <c r="S42" s="2515" t="n"/>
      <c r="V42" s="892" t="n"/>
      <c r="W42" s="892" t="n"/>
      <c r="AD42" s="892" t="n"/>
      <c r="AE42" s="892" t="n"/>
      <c r="AL42" s="3300" t="n"/>
      <c r="AM42" s="3300" t="n"/>
      <c r="AU42" s="892" t="n"/>
      <c r="AV42" s="892" t="n"/>
      <c r="BC42" s="892" t="n"/>
      <c r="BD42" s="892" t="n"/>
      <c r="BK42" s="892" t="n"/>
      <c r="BL42" s="892" t="n"/>
      <c r="BT42" s="892" t="n"/>
      <c r="BU42" s="892" t="n"/>
      <c r="BV42" s="892" t="n"/>
      <c r="CB42" s="892" t="n"/>
      <c r="CC42" s="892" t="n"/>
      <c r="CJ42" s="892" t="n"/>
      <c r="CK42" s="892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r="43">
      <c r="DX43" s="2571">
        <f>(CS43-CZ43)*10^6</f>
        <v/>
      </c>
      <c r="DY43" s="2571">
        <f>(CT43-DC43)*10^6</f>
        <v/>
      </c>
      <c r="DZ43" s="2571">
        <f>(CW43-DD43)*10^6</f>
        <v/>
      </c>
    </row>
    <row r="44"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DX47" s="2571">
        <f>(CS47-CZ47)*10^6</f>
        <v/>
      </c>
      <c r="DY47" s="2571">
        <f>(CT47-DC47)*10^6</f>
        <v/>
      </c>
      <c r="DZ47" s="2571">
        <f>(CW47-DD47)*10^6</f>
        <v/>
      </c>
    </row>
    <row r="48">
      <c r="DX48" s="2571">
        <f>(CS48-CZ48)*10^6</f>
        <v/>
      </c>
      <c r="DY48" s="2571">
        <f>(CT48-DC48)*10^6</f>
        <v/>
      </c>
      <c r="DZ48" s="2571">
        <f>(CW48-DD48)*10^6</f>
        <v/>
      </c>
    </row>
    <row r="49">
      <c r="DX49" s="2571">
        <f>(CS49-CZ49)*10^6</f>
        <v/>
      </c>
      <c r="DY49" s="2571">
        <f>(CT49-DC49)*10^6</f>
        <v/>
      </c>
      <c r="DZ49" s="2571">
        <f>(CW49-DD49)*10^6</f>
        <v/>
      </c>
    </row>
    <row r="50">
      <c r="DX50" s="2571">
        <f>(CS50-CZ50)*10^6</f>
        <v/>
      </c>
      <c r="DY50" s="2571">
        <f>(CT50-DC50)*10^6</f>
        <v/>
      </c>
      <c r="DZ50" s="2571">
        <f>(CW50-DD50)*10^6</f>
        <v/>
      </c>
    </row>
    <row r="51"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62" s="2388" t="n"/>
      <c r="E62" s="2388" t="n"/>
      <c r="F62" s="2388" t="n"/>
      <c r="G62" s="2511" t="n"/>
      <c r="H62" s="2388" t="n"/>
      <c r="I62" s="2388" t="n"/>
      <c r="J62" s="2388" t="n">
        <v>6.78051719660289e-07</v>
      </c>
      <c r="K62" s="2388" t="n">
        <v>0.000282079932730994</v>
      </c>
      <c r="L62" s="2388" t="n"/>
      <c r="M62" s="2878" t="n">
        <v>-282.079646185843</v>
      </c>
      <c r="N62" s="2388" t="n"/>
      <c r="O62" s="2388" t="n"/>
      <c r="P62" s="2388" t="n">
        <v>0</v>
      </c>
      <c r="Q62" s="2388" t="n">
        <v>0.000313166266550979</v>
      </c>
      <c r="R62" s="2388" t="n"/>
      <c r="S62" s="2511" t="n">
        <v>-313.165951807131</v>
      </c>
      <c r="T62" s="2388" t="n"/>
      <c r="U62" s="2388" t="n"/>
      <c r="V62" s="2388" t="n"/>
      <c r="W62" s="2388" t="n">
        <v>0</v>
      </c>
      <c r="X62" s="2388" t="n">
        <v>0.000204519527642333</v>
      </c>
      <c r="Y62" s="2388" t="n"/>
      <c r="Z62" s="2511" t="n"/>
      <c r="AA62" s="2511" t="n"/>
      <c r="AB62" s="2511" t="n">
        <v>-204.51932171961</v>
      </c>
      <c r="AC62" s="2388" t="n"/>
      <c r="AD62" s="2388" t="n"/>
      <c r="AE62" s="2388" t="n">
        <v>0</v>
      </c>
      <c r="AF62" s="2388" t="n">
        <v>0.000269322819804074</v>
      </c>
      <c r="AG62" s="2388" t="n"/>
      <c r="AH62" s="2511" t="n"/>
      <c r="AI62" s="2511" t="n"/>
      <c r="AJ62" s="2388" t="n">
        <v>-269.322547225465</v>
      </c>
      <c r="AK62" s="2388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view="pageBreakPreview" workbookViewId="0" zoomScaleNormal="70">
      <selection activeCell="C1" sqref="C1:C1048576"/>
    </sheetView>
  </sheetViews>
  <sheetFormatPr baseColWidth="10" defaultColWidth="11.5" defaultRowHeight="13"/>
  <cols>
    <col customWidth="1" max="1" min="1" style="1683" width="5.5"/>
    <col customWidth="1" max="2" min="2" style="1683" width="30.5"/>
    <col customWidth="1" hidden="1" max="3" min="3" style="1684" width="9.5"/>
    <col customWidth="1" hidden="1" max="4" min="4" style="1685" width="12.1640625"/>
    <col customWidth="1" hidden="1" max="5" min="5" style="1685" width="16.33203125"/>
    <col customWidth="1" hidden="1" max="6" min="6" style="1685" width="14.1640625"/>
    <col customWidth="1" hidden="1" max="7" min="7" style="1685" width="14.33203125"/>
    <col customWidth="1" hidden="1" max="8" min="8" style="1685" width="9.83203125"/>
    <col customWidth="1" hidden="1" max="9" min="9" style="1685" width="0.33203125"/>
    <col customWidth="1" hidden="1" max="10" min="10" style="1685" width="12.1640625"/>
    <col customWidth="1" hidden="1" max="11" min="11" style="1685" width="15.5"/>
    <col customWidth="1" hidden="1" max="12" min="12" style="1685" width="11.83203125"/>
    <col customWidth="1" hidden="1" max="13" min="13" style="1685" width="14.5"/>
    <col customWidth="1" hidden="1" max="14" min="14" style="1685" width="7.83203125"/>
    <col customWidth="1" hidden="1" max="15" min="15" style="1685" width="0.33203125"/>
    <col customWidth="1" hidden="1" max="16" min="16" style="1685" width="12.1640625"/>
    <col customWidth="1" hidden="1" max="17" min="17" style="1685" width="15.1640625"/>
    <col customWidth="1" hidden="1" max="18" min="18" style="1685" width="13"/>
    <col customWidth="1" hidden="1" max="19" min="19" style="1685" width="14.5"/>
    <col customWidth="1" hidden="1" max="20" min="20" style="1685" width="8.83203125"/>
    <col customWidth="1" hidden="1" max="21" min="21" style="1685" width="0.5"/>
    <col customWidth="1" hidden="1" max="22" min="22" style="1685" width="16.5"/>
    <col customWidth="1" hidden="1" max="24" min="23" style="1685" width="14.1640625"/>
    <col customWidth="1" hidden="1" max="24" min="24" style="2323" width="13"/>
    <col customWidth="1" hidden="1" max="25" min="25" style="1685" width="11.83203125"/>
    <col customWidth="1" hidden="1" max="26" min="26" style="1685" width="13.6640625"/>
    <col customWidth="1" hidden="1" max="27" min="27" style="1685" width="14.83203125"/>
    <col customWidth="1" hidden="1" max="28" min="28" style="1685" width="10.5"/>
    <col customWidth="1" hidden="1" max="29" min="29" style="1685" width="0.33203125"/>
    <col customWidth="1" hidden="1" max="30" min="30" style="1685" width="17.5"/>
    <col customWidth="1" hidden="1" max="31" min="31" style="1685" width="16.83203125"/>
    <col customWidth="1" hidden="1" max="32" min="32" style="1685" width="17.33203125"/>
    <col customWidth="1" hidden="1" max="33" min="33" style="1685" width="15.1640625"/>
    <col customWidth="1" hidden="1" max="34" min="34" style="1685" width="15.5"/>
    <col customWidth="1" hidden="1" max="35" min="35" style="1685" width="17.5"/>
    <col customWidth="1" hidden="1" max="36" min="36" style="1685" width="6.83203125"/>
    <col customWidth="1" hidden="1" max="37" min="37" style="1685" width="0.1640625"/>
    <col customWidth="1" hidden="1" max="38" min="38" style="1685" width="15.83203125"/>
    <col customWidth="1" hidden="1" max="39" min="39" style="1685" width="15.1640625"/>
    <col customWidth="1" hidden="1" max="40" min="40" style="1685" width="12.1640625"/>
    <col customWidth="1" hidden="1" max="41" min="41" style="1685" width="15.6640625"/>
    <col customWidth="1" hidden="1" max="42" min="42" style="1685" width="14.5"/>
    <col customWidth="1" hidden="1" max="43" min="43" style="1685" width="11.83203125"/>
    <col customWidth="1" hidden="1" max="44" min="44" style="1685" width="12.1640625"/>
    <col customWidth="1" hidden="1" max="45" min="45" style="1685" width="11.6640625"/>
    <col customWidth="1" hidden="1" max="46" min="46" style="1685" width="0.1640625"/>
    <col customWidth="1" hidden="1" max="52" min="47" style="1685" width="12.16406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1685" width="5.5"/>
    <col customWidth="1" hidden="1" max="54" min="54" style="1685" width="0.1640625"/>
    <col customWidth="1" max="55" min="55" style="1685" width="17.5"/>
    <col customWidth="1" max="56" min="56" style="1685" width="17"/>
    <col customWidth="1" max="57" min="57" style="1685" width="17.33203125"/>
    <col customWidth="1" max="58" min="58" style="1685" width="16.5"/>
    <col customWidth="1" max="59" min="59" style="1685" width="15.6640625"/>
    <col customWidth="1" max="60" min="60" style="1685" width="17"/>
    <col customWidth="1" max="61" min="61" style="1685" width="7"/>
    <col customWidth="1" max="62" min="62" style="1685" width="0.1640625"/>
    <col customWidth="1" hidden="1" max="63" min="63" style="1685" width="12.1640625"/>
    <col customWidth="1" hidden="1" max="64" min="64" style="1685" width="14"/>
    <col customWidth="1" hidden="1" max="65" min="65" style="1685" width="12.1640625"/>
    <col customWidth="1" hidden="1" max="66" min="66" style="1685" width="14.83203125"/>
    <col customWidth="1" hidden="1" max="67" min="67" style="1685" width="13.83203125"/>
    <col customWidth="1" hidden="1" max="68" min="68" style="1685" width="11.5"/>
    <col customWidth="1" hidden="1" max="69" min="69" style="1685" width="13.83203125"/>
    <col customWidth="1" hidden="1" max="70" min="70" style="1685" width="11.5"/>
    <col customWidth="1" hidden="1" max="71" min="71" style="1685" width="0.5"/>
    <col customWidth="1" hidden="1" max="77" min="72" style="1685" width="15.3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6" min="76" style="2323" width="13"/>
    <col customWidth="1" hidden="1" max="77" min="77" style="2323" width="13"/>
    <col customWidth="1" hidden="1" max="78" min="78" style="1685" width="6.5"/>
    <col customWidth="1" hidden="1" max="79" min="79" style="1685" width="0.33203125"/>
    <col customWidth="1" hidden="1" max="85" min="80" style="1685" width="15.332031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1685" width="6.1640625"/>
    <col customWidth="1" hidden="1" max="87" min="87" style="1685" width="0.5"/>
    <col customWidth="1" hidden="1" max="88" min="88" style="1685" width="15.33203125"/>
    <col customWidth="1" hidden="1" max="89" min="89" style="1685" width="14.83203125"/>
    <col customWidth="1" hidden="1" max="90" min="90" style="1685" width="15.33203125"/>
    <col customWidth="1" hidden="1" max="92" min="91" style="1685" width="13"/>
    <col customWidth="1" hidden="1" max="92" min="92" style="2323" width="13"/>
    <col customWidth="1" hidden="1" max="93" min="93" style="1685" width="15.33203125"/>
    <col customWidth="1" hidden="1" max="94" min="94" style="1685" width="11.5"/>
    <col customWidth="1" hidden="1" max="95" min="95" style="1685" width="0.1640625"/>
    <col customWidth="1" max="96" min="96" style="3302" width="15.33203125"/>
    <col customWidth="1" max="98" min="97" style="1684" width="15.33203125"/>
    <col customWidth="1" max="99" min="99" style="1684" width="13.1640625"/>
    <col customWidth="1" max="100" min="100" style="1684" width="13"/>
    <col customWidth="1" max="101" min="101" style="1684" width="15.33203125"/>
    <col customWidth="1" max="102" min="102" style="1685" width="10.1640625"/>
    <col customWidth="1" max="103" min="103" style="1684" width="1.1640625"/>
    <col customWidth="1" max="104" min="104" style="3303" width="15.1640625"/>
    <col customWidth="1" hidden="1" max="105" min="105" style="3302" width="17.33203125"/>
    <col customWidth="1" max="106" min="106" style="3302" width="17"/>
    <col customWidth="1" hidden="1" max="107" min="107" style="3302" width="15.33203125"/>
    <col customWidth="1" max="108" min="108" style="3302" width="14.6640625"/>
    <col customWidth="1" max="109" min="109" style="1685" width="10.5"/>
    <col customWidth="1" hidden="1" max="111" min="110" style="1684" width="8.33203125"/>
    <col customWidth="1" hidden="1" max="112" min="112" style="1684" width="10.5"/>
    <col customWidth="1" max="113" min="113" style="1683" width="0.5"/>
    <col customWidth="1" max="114" min="114" style="1683" width="12.83203125"/>
    <col customWidth="1" max="115" min="115" style="1683" width="14.1640625"/>
    <col customWidth="1" max="117" min="116" style="1683" width="12.83203125"/>
    <col customWidth="1" max="127" min="118" style="1683" width="11.5"/>
    <col customWidth="1" max="129" min="129" style="2323" width="21"/>
    <col customWidth="1" max="1024" min="131" style="1683" width="11.5"/>
  </cols>
  <sheetData>
    <row customHeight="1" ht="15" r="1" s="2323">
      <c r="D1" s="3303" t="n"/>
      <c r="E1" s="3303" t="n"/>
      <c r="F1" s="3303" t="n"/>
      <c r="G1" s="3303" t="n"/>
      <c r="J1" s="3303" t="n"/>
      <c r="K1" s="3303" t="n"/>
      <c r="L1" s="3303" t="n"/>
      <c r="M1" s="3303" t="n"/>
      <c r="P1" s="3303" t="n"/>
      <c r="Q1" s="3303" t="n"/>
      <c r="R1" s="3303" t="n"/>
      <c r="S1" s="3303" t="n"/>
      <c r="V1" s="3303" t="n"/>
      <c r="W1" s="3303" t="n"/>
      <c r="X1" s="3303" t="n"/>
      <c r="Y1" s="2727" t="n"/>
      <c r="Z1" s="2727" t="n"/>
      <c r="AA1" s="3303" t="n"/>
      <c r="AD1" s="3303" t="n"/>
      <c r="AE1" s="3303" t="n"/>
      <c r="AF1" s="3303" t="n"/>
      <c r="AG1" s="1688" t="n"/>
      <c r="AH1" s="3303" t="n"/>
      <c r="AI1" s="3303" t="n"/>
      <c r="AL1" s="3304" t="n"/>
      <c r="AM1" s="3304" t="n"/>
      <c r="AN1" s="3304" t="n"/>
      <c r="BK1" s="3305">
        <f>BK13-#REF!</f>
        <v/>
      </c>
      <c r="BL1" s="3305">
        <f>BL13-#REF!</f>
        <v/>
      </c>
      <c r="BM1" s="3305">
        <f>BM13-#REF!</f>
        <v/>
      </c>
      <c r="BN1" s="3305">
        <f>BN13-#REF!</f>
        <v/>
      </c>
      <c r="BO1" s="1691" t="n"/>
      <c r="BP1" s="1691" t="n"/>
      <c r="BQ1" s="3305">
        <f>BQ13-#REF!</f>
        <v/>
      </c>
      <c r="BR1" s="1691" t="n"/>
      <c r="BS1" s="1691" t="n"/>
      <c r="BT1" s="1691" t="n"/>
      <c r="BU1" s="1691" t="n"/>
      <c r="BV1" s="1691" t="n"/>
      <c r="BW1" s="1691" t="n"/>
      <c r="BX1" s="1691" t="n"/>
      <c r="BY1" s="1691" t="n"/>
      <c r="BZ1" s="1691" t="n"/>
      <c r="CA1" s="1691" t="n"/>
      <c r="CB1" s="1691" t="n"/>
      <c r="CC1" s="1691" t="n"/>
      <c r="CD1" s="1691" t="n"/>
      <c r="CE1" s="1691" t="n"/>
      <c r="CF1" s="1691" t="n"/>
      <c r="CG1" s="1692" t="n"/>
      <c r="CH1" s="1692" t="n"/>
      <c r="CI1" s="1691" t="n"/>
      <c r="CJ1" s="3305">
        <f>CJ13-#REF!</f>
        <v/>
      </c>
      <c r="CK1" s="3305">
        <f>CK13-#REF!</f>
        <v/>
      </c>
      <c r="CL1" s="3305">
        <f>CL13-#REF!</f>
        <v/>
      </c>
      <c r="CM1" s="1691" t="n"/>
      <c r="CN1" s="1691" t="n"/>
      <c r="CO1" s="3306">
        <f>CO13-#REF!</f>
        <v/>
      </c>
      <c r="CP1" s="1691" t="n"/>
      <c r="CQ1" s="1691" t="n"/>
      <c r="CR1" s="3307">
        <f>CR13-#REF!</f>
        <v/>
      </c>
      <c r="CS1" s="3307">
        <f>CS13-#REF!</f>
        <v/>
      </c>
      <c r="CT1" s="3307" t="n"/>
      <c r="CU1" s="3307" t="n"/>
      <c r="CV1" s="3307" t="n"/>
      <c r="CW1" s="3307">
        <f>CW13-#REF!</f>
        <v/>
      </c>
      <c r="CX1" s="1691" t="n"/>
      <c r="CY1" s="1695" t="n"/>
      <c r="CZ1" s="3307" t="n">
        <v>232582.553378591</v>
      </c>
      <c r="DA1" s="3308" t="n"/>
      <c r="DB1" s="3308" t="n"/>
      <c r="DC1" s="3308" t="n"/>
      <c r="DD1" s="3308" t="n"/>
      <c r="DE1" s="1691" t="n"/>
      <c r="DF1" s="1695" t="n"/>
      <c r="DG1" s="1695" t="n"/>
      <c r="DH1" s="1695" t="n"/>
      <c r="DX1" s="34" t="n"/>
      <c r="DY1" s="34" t="n"/>
      <c r="DZ1" s="34" t="n"/>
    </row>
    <row customHeight="1" ht="15" r="2" s="2323">
      <c r="A2" s="1697" t="inlineStr">
        <is>
          <t>Parc Mobile</t>
        </is>
      </c>
      <c r="B2" s="611" t="n"/>
      <c r="C2" s="35" t="n"/>
      <c r="D2" s="3309" t="n"/>
      <c r="E2" s="3309" t="n"/>
      <c r="F2" s="3309" t="n"/>
      <c r="G2" s="3309" t="n"/>
      <c r="H2" s="3309" t="n"/>
      <c r="I2" s="1699" t="n"/>
      <c r="J2" s="3309" t="n"/>
      <c r="K2" s="3309" t="n"/>
      <c r="L2" s="3309" t="n"/>
      <c r="M2" s="3309" t="n"/>
      <c r="N2" s="3309" t="n"/>
      <c r="O2" s="1699" t="n"/>
      <c r="P2" s="3309" t="n"/>
      <c r="Q2" s="3309" t="n"/>
      <c r="R2" s="3309" t="n"/>
      <c r="S2" s="3309" t="n"/>
      <c r="T2" s="3309" t="n"/>
      <c r="U2" s="1699" t="n"/>
      <c r="V2" s="3309" t="n"/>
      <c r="W2" s="3309" t="n"/>
      <c r="X2" s="3309" t="n"/>
      <c r="Y2" s="3309" t="n"/>
      <c r="Z2" s="3310" t="n"/>
      <c r="AA2" s="3309" t="n"/>
      <c r="AB2" s="1699" t="n"/>
      <c r="AC2" s="33" t="n"/>
      <c r="AD2" s="3309" t="n"/>
      <c r="AE2" s="3309" t="n"/>
      <c r="AF2" s="3309" t="n"/>
      <c r="AG2" s="3309" t="n"/>
      <c r="AH2" s="3309" t="n"/>
      <c r="AI2" s="3309" t="n"/>
      <c r="AJ2" s="33" t="n"/>
      <c r="AK2" s="33" t="n"/>
      <c r="AL2" s="3309" t="n"/>
      <c r="AM2" s="3309" t="n"/>
      <c r="AN2" s="3309" t="n"/>
      <c r="AO2" s="3309" t="n"/>
      <c r="AP2" s="3309" t="n"/>
      <c r="AQ2" s="3309" t="n"/>
      <c r="AR2" s="251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11" t="n"/>
      <c r="BL2" s="3311" t="n">
        <v>440630.690159682</v>
      </c>
      <c r="BM2" s="3311" t="n">
        <v>908739.653237441</v>
      </c>
      <c r="BN2" s="3311" t="n"/>
      <c r="BO2" s="3311" t="n"/>
      <c r="BP2" s="3311" t="n"/>
      <c r="BQ2" s="3311" t="n">
        <v>493952.901983245</v>
      </c>
      <c r="BR2" s="3311" t="n">
        <v>0.0424821937034383</v>
      </c>
      <c r="BS2" s="277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91" t="n"/>
      <c r="CC2" s="245" t="n"/>
      <c r="CD2" s="245" t="n"/>
      <c r="CE2" s="245" t="n"/>
      <c r="CF2" s="245" t="n"/>
      <c r="CG2" s="245" t="n"/>
      <c r="CH2" s="245" t="n"/>
      <c r="CI2" s="245" t="n"/>
      <c r="CJ2" s="2995" t="n"/>
      <c r="CK2" s="2872" t="n">
        <v>232582.553378589</v>
      </c>
      <c r="CL2" s="2995" t="n">
        <v>606875.868117728</v>
      </c>
      <c r="CM2" s="1702" t="n"/>
      <c r="CN2" s="1702" t="n"/>
      <c r="CO2" s="2995" t="n">
        <v>5746785.92529125</v>
      </c>
      <c r="CP2" s="2995" t="n"/>
      <c r="CQ2" s="277" t="n"/>
      <c r="CR2" s="3312" t="n"/>
      <c r="CS2" s="3312">
        <f>CS7-CK7</f>
        <v/>
      </c>
      <c r="CT2" s="3312" t="n">
        <v>606875.8681177259</v>
      </c>
      <c r="CU2" s="3312" t="n"/>
      <c r="CV2" s="3312" t="n"/>
      <c r="CW2" s="3312">
        <f>CW7-CO7</f>
        <v/>
      </c>
      <c r="CX2" s="3312" t="n"/>
      <c r="CY2" s="308" t="n"/>
      <c r="CZ2" s="3312" t="n">
        <v>232582.553378591</v>
      </c>
      <c r="DA2" s="3312">
        <f>DA9-'Data Mobile'!DA6</f>
        <v/>
      </c>
      <c r="DB2" s="3312">
        <f>DB9-'Data Mobile'!DB6</f>
        <v/>
      </c>
      <c r="DC2" s="3312" t="n">
        <v>606875.8681177259</v>
      </c>
      <c r="DD2" s="3312" t="n">
        <v>5746785.93222732</v>
      </c>
      <c r="DE2" s="3312" t="n"/>
      <c r="DF2" s="1702" t="n"/>
      <c r="DG2" s="1702" t="n"/>
      <c r="DH2" s="1702" t="n"/>
    </row>
    <row customHeight="1" ht="3.75" r="3" s="2323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704" t="n"/>
      <c r="AE3" s="1704" t="n"/>
      <c r="AF3" s="1704" t="n"/>
      <c r="AG3" s="1704" t="n"/>
      <c r="AH3" s="1704" t="n"/>
      <c r="AI3" s="1704" t="n"/>
      <c r="AJ3" s="1704" t="n"/>
      <c r="AK3" s="33" t="n"/>
      <c r="AL3" s="321" t="n"/>
      <c r="AM3" s="321" t="n"/>
      <c r="AN3" s="321" t="n"/>
      <c r="AO3" s="321" t="n"/>
      <c r="AP3" s="321" t="n"/>
      <c r="AQ3" s="321" t="n"/>
      <c r="AR3" s="321" t="n"/>
      <c r="AS3" s="321" t="n"/>
      <c r="AT3" s="33" t="n"/>
      <c r="AU3" s="1704" t="n"/>
      <c r="AV3" s="1704" t="n"/>
      <c r="AW3" s="1704" t="n"/>
      <c r="AX3" s="1704" t="n"/>
      <c r="AY3" s="1704" t="n"/>
      <c r="AZ3" s="1704" t="n"/>
      <c r="BA3" s="1704" t="n"/>
      <c r="BB3" s="322" t="n"/>
      <c r="BC3" s="1705" t="n"/>
      <c r="BD3" s="1704" t="n"/>
      <c r="BE3" s="1704" t="n"/>
      <c r="BF3" s="1704" t="n"/>
      <c r="BG3" s="1704" t="n"/>
      <c r="BH3" s="1704" t="n"/>
      <c r="BI3" s="1706" t="n"/>
      <c r="BJ3" s="322" t="n"/>
      <c r="BK3" s="1705" t="n"/>
      <c r="BL3" s="1704" t="n"/>
      <c r="BM3" s="1704" t="n"/>
      <c r="BN3" s="1704" t="n"/>
      <c r="BO3" s="1704" t="n"/>
      <c r="BP3" s="1704" t="n"/>
      <c r="BQ3" s="1704" t="n"/>
      <c r="BR3" s="1704" t="n"/>
      <c r="BS3" s="322" t="n"/>
      <c r="BT3" s="1705" t="n"/>
      <c r="BU3" s="1704" t="n"/>
      <c r="BV3" s="1704" t="n"/>
      <c r="BW3" s="1704" t="n"/>
      <c r="BX3" s="1704" t="n"/>
      <c r="BY3" s="1704" t="n"/>
      <c r="BZ3" s="1704" t="n"/>
      <c r="CA3" s="33" t="n"/>
      <c r="CB3" s="1704" t="n"/>
      <c r="CC3" s="1704" t="n"/>
      <c r="CD3" s="1704" t="n"/>
      <c r="CE3" s="1704" t="n"/>
      <c r="CF3" s="1704" t="n"/>
      <c r="CG3" s="1704" t="n"/>
      <c r="CH3" s="1704" t="n"/>
      <c r="CI3" s="322" t="n"/>
      <c r="CJ3" s="33" t="n"/>
      <c r="CK3" s="33" t="n"/>
      <c r="CL3" s="33" t="n"/>
      <c r="CM3" s="33" t="n"/>
      <c r="CN3" s="33" t="n"/>
      <c r="CO3" s="33" t="n"/>
      <c r="CP3" s="33" t="n"/>
      <c r="CQ3" s="322" t="n"/>
      <c r="CR3" s="2390" t="n"/>
      <c r="CS3" s="35" t="n"/>
      <c r="CT3" s="35" t="n"/>
      <c r="CU3" s="35" t="n"/>
      <c r="CV3" s="35" t="n"/>
      <c r="CW3" s="35" t="n"/>
      <c r="CX3" s="33" t="n"/>
      <c r="CY3" s="315" t="n"/>
      <c r="CZ3" s="2511" t="n"/>
      <c r="DA3" s="2390" t="n"/>
      <c r="DB3" s="2390" t="n"/>
      <c r="DC3" s="2390" t="n"/>
      <c r="DD3" s="2390" t="n"/>
      <c r="DE3" s="33" t="n"/>
      <c r="DF3" s="35" t="n"/>
      <c r="DG3" s="35" t="n"/>
      <c r="DH3" s="35" t="n"/>
    </row>
    <row customFormat="1" r="4" s="1715">
      <c r="A4" s="1707" t="n"/>
      <c r="B4" s="1708" t="n"/>
      <c r="C4" s="1708" t="n"/>
      <c r="D4" s="2357" t="n">
        <v>45658</v>
      </c>
      <c r="E4" s="3313" t="n"/>
      <c r="F4" s="3313" t="n"/>
      <c r="G4" s="3313" t="n"/>
      <c r="H4" s="3313" t="n"/>
      <c r="I4" s="3314" t="n"/>
      <c r="J4" s="2357" t="n">
        <v>45689</v>
      </c>
      <c r="K4" s="3313" t="n"/>
      <c r="L4" s="3313" t="n"/>
      <c r="M4" s="3313" t="n"/>
      <c r="N4" s="3313" t="n"/>
      <c r="O4" s="3315" t="n"/>
      <c r="P4" s="2357" t="n">
        <v>45717</v>
      </c>
      <c r="Q4" s="3313" t="n"/>
      <c r="R4" s="3313" t="n"/>
      <c r="S4" s="3313" t="n"/>
      <c r="T4" s="3313" t="n"/>
      <c r="U4" s="3314" t="n"/>
      <c r="V4" s="2360" t="n">
        <v>45748</v>
      </c>
      <c r="W4" s="3316" t="n"/>
      <c r="X4" s="3316" t="n"/>
      <c r="Y4" s="3316" t="n"/>
      <c r="Z4" s="3316" t="n"/>
      <c r="AA4" s="3316" t="n"/>
      <c r="AB4" s="3316" t="n"/>
      <c r="AC4" s="1711" t="n"/>
      <c r="AD4" s="2357" t="n">
        <v>45778</v>
      </c>
      <c r="AE4" s="3313" t="n"/>
      <c r="AF4" s="3313" t="n"/>
      <c r="AG4" s="3313" t="n"/>
      <c r="AH4" s="3313" t="n"/>
      <c r="AI4" s="3313" t="n"/>
      <c r="AJ4" s="3313" t="n"/>
      <c r="AK4" s="1711" t="n"/>
      <c r="AL4" s="2357" t="n">
        <v>45809</v>
      </c>
      <c r="AM4" s="3313" t="n"/>
      <c r="AN4" s="3313" t="n"/>
      <c r="AO4" s="3313" t="n"/>
      <c r="AP4" s="3313" t="n"/>
      <c r="AQ4" s="3313" t="n"/>
      <c r="AR4" s="3313" t="n"/>
      <c r="AS4" s="3313" t="n"/>
      <c r="AT4" s="3314" t="n"/>
      <c r="AU4" s="2357" t="n">
        <v>45839</v>
      </c>
      <c r="AV4" s="3313" t="n"/>
      <c r="AW4" s="3313" t="n"/>
      <c r="AX4" s="3313" t="n"/>
      <c r="AY4" s="3313" t="n"/>
      <c r="AZ4" s="3313" t="n"/>
      <c r="BA4" s="3313" t="n"/>
      <c r="BB4" s="3315" t="n"/>
      <c r="BC4" s="2357" t="n">
        <v>45870</v>
      </c>
      <c r="BD4" s="3313" t="n"/>
      <c r="BE4" s="3313" t="n"/>
      <c r="BF4" s="3313" t="n"/>
      <c r="BG4" s="3313" t="n"/>
      <c r="BH4" s="3313" t="n"/>
      <c r="BI4" s="3313" t="n"/>
      <c r="BJ4" s="3315" t="n"/>
      <c r="BK4" s="2357" t="n">
        <v>45901</v>
      </c>
      <c r="BL4" s="3313" t="n"/>
      <c r="BM4" s="3313" t="n"/>
      <c r="BN4" s="3313" t="n"/>
      <c r="BO4" s="3313" t="n"/>
      <c r="BP4" s="3313" t="n"/>
      <c r="BQ4" s="3313" t="n"/>
      <c r="BR4" s="3313" t="n"/>
      <c r="BS4" s="3315" t="n"/>
      <c r="BT4" s="2357" t="n">
        <v>45931</v>
      </c>
      <c r="BU4" s="3313" t="n"/>
      <c r="BV4" s="3313" t="n"/>
      <c r="BW4" s="3313" t="n"/>
      <c r="BX4" s="3313" t="n"/>
      <c r="BY4" s="3313" t="n"/>
      <c r="BZ4" s="3313" t="n"/>
      <c r="CA4" s="3315" t="n"/>
      <c r="CB4" s="2357" t="n">
        <v>45962</v>
      </c>
      <c r="CC4" s="3313" t="n"/>
      <c r="CD4" s="3313" t="n"/>
      <c r="CE4" s="3313" t="n"/>
      <c r="CF4" s="3313" t="n"/>
      <c r="CG4" s="3313" t="n"/>
      <c r="CH4" s="3313" t="n"/>
      <c r="CI4" s="1712" t="n"/>
      <c r="CJ4" s="2357" t="n">
        <v>45992</v>
      </c>
      <c r="CK4" s="3313" t="n"/>
      <c r="CL4" s="3313" t="n"/>
      <c r="CM4" s="3313" t="n"/>
      <c r="CN4" s="3313" t="n"/>
      <c r="CO4" s="3313" t="n"/>
      <c r="CP4" s="3313" t="n"/>
      <c r="CQ4" s="3317" t="n"/>
      <c r="CR4" s="2358" t="inlineStr">
        <is>
          <t>CUMUL</t>
        </is>
      </c>
      <c r="CS4" s="3313" t="n"/>
      <c r="CT4" s="3313" t="n"/>
      <c r="CU4" s="3313" t="n"/>
      <c r="CV4" s="3313" t="n"/>
      <c r="CW4" s="3313" t="n"/>
      <c r="CX4" s="3313" t="n"/>
      <c r="CY4" s="1707" t="n"/>
      <c r="CZ4" s="2359" t="inlineStr">
        <is>
          <t>ANNUEL</t>
        </is>
      </c>
      <c r="DA4" s="3313" t="n"/>
      <c r="DB4" s="3313" t="n"/>
      <c r="DC4" s="3313" t="n"/>
      <c r="DD4" s="3313" t="n"/>
      <c r="DE4" s="3313" t="n"/>
      <c r="DF4" s="3313" t="n"/>
      <c r="DG4" s="3313" t="n"/>
      <c r="DH4" s="3318" t="n"/>
      <c r="DI4" s="1714" t="n"/>
      <c r="DX4" s="2348" t="n"/>
      <c r="DY4" s="2348" t="n"/>
      <c r="DZ4" s="2348" t="n"/>
    </row>
    <row customFormat="1" customHeight="1" ht="29.25" r="5" s="1719">
      <c r="A5" s="1716" t="n"/>
      <c r="B5" s="1717" t="n"/>
      <c r="C5" s="2348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Y5" s="385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718" t="n"/>
      <c r="DJ5" s="2559" t="n"/>
      <c r="DK5" s="2559" t="n"/>
      <c r="DL5" s="2559" t="n"/>
      <c r="DM5" s="2559" t="n"/>
      <c r="DX5" s="79" t="n"/>
      <c r="DY5" s="79" t="n"/>
      <c r="DZ5" s="79" t="n"/>
    </row>
    <row customHeight="1" ht="3" r="6" s="2323">
      <c r="A6" s="1152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720" t="n"/>
      <c r="P6" s="2421" t="n"/>
      <c r="Q6" s="2421" t="n"/>
      <c r="R6" s="2421" t="n"/>
      <c r="S6" s="2421" t="n"/>
      <c r="T6" s="88" t="n"/>
      <c r="U6" s="88" t="n"/>
      <c r="V6" s="1721" t="n"/>
      <c r="W6" s="88" t="n"/>
      <c r="X6" s="88" t="n"/>
      <c r="Y6" s="88" t="n"/>
      <c r="Z6" s="88" t="n"/>
      <c r="AA6" s="88" t="n"/>
      <c r="AB6" s="1722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421" t="n"/>
      <c r="AV6" s="2421" t="n"/>
      <c r="AW6" s="2421" t="n"/>
      <c r="AX6" s="2421" t="n"/>
      <c r="AY6" s="2421" t="n"/>
      <c r="AZ6" s="2421" t="n"/>
      <c r="BA6" s="88" t="n"/>
      <c r="BB6" s="1720" t="n"/>
      <c r="BC6" s="2421" t="n"/>
      <c r="BD6" s="2421" t="n"/>
      <c r="BE6" s="2421" t="n"/>
      <c r="BF6" s="2421" t="n"/>
      <c r="BG6" s="2421" t="n"/>
      <c r="BH6" s="2421" t="n"/>
      <c r="BI6" s="88" t="n"/>
      <c r="BJ6" s="3319" t="n"/>
      <c r="BK6" s="2421" t="n"/>
      <c r="BL6" s="2421" t="n"/>
      <c r="BM6" s="2421" t="n"/>
      <c r="BN6" s="2421" t="n"/>
      <c r="BO6" s="2421" t="n"/>
      <c r="BP6" s="2421" t="n"/>
      <c r="BQ6" s="2421" t="n"/>
      <c r="BR6" s="88" t="n"/>
      <c r="BS6" s="1720" t="n"/>
      <c r="BT6" s="88" t="n"/>
      <c r="BU6" s="88" t="n"/>
      <c r="BV6" s="88" t="n"/>
      <c r="BW6" s="88" t="n"/>
      <c r="BX6" s="88" t="n"/>
      <c r="BY6" s="88" t="n"/>
      <c r="BZ6" s="88" t="n"/>
      <c r="CA6" s="1720" t="n"/>
      <c r="CB6" s="2421" t="n"/>
      <c r="CC6" s="2421" t="n"/>
      <c r="CD6" s="2421" t="n"/>
      <c r="CE6" s="2421" t="n"/>
      <c r="CF6" s="2421" t="n"/>
      <c r="CG6" s="2421" t="n"/>
      <c r="CH6" s="88" t="n"/>
      <c r="CI6" s="1720" t="n"/>
      <c r="CJ6" s="88" t="n"/>
      <c r="CK6" s="88" t="n"/>
      <c r="CL6" s="88" t="n"/>
      <c r="CM6" s="88" t="n"/>
      <c r="CN6" s="88" t="n"/>
      <c r="CO6" s="88" t="n"/>
      <c r="CP6" s="88" t="n"/>
      <c r="CQ6" s="1720" t="n"/>
      <c r="CR6" s="2420" t="n"/>
      <c r="CS6" s="83" t="n"/>
      <c r="CT6" s="83" t="n"/>
      <c r="CU6" s="83" t="n"/>
      <c r="CV6" s="83" t="n"/>
      <c r="CW6" s="83" t="n"/>
      <c r="CX6" s="88" t="n"/>
      <c r="CY6" s="368" t="n"/>
      <c r="CZ6" s="3320" t="n"/>
      <c r="DA6" s="3320" t="n"/>
      <c r="DB6" s="3320" t="n"/>
      <c r="DC6" s="3320" t="n"/>
      <c r="DD6" s="3320" t="n"/>
      <c r="DE6" s="3320" t="n"/>
      <c r="DF6" s="83" t="n"/>
      <c r="DG6" s="83" t="n"/>
      <c r="DH6" s="89" t="n"/>
      <c r="DI6" s="1725" t="n"/>
      <c r="DJ6" s="2427" t="n"/>
      <c r="DK6" s="2427" t="n"/>
      <c r="DL6" s="2427" t="n"/>
      <c r="DM6" s="2427" t="n"/>
    </row>
    <row customFormat="1" customHeight="1" ht="20.25" r="7" s="1746">
      <c r="A7" s="1726" t="n"/>
      <c r="B7" s="1727" t="inlineStr">
        <is>
          <t>Parc Total Mobile Actif</t>
        </is>
      </c>
      <c r="C7" s="651" t="inlineStr">
        <is>
          <t>PARC1</t>
        </is>
      </c>
      <c r="D7" s="3321" t="n">
        <v>5766404</v>
      </c>
      <c r="E7" s="3322" t="n">
        <v>6140897.34288422</v>
      </c>
      <c r="F7" s="1730" t="n">
        <v>-374493.3428842202</v>
      </c>
      <c r="G7" s="3322" t="n">
        <v>5835646</v>
      </c>
      <c r="H7" s="1731" t="n">
        <v>-0.01186535303889236</v>
      </c>
      <c r="I7" s="1732" t="n"/>
      <c r="J7" s="3322" t="n">
        <v>5765784</v>
      </c>
      <c r="K7" s="3322" t="n">
        <v>6174578.80683579</v>
      </c>
      <c r="L7" s="1730" t="n">
        <v>-408794.8068357902</v>
      </c>
      <c r="M7" s="3322" t="n">
        <v>5921388</v>
      </c>
      <c r="N7" s="1733" t="n">
        <v>-0.02627829826385297</v>
      </c>
      <c r="O7" s="1734" t="n"/>
      <c r="P7" s="3321" t="n">
        <v>5787199.80375579</v>
      </c>
      <c r="Q7" s="3322" t="n">
        <v>6187123.73735786</v>
      </c>
      <c r="R7" s="1730" t="n">
        <v>-399923.9336020704</v>
      </c>
      <c r="S7" s="3322" t="n">
        <v>6049954.853575158</v>
      </c>
      <c r="T7" s="1731" t="n">
        <v>-0.04343091083797024</v>
      </c>
      <c r="U7" s="1732" t="n"/>
      <c r="V7" s="3321" t="n">
        <v>5802384</v>
      </c>
      <c r="W7" s="3322" t="n">
        <v>6209527.01960845</v>
      </c>
      <c r="X7" s="3322" t="n">
        <v>5886629.89918261</v>
      </c>
      <c r="Y7" s="1730" t="n">
        <v>-407143.0196084501</v>
      </c>
      <c r="Z7" s="1730" t="n">
        <v>-84245.89918261021</v>
      </c>
      <c r="AA7" s="3322" t="n">
        <v>6292778.853575158</v>
      </c>
      <c r="AB7" s="1731" t="n">
        <v>-0.0779297771280405</v>
      </c>
      <c r="AC7" s="1735" t="n"/>
      <c r="AD7" s="3321" t="n">
        <v>5606228</v>
      </c>
      <c r="AE7" s="3322" t="n">
        <v>6223085.08138205</v>
      </c>
      <c r="AF7" s="3322" t="n">
        <v>5893213.73197679</v>
      </c>
      <c r="AG7" s="1730" t="n">
        <v>-616857.0813820502</v>
      </c>
      <c r="AH7" s="1730" t="n">
        <v>-286985.7319767904</v>
      </c>
      <c r="AI7" s="3322" t="n">
        <v>6479517.853575158</v>
      </c>
      <c r="AJ7" s="1731" t="n">
        <v>-0.1347769808355893</v>
      </c>
      <c r="AK7" s="1735" t="n"/>
      <c r="AL7" s="3321" t="n">
        <v>5539991.68359341</v>
      </c>
      <c r="AM7" s="3322" t="n">
        <v>6254834.899699201</v>
      </c>
      <c r="AN7" s="3322" t="n">
        <v>5923934.75290404</v>
      </c>
      <c r="AO7" s="3322" t="n">
        <v>5565345.13618664</v>
      </c>
      <c r="AP7" s="1730" t="n">
        <v>-714843.2161057908</v>
      </c>
      <c r="AQ7" s="1730" t="n">
        <v>-383943.0693106297</v>
      </c>
      <c r="AR7" s="3322" t="n">
        <v>6487254.253136787</v>
      </c>
      <c r="AS7" s="1731" t="n">
        <v>-0.1460190294045198</v>
      </c>
      <c r="AT7" s="1736" t="n"/>
      <c r="AU7" s="3321" t="n">
        <v>5272685.68359342</v>
      </c>
      <c r="AV7" s="3322" t="n">
        <v>6278665.77527945</v>
      </c>
      <c r="AW7" s="3322" t="n">
        <v>5312644.09298895</v>
      </c>
      <c r="AX7" s="1730" t="n">
        <v>-1005980.09168603</v>
      </c>
      <c r="AY7" s="1730" t="n">
        <v>-39958.40939552989</v>
      </c>
      <c r="AZ7" s="3322" t="n">
        <v>6394674</v>
      </c>
      <c r="BA7" s="1731" t="n">
        <v>-0.1754566873004909</v>
      </c>
      <c r="BB7" s="1737" t="n"/>
      <c r="BC7" s="3321" t="n">
        <v>5394945.68359341</v>
      </c>
      <c r="BD7" s="3322" t="n">
        <v>6307305.03582037</v>
      </c>
      <c r="BE7" s="3322" t="n">
        <v>5175610.612998454</v>
      </c>
      <c r="BF7" s="1730" t="n">
        <v>-912359.3522269595</v>
      </c>
      <c r="BG7" s="1730" t="n">
        <v>219335.0705949562</v>
      </c>
      <c r="BH7" s="3322" t="n">
        <v>0</v>
      </c>
      <c r="BI7" s="1731" t="n"/>
      <c r="BJ7" s="3323" t="n"/>
      <c r="BK7" s="3321" t="n"/>
      <c r="BL7" s="3322" t="n"/>
      <c r="BM7" s="3322" t="n"/>
      <c r="BN7" s="3322" t="n"/>
      <c r="BO7" s="1730" t="n"/>
      <c r="BP7" s="1730" t="n"/>
      <c r="BQ7" s="3322" t="n"/>
      <c r="BR7" s="1731" t="n"/>
      <c r="BS7" s="1737" t="n"/>
      <c r="BT7" s="3321" t="n"/>
      <c r="BU7" s="3322" t="n"/>
      <c r="BV7" s="3322" t="n"/>
      <c r="BW7" s="1730" t="n"/>
      <c r="BX7" s="1730" t="n"/>
      <c r="BY7" s="3322" t="n"/>
      <c r="BZ7" s="1731" t="n"/>
      <c r="CA7" s="1737" t="n"/>
      <c r="CB7" s="3321" t="n"/>
      <c r="CC7" s="3322" t="n"/>
      <c r="CD7" s="3322" t="n"/>
      <c r="CE7" s="1730" t="n"/>
      <c r="CF7" s="1730" t="n"/>
      <c r="CG7" s="3322" t="n"/>
      <c r="CH7" s="1731" t="n"/>
      <c r="CI7" s="1739" t="n"/>
      <c r="CJ7" s="3321" t="n"/>
      <c r="CK7" s="3322" t="n"/>
      <c r="CL7" s="3322" t="n"/>
      <c r="CM7" s="1730" t="n"/>
      <c r="CN7" s="1730" t="n"/>
      <c r="CO7" s="3322" t="n"/>
      <c r="CP7" s="1731" t="n"/>
      <c r="CQ7" s="1740" t="n"/>
      <c r="CR7" s="2773" t="n">
        <v>5394945.683593415</v>
      </c>
      <c r="CS7" s="1741" t="n">
        <v>6307305.035820378</v>
      </c>
      <c r="CT7" s="1741" t="n">
        <v>5312644.092988952</v>
      </c>
      <c r="CU7" s="1741" t="n">
        <v>-912359.3522269633</v>
      </c>
      <c r="CV7" s="1741" t="n">
        <v>82301.59060446266</v>
      </c>
      <c r="CW7" s="1741" t="n">
        <v>6394674</v>
      </c>
      <c r="CX7" s="1088">
        <f>IFERROR(CR7/CW7-1, "-")</f>
        <v/>
      </c>
      <c r="CY7" s="385" t="n"/>
      <c r="CZ7" s="3324" t="n">
        <v>6486990.49410003</v>
      </c>
      <c r="DA7" s="2773" t="n"/>
      <c r="DB7" s="2773" t="n">
        <v>5409472.139419377</v>
      </c>
      <c r="DC7" s="2773" t="n"/>
      <c r="DD7" s="2773" t="n"/>
      <c r="DE7" s="1743">
        <f>CZ7/DD7-1</f>
        <v/>
      </c>
      <c r="DF7" s="1743">
        <f>DA7/DD7-1</f>
        <v/>
      </c>
      <c r="DG7" s="1743">
        <f>DB7/DD7-1</f>
        <v/>
      </c>
      <c r="DH7" s="1744">
        <f>DC7/DD7-1</f>
        <v/>
      </c>
      <c r="DI7" s="1745" t="n"/>
      <c r="DJ7" s="2427" t="n"/>
      <c r="DK7" s="2427" t="n"/>
      <c r="DL7" s="2427" t="n"/>
      <c r="DM7" s="2427" t="n"/>
    </row>
    <row customFormat="1" customHeight="1" hidden="1" ht="24.75" r="8" s="1746">
      <c r="A8" s="1747" t="n"/>
      <c r="B8" s="1748" t="inlineStr">
        <is>
          <t>Parc Total Mobile Localisé</t>
        </is>
      </c>
      <c r="C8" s="651" t="inlineStr">
        <is>
          <t>PARC2</t>
        </is>
      </c>
      <c r="D8" s="3325" t="n"/>
      <c r="E8" s="2431" t="n"/>
      <c r="F8" s="1750" t="n"/>
      <c r="G8" s="1750" t="n"/>
      <c r="H8" s="1751" t="n"/>
      <c r="I8" s="1066" t="n"/>
      <c r="J8" s="3325" t="n"/>
      <c r="K8" s="2431" t="n"/>
      <c r="L8" s="1752" t="n"/>
      <c r="M8" s="1752" t="n"/>
      <c r="N8" s="1751" t="n"/>
      <c r="O8" s="1072" t="n"/>
      <c r="P8" s="3325" t="n"/>
      <c r="Q8" s="2431" t="n"/>
      <c r="R8" s="1752" t="n"/>
      <c r="S8" s="1752" t="n"/>
      <c r="T8" s="1751" t="n"/>
      <c r="U8" s="1066" t="n"/>
      <c r="V8" s="3325" t="n"/>
      <c r="W8" s="2431" t="n"/>
      <c r="X8" s="2431" t="n"/>
      <c r="Y8" s="1752" t="n"/>
      <c r="Z8" s="1752" t="n"/>
      <c r="AA8" s="1752" t="n"/>
      <c r="AB8" s="1751" t="n"/>
      <c r="AC8" s="1066" t="n"/>
      <c r="AD8" s="3325" t="n"/>
      <c r="AE8" s="2431" t="n"/>
      <c r="AF8" s="2431" t="n"/>
      <c r="AG8" s="1752" t="n"/>
      <c r="AH8" s="1752" t="n"/>
      <c r="AI8" s="1752" t="n"/>
      <c r="AJ8" s="1751" t="n"/>
      <c r="AK8" s="1066" t="n"/>
      <c r="AL8" s="3325" t="n"/>
      <c r="AM8" s="2431" t="n"/>
      <c r="AN8" s="2431" t="n"/>
      <c r="AO8" s="2431" t="n"/>
      <c r="AP8" s="1752" t="n"/>
      <c r="AQ8" s="1752" t="n"/>
      <c r="AR8" s="1752" t="n"/>
      <c r="AS8" s="1751" t="n"/>
      <c r="AT8" s="1066" t="n"/>
      <c r="AU8" s="3325" t="n"/>
      <c r="AV8" s="2431" t="n"/>
      <c r="AW8" s="2431" t="n"/>
      <c r="AX8" s="1752" t="n"/>
      <c r="AY8" s="1752" t="n"/>
      <c r="AZ8" s="1752" t="n"/>
      <c r="BA8" s="1751" t="n"/>
      <c r="BB8" s="1072" t="n"/>
      <c r="BC8" s="3325" t="n"/>
      <c r="BD8" s="2431" t="n"/>
      <c r="BE8" s="2431" t="n"/>
      <c r="BF8" s="1752" t="n"/>
      <c r="BG8" s="1752" t="n"/>
      <c r="BH8" s="1752" t="n"/>
      <c r="BI8" s="1751" t="n"/>
      <c r="BJ8" s="3326" t="n"/>
      <c r="BK8" s="3325" t="n"/>
      <c r="BL8" s="2431" t="n"/>
      <c r="BM8" s="2431" t="n"/>
      <c r="BN8" s="2431" t="n"/>
      <c r="BO8" s="1752" t="n"/>
      <c r="BP8" s="1752" t="n"/>
      <c r="BQ8" s="1752" t="n"/>
      <c r="BR8" s="1751" t="n"/>
      <c r="BS8" s="1072" t="n"/>
      <c r="BT8" s="3325" t="n"/>
      <c r="BU8" s="2431" t="n"/>
      <c r="BV8" s="2431" t="n"/>
      <c r="BW8" s="1752" t="n"/>
      <c r="BX8" s="1752" t="n"/>
      <c r="BY8" s="1752" t="n"/>
      <c r="BZ8" s="1751" t="n"/>
      <c r="CA8" s="1072" t="n"/>
      <c r="CB8" s="3325" t="n"/>
      <c r="CC8" s="2431" t="n"/>
      <c r="CD8" s="2431" t="n"/>
      <c r="CE8" s="1752" t="n"/>
      <c r="CF8" s="1752" t="n"/>
      <c r="CG8" s="1752" t="n"/>
      <c r="CH8" s="1751" t="n"/>
      <c r="CI8" s="703" t="n"/>
      <c r="CJ8" s="3325" t="n"/>
      <c r="CK8" s="2431" t="n"/>
      <c r="CL8" s="2431" t="n"/>
      <c r="CM8" s="1752" t="n"/>
      <c r="CN8" s="1752" t="n"/>
      <c r="CO8" s="1752" t="n"/>
      <c r="CP8" s="1751" t="n"/>
      <c r="CQ8" s="1062" t="n"/>
      <c r="CR8" s="3327" t="n"/>
      <c r="CS8" s="1755" t="n"/>
      <c r="CT8" s="1755" t="n"/>
      <c r="CU8" s="1755" t="n"/>
      <c r="CV8" s="1755" t="n"/>
      <c r="CW8" s="1755" t="n"/>
      <c r="CX8" s="1756" t="n"/>
      <c r="CY8" s="588" t="n"/>
      <c r="CZ8" s="3328" t="n"/>
      <c r="DA8" s="2431" t="n"/>
      <c r="DB8" s="2431" t="n"/>
      <c r="DC8" s="2431" t="n"/>
      <c r="DD8" s="1755" t="n"/>
      <c r="DE8" s="1756" t="n"/>
      <c r="DF8" s="1756" t="n"/>
      <c r="DG8" s="1756" t="n"/>
      <c r="DH8" s="1758">
        <f>DC8/DD8-1</f>
        <v/>
      </c>
      <c r="DI8" s="1745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idden="1" ht="24.75" r="9" s="1764">
      <c r="A9" s="1759" t="n"/>
      <c r="B9" s="1760" t="inlineStr">
        <is>
          <t>dont parc internet mobile</t>
        </is>
      </c>
      <c r="C9" s="651" t="inlineStr">
        <is>
          <t>PARC3</t>
        </is>
      </c>
      <c r="D9" s="3329" t="n"/>
      <c r="E9" s="2431" t="n"/>
      <c r="F9" s="1750" t="n"/>
      <c r="G9" s="2431" t="n"/>
      <c r="H9" s="1751" t="n"/>
      <c r="I9" s="702" t="n"/>
      <c r="J9" s="3329" t="n"/>
      <c r="K9" s="2431" t="n"/>
      <c r="L9" s="1750" t="n"/>
      <c r="M9" s="2431" t="n"/>
      <c r="N9" s="1751" t="n"/>
      <c r="O9" s="703" t="n"/>
      <c r="P9" s="3329" t="n"/>
      <c r="Q9" s="2431" t="n"/>
      <c r="R9" s="1750" t="n"/>
      <c r="S9" s="2431" t="n"/>
      <c r="T9" s="1751" t="n"/>
      <c r="U9" s="702" t="n"/>
      <c r="V9" s="3329" t="n"/>
      <c r="W9" s="2431" t="n"/>
      <c r="X9" s="2431" t="n"/>
      <c r="Y9" s="2431" t="n"/>
      <c r="Z9" s="2431" t="n"/>
      <c r="AA9" s="2431" t="n"/>
      <c r="AB9" s="1751" t="n"/>
      <c r="AC9" s="702" t="n"/>
      <c r="AD9" s="3329" t="n"/>
      <c r="AE9" s="2431" t="n"/>
      <c r="AF9" s="2431" t="n"/>
      <c r="AG9" s="2431" t="n"/>
      <c r="AH9" s="2431" t="n"/>
      <c r="AI9" s="2431" t="n"/>
      <c r="AJ9" s="1751" t="n"/>
      <c r="AK9" s="702" t="n"/>
      <c r="AL9" s="3329" t="n"/>
      <c r="AM9" s="2431" t="n"/>
      <c r="AN9" s="2431" t="n"/>
      <c r="AO9" s="2431" t="n"/>
      <c r="AP9" s="2431" t="n"/>
      <c r="AQ9" s="2431" t="n"/>
      <c r="AR9" s="2431" t="n"/>
      <c r="AS9" s="1751" t="n"/>
      <c r="AT9" s="702" t="n"/>
      <c r="AU9" s="3329" t="n"/>
      <c r="AV9" s="2431" t="n"/>
      <c r="AW9" s="2431" t="n"/>
      <c r="AX9" s="2431" t="n"/>
      <c r="AY9" s="2431" t="n"/>
      <c r="AZ9" s="2431" t="n"/>
      <c r="BA9" s="1751" t="n"/>
      <c r="BB9" s="703" t="n"/>
      <c r="BC9" s="3329" t="n"/>
      <c r="BD9" s="2431" t="n"/>
      <c r="BE9" s="2431" t="n"/>
      <c r="BF9" s="2431" t="n"/>
      <c r="BG9" s="2431" t="n"/>
      <c r="BH9" s="2431" t="n"/>
      <c r="BI9" s="1751" t="n"/>
      <c r="BJ9" s="2780" t="n"/>
      <c r="BK9" s="3329" t="n"/>
      <c r="BL9" s="2431" t="n"/>
      <c r="BM9" s="2431" t="n"/>
      <c r="BN9" s="2431" t="n"/>
      <c r="BO9" s="2431" t="n"/>
      <c r="BP9" s="2431" t="n"/>
      <c r="BQ9" s="2431" t="n"/>
      <c r="BR9" s="1751" t="n"/>
      <c r="BS9" s="703" t="n"/>
      <c r="BT9" s="3329" t="n"/>
      <c r="BU9" s="2431" t="n"/>
      <c r="BV9" s="2431" t="n"/>
      <c r="BW9" s="2431" t="n"/>
      <c r="BX9" s="2431" t="n"/>
      <c r="BY9" s="2431" t="n"/>
      <c r="BZ9" s="1751" t="n"/>
      <c r="CA9" s="703" t="n"/>
      <c r="CB9" s="3329" t="n"/>
      <c r="CC9" s="2431" t="n"/>
      <c r="CD9" s="2431" t="n"/>
      <c r="CE9" s="2431" t="n"/>
      <c r="CF9" s="2431" t="n"/>
      <c r="CG9" s="2431" t="n"/>
      <c r="CH9" s="1751" t="n"/>
      <c r="CI9" s="703" t="n"/>
      <c r="CJ9" s="3329" t="n"/>
      <c r="CK9" s="2431" t="n"/>
      <c r="CL9" s="2431" t="n"/>
      <c r="CM9" s="2431" t="n"/>
      <c r="CN9" s="2431" t="n"/>
      <c r="CO9" s="2431" t="n"/>
      <c r="CP9" s="1751" t="n"/>
      <c r="CQ9" s="703" t="n"/>
      <c r="CR9" s="2431" t="n"/>
      <c r="CS9" s="2431" t="n"/>
      <c r="CT9" s="1762" t="n"/>
      <c r="CU9" s="1750">
        <f>+CR9-CS9</f>
        <v/>
      </c>
      <c r="CV9" s="1750">
        <f>+CR9-CT9</f>
        <v/>
      </c>
      <c r="CW9" s="2431" t="n"/>
      <c r="CX9" s="702">
        <f>CR9/CW9-1</f>
        <v/>
      </c>
      <c r="CY9" s="385" t="n"/>
      <c r="CZ9" s="2782" t="n"/>
      <c r="DA9" s="2431" t="n"/>
      <c r="DB9" s="2431" t="n"/>
      <c r="DC9" s="2431" t="n"/>
      <c r="DD9" s="2431" t="n"/>
      <c r="DE9" s="702">
        <f>CZ9/DD9-1</f>
        <v/>
      </c>
      <c r="DF9" s="702">
        <f>DA9/DD9-1</f>
        <v/>
      </c>
      <c r="DG9" s="702">
        <f>DB9/DD9-1</f>
        <v/>
      </c>
      <c r="DH9" s="706">
        <f>DC9/DD9-1</f>
        <v/>
      </c>
      <c r="DI9" s="1763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Format="1" customHeight="1" hidden="1" ht="24.75" r="10" s="1746">
      <c r="A10" s="1765" t="n"/>
      <c r="B10" s="1766" t="inlineStr">
        <is>
          <t>dont 2G</t>
        </is>
      </c>
      <c r="C10" s="651" t="inlineStr">
        <is>
          <t>PARC4</t>
        </is>
      </c>
      <c r="D10" s="2588" t="n"/>
      <c r="E10" s="2434" t="n"/>
      <c r="F10" s="952" t="n"/>
      <c r="G10" s="952" t="n"/>
      <c r="H10" s="1767" t="n"/>
      <c r="I10" s="232" t="n"/>
      <c r="J10" s="2588" t="n"/>
      <c r="K10" s="2434" t="n"/>
      <c r="L10" s="952" t="n"/>
      <c r="M10" s="952" t="n"/>
      <c r="N10" s="1767" t="n"/>
      <c r="O10" s="397" t="n"/>
      <c r="P10" s="2588" t="n"/>
      <c r="Q10" s="2434" t="n"/>
      <c r="R10" s="952" t="n"/>
      <c r="S10" s="952" t="n"/>
      <c r="T10" s="1767" t="n"/>
      <c r="U10" s="232" t="n"/>
      <c r="V10" s="2588" t="n"/>
      <c r="W10" s="2434" t="n"/>
      <c r="X10" s="2434" t="n"/>
      <c r="Y10" s="2434" t="n"/>
      <c r="Z10" s="2434" t="n"/>
      <c r="AA10" s="952" t="n"/>
      <c r="AB10" s="1767" t="n"/>
      <c r="AC10" s="232" t="n"/>
      <c r="AD10" s="2588" t="n"/>
      <c r="AE10" s="2434" t="n"/>
      <c r="AF10" s="2434" t="n"/>
      <c r="AG10" s="2434" t="n"/>
      <c r="AH10" s="2434" t="n"/>
      <c r="AI10" s="952" t="n"/>
      <c r="AJ10" s="1767" t="n"/>
      <c r="AK10" s="232" t="n"/>
      <c r="AL10" s="2588" t="n"/>
      <c r="AM10" s="2434" t="n"/>
      <c r="AN10" s="2434" t="n"/>
      <c r="AO10" s="2434" t="n"/>
      <c r="AP10" s="2434" t="n"/>
      <c r="AQ10" s="2434" t="n"/>
      <c r="AR10" s="952" t="n"/>
      <c r="AS10" s="1767" t="n"/>
      <c r="AT10" s="232" t="n"/>
      <c r="AU10" s="2588" t="n"/>
      <c r="AV10" s="2434" t="n"/>
      <c r="AW10" s="2434" t="n"/>
      <c r="AX10" s="2434" t="n"/>
      <c r="AY10" s="2434" t="n"/>
      <c r="AZ10" s="952" t="n"/>
      <c r="BA10" s="3330" t="n"/>
      <c r="BB10" s="397" t="n"/>
      <c r="BC10" s="2588" t="n"/>
      <c r="BD10" s="2434" t="n"/>
      <c r="BE10" s="2434" t="n"/>
      <c r="BF10" s="2434" t="n"/>
      <c r="BG10" s="2434" t="n"/>
      <c r="BH10" s="952" t="n"/>
      <c r="BI10" s="3330" t="n"/>
      <c r="BJ10" s="2586" t="n"/>
      <c r="BK10" s="2588" t="n"/>
      <c r="BL10" s="2434" t="n"/>
      <c r="BM10" s="2434" t="n"/>
      <c r="BN10" s="2434" t="n"/>
      <c r="BO10" s="2434" t="n"/>
      <c r="BP10" s="2434" t="n"/>
      <c r="BQ10" s="952" t="n"/>
      <c r="BR10" s="3330" t="n"/>
      <c r="BS10" s="397" t="n"/>
      <c r="BT10" s="2588" t="n"/>
      <c r="BU10" s="2434" t="n"/>
      <c r="BV10" s="2434" t="n"/>
      <c r="BW10" s="2434" t="n"/>
      <c r="BX10" s="2434" t="n"/>
      <c r="BY10" s="952" t="n"/>
      <c r="BZ10" s="3330" t="n"/>
      <c r="CA10" s="397" t="n"/>
      <c r="CB10" s="2588" t="n"/>
      <c r="CC10" s="2434" t="n"/>
      <c r="CD10" s="2434" t="n"/>
      <c r="CE10" s="2434" t="n"/>
      <c r="CF10" s="2434" t="n"/>
      <c r="CG10" s="952" t="n"/>
      <c r="CH10" s="3330" t="n"/>
      <c r="CI10" s="397" t="n"/>
      <c r="CJ10" s="2588" t="n"/>
      <c r="CK10" s="2434" t="n"/>
      <c r="CL10" s="2434" t="n"/>
      <c r="CM10" s="2434" t="n"/>
      <c r="CN10" s="2434" t="n"/>
      <c r="CO10" s="952" t="n"/>
      <c r="CP10" s="3330" t="n"/>
      <c r="CQ10" s="397" t="n"/>
      <c r="CR10" s="2431" t="n"/>
      <c r="CS10" s="2431" t="n"/>
      <c r="CT10" s="945" t="n"/>
      <c r="CU10" s="952">
        <f>+CR10-CS10</f>
        <v/>
      </c>
      <c r="CV10" s="952">
        <f>+CR10-CT10</f>
        <v/>
      </c>
      <c r="CW10" s="2431" t="n"/>
      <c r="CX10" s="232">
        <f>CR10/CW10-1</f>
        <v/>
      </c>
      <c r="CY10" s="400" t="n"/>
      <c r="CZ10" s="2782" t="n"/>
      <c r="DA10" s="2434" t="n"/>
      <c r="DB10" s="2434" t="n"/>
      <c r="DC10" s="2434" t="n"/>
      <c r="DD10" s="952" t="n"/>
      <c r="DE10" s="232">
        <f>CZ10/DD10-1</f>
        <v/>
      </c>
      <c r="DF10" s="232">
        <f>DA10/DD10-1</f>
        <v/>
      </c>
      <c r="DG10" s="232">
        <f>DB10/DD10-1</f>
        <v/>
      </c>
      <c r="DH10" s="774">
        <f>DC10/DD10-1</f>
        <v/>
      </c>
      <c r="DI10" s="1745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4.75" r="11" s="1746">
      <c r="A11" s="1765" t="n"/>
      <c r="B11" s="1766" t="inlineStr">
        <is>
          <t>dont 3G</t>
        </is>
      </c>
      <c r="C11" s="651" t="inlineStr">
        <is>
          <t>PARC5</t>
        </is>
      </c>
      <c r="D11" s="2588" t="n"/>
      <c r="E11" s="2434" t="n"/>
      <c r="F11" s="952" t="n"/>
      <c r="G11" s="952" t="n"/>
      <c r="H11" s="1767" t="n"/>
      <c r="I11" s="232" t="n"/>
      <c r="J11" s="2588" t="n"/>
      <c r="K11" s="2434" t="n"/>
      <c r="L11" s="952" t="n"/>
      <c r="M11" s="952" t="n"/>
      <c r="N11" s="1767" t="n"/>
      <c r="O11" s="397" t="n"/>
      <c r="P11" s="2588" t="n"/>
      <c r="Q11" s="2434" t="n"/>
      <c r="R11" s="952" t="n"/>
      <c r="S11" s="952" t="n"/>
      <c r="T11" s="1767" t="n"/>
      <c r="U11" s="232" t="n"/>
      <c r="V11" s="2588" t="n"/>
      <c r="W11" s="2434" t="n"/>
      <c r="X11" s="2434" t="n"/>
      <c r="Y11" s="2434" t="n"/>
      <c r="Z11" s="2434" t="n"/>
      <c r="AA11" s="952" t="n"/>
      <c r="AB11" s="1767" t="n"/>
      <c r="AC11" s="232" t="n"/>
      <c r="AD11" s="2588" t="n"/>
      <c r="AE11" s="2434" t="n"/>
      <c r="AF11" s="2434" t="n"/>
      <c r="AG11" s="2434" t="n"/>
      <c r="AH11" s="2434" t="n"/>
      <c r="AI11" s="952" t="n"/>
      <c r="AJ11" s="1767" t="n"/>
      <c r="AK11" s="232" t="n"/>
      <c r="AL11" s="2588" t="n"/>
      <c r="AM11" s="2434" t="n"/>
      <c r="AN11" s="2434" t="n"/>
      <c r="AO11" s="2434" t="n"/>
      <c r="AP11" s="2434" t="n"/>
      <c r="AQ11" s="2434" t="n"/>
      <c r="AR11" s="952" t="n"/>
      <c r="AS11" s="1767" t="n"/>
      <c r="AT11" s="232" t="n"/>
      <c r="AU11" s="2588" t="n"/>
      <c r="AV11" s="2434" t="n"/>
      <c r="AW11" s="2434" t="n"/>
      <c r="AX11" s="2434" t="n"/>
      <c r="AY11" s="2434" t="n"/>
      <c r="AZ11" s="952" t="n"/>
      <c r="BA11" s="3330" t="n"/>
      <c r="BB11" s="397" t="n"/>
      <c r="BC11" s="2588" t="n"/>
      <c r="BD11" s="2434" t="n"/>
      <c r="BE11" s="2434" t="n"/>
      <c r="BF11" s="2434" t="n"/>
      <c r="BG11" s="2434" t="n"/>
      <c r="BH11" s="952" t="n"/>
      <c r="BI11" s="3330" t="n"/>
      <c r="BJ11" s="2586" t="n"/>
      <c r="BK11" s="2588" t="n"/>
      <c r="BL11" s="2434" t="n"/>
      <c r="BM11" s="2434" t="n"/>
      <c r="BN11" s="2434" t="n"/>
      <c r="BO11" s="2434" t="n"/>
      <c r="BP11" s="2434" t="n"/>
      <c r="BQ11" s="952" t="n"/>
      <c r="BR11" s="3330" t="n"/>
      <c r="BS11" s="397" t="n"/>
      <c r="BT11" s="2588" t="n"/>
      <c r="BU11" s="2434" t="n"/>
      <c r="BV11" s="2434" t="n"/>
      <c r="BW11" s="2434" t="n"/>
      <c r="BX11" s="2434" t="n"/>
      <c r="BY11" s="952" t="n"/>
      <c r="BZ11" s="3330" t="n"/>
      <c r="CA11" s="397" t="n"/>
      <c r="CB11" s="2588" t="n"/>
      <c r="CC11" s="2434" t="n"/>
      <c r="CD11" s="2434" t="n"/>
      <c r="CE11" s="2434" t="n"/>
      <c r="CF11" s="2434" t="n"/>
      <c r="CG11" s="952" t="n"/>
      <c r="CH11" s="3330" t="n"/>
      <c r="CI11" s="397" t="n"/>
      <c r="CJ11" s="2588" t="n"/>
      <c r="CK11" s="2434" t="n"/>
      <c r="CL11" s="2434" t="n"/>
      <c r="CM11" s="2434" t="n"/>
      <c r="CN11" s="2434" t="n"/>
      <c r="CO11" s="952" t="n"/>
      <c r="CP11" s="3330" t="n"/>
      <c r="CQ11" s="397" t="n"/>
      <c r="CR11" s="2431" t="n"/>
      <c r="CS11" s="2431" t="n"/>
      <c r="CT11" s="945" t="n"/>
      <c r="CU11" s="952">
        <f>+CR11-CS11</f>
        <v/>
      </c>
      <c r="CV11" s="952">
        <f>+CR11-CT11</f>
        <v/>
      </c>
      <c r="CW11" s="2431" t="n"/>
      <c r="CX11" s="232">
        <f>CR11/CW11-1</f>
        <v/>
      </c>
      <c r="CY11" s="400" t="n"/>
      <c r="CZ11" s="2782" t="n"/>
      <c r="DA11" s="2434" t="n"/>
      <c r="DB11" s="2434" t="n"/>
      <c r="DC11" s="2434" t="n"/>
      <c r="DD11" s="952" t="n"/>
      <c r="DE11" s="232">
        <f>CZ11/DD11-1</f>
        <v/>
      </c>
      <c r="DF11" s="232">
        <f>DA11/DD11-1</f>
        <v/>
      </c>
      <c r="DG11" s="232">
        <f>DB11/DD11-1</f>
        <v/>
      </c>
      <c r="DH11" s="774">
        <f>DC11/DD11-1</f>
        <v/>
      </c>
      <c r="DI11" s="1745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4.75" r="12" s="1746">
      <c r="A12" s="1765" t="n"/>
      <c r="B12" s="1766" t="inlineStr">
        <is>
          <t>dont 4G</t>
        </is>
      </c>
      <c r="C12" s="651" t="inlineStr">
        <is>
          <t>PARC6</t>
        </is>
      </c>
      <c r="D12" s="2588" t="n"/>
      <c r="E12" s="2434" t="n"/>
      <c r="F12" s="952" t="n"/>
      <c r="G12" s="952" t="n"/>
      <c r="H12" s="1767" t="n"/>
      <c r="I12" s="232" t="n"/>
      <c r="J12" s="2588" t="n"/>
      <c r="K12" s="2434" t="n"/>
      <c r="L12" s="952" t="n"/>
      <c r="M12" s="952" t="n"/>
      <c r="N12" s="1767" t="n"/>
      <c r="O12" s="397" t="n"/>
      <c r="P12" s="2588" t="n"/>
      <c r="Q12" s="2434" t="n"/>
      <c r="R12" s="952" t="n"/>
      <c r="S12" s="952" t="n"/>
      <c r="T12" s="1767" t="n"/>
      <c r="U12" s="232" t="n"/>
      <c r="V12" s="2588" t="n"/>
      <c r="W12" s="2434" t="n"/>
      <c r="X12" s="2434" t="n"/>
      <c r="Y12" s="2434" t="n"/>
      <c r="Z12" s="2434" t="n"/>
      <c r="AA12" s="952" t="n"/>
      <c r="AB12" s="1767" t="n"/>
      <c r="AC12" s="232" t="n"/>
      <c r="AD12" s="2588" t="n"/>
      <c r="AE12" s="2434" t="n"/>
      <c r="AF12" s="2434" t="n"/>
      <c r="AG12" s="2434" t="n"/>
      <c r="AH12" s="2434" t="n"/>
      <c r="AI12" s="952" t="n"/>
      <c r="AJ12" s="1767" t="n"/>
      <c r="AK12" s="232" t="n"/>
      <c r="AL12" s="2588" t="n"/>
      <c r="AM12" s="2434" t="n"/>
      <c r="AN12" s="2434" t="n"/>
      <c r="AO12" s="2434" t="n"/>
      <c r="AP12" s="2434" t="n"/>
      <c r="AQ12" s="2434" t="n"/>
      <c r="AR12" s="952" t="n"/>
      <c r="AS12" s="1767" t="n"/>
      <c r="AT12" s="232" t="n"/>
      <c r="AU12" s="2588" t="n"/>
      <c r="AV12" s="2434" t="n"/>
      <c r="AW12" s="2434" t="n"/>
      <c r="AX12" s="2434" t="n"/>
      <c r="AY12" s="2434" t="n"/>
      <c r="AZ12" s="952" t="n"/>
      <c r="BA12" s="3330" t="n"/>
      <c r="BB12" s="397" t="n"/>
      <c r="BC12" s="2588" t="n"/>
      <c r="BD12" s="2434" t="n"/>
      <c r="BE12" s="2434" t="n"/>
      <c r="BF12" s="2434" t="n"/>
      <c r="BG12" s="2434" t="n"/>
      <c r="BH12" s="952" t="n"/>
      <c r="BI12" s="3330" t="n"/>
      <c r="BJ12" s="2586" t="n"/>
      <c r="BK12" s="2588" t="n"/>
      <c r="BL12" s="2434" t="n"/>
      <c r="BM12" s="2434" t="n"/>
      <c r="BN12" s="2434" t="n"/>
      <c r="BO12" s="2434" t="n"/>
      <c r="BP12" s="2434" t="n"/>
      <c r="BQ12" s="952" t="n"/>
      <c r="BR12" s="3330" t="n"/>
      <c r="BS12" s="397" t="n"/>
      <c r="BT12" s="2588" t="n"/>
      <c r="BU12" s="2434" t="n"/>
      <c r="BV12" s="2434" t="n"/>
      <c r="BW12" s="2434" t="n"/>
      <c r="BX12" s="2434" t="n"/>
      <c r="BY12" s="952" t="n"/>
      <c r="BZ12" s="3330" t="n"/>
      <c r="CA12" s="397" t="n"/>
      <c r="CB12" s="2588" t="n"/>
      <c r="CC12" s="2434" t="n"/>
      <c r="CD12" s="2434" t="n"/>
      <c r="CE12" s="2434" t="n"/>
      <c r="CF12" s="2434" t="n"/>
      <c r="CG12" s="952" t="n"/>
      <c r="CH12" s="3330" t="n"/>
      <c r="CI12" s="397" t="n"/>
      <c r="CJ12" s="2588" t="n"/>
      <c r="CK12" s="2434" t="n"/>
      <c r="CL12" s="2434" t="n"/>
      <c r="CM12" s="2434" t="n"/>
      <c r="CN12" s="2434" t="n"/>
      <c r="CO12" s="952" t="n"/>
      <c r="CP12" s="3330" t="n"/>
      <c r="CQ12" s="397" t="n"/>
      <c r="CR12" s="2431" t="n"/>
      <c r="CS12" s="2431" t="n"/>
      <c r="CT12" s="945" t="n"/>
      <c r="CU12" s="952">
        <f>+CR12-CS12</f>
        <v/>
      </c>
      <c r="CV12" s="952">
        <f>+CR12-CT12</f>
        <v/>
      </c>
      <c r="CW12" s="2431" t="n"/>
      <c r="CX12" s="232">
        <f>CR12/CW12-1</f>
        <v/>
      </c>
      <c r="CY12" s="400" t="n"/>
      <c r="CZ12" s="2782" t="n"/>
      <c r="DA12" s="2434" t="n"/>
      <c r="DB12" s="2434" t="n"/>
      <c r="DC12" s="2434" t="n"/>
      <c r="DD12" s="952" t="n"/>
      <c r="DE12" s="232">
        <f>CZ12/DD12-1</f>
        <v/>
      </c>
      <c r="DF12" s="232">
        <f>DA12/DD12-1</f>
        <v/>
      </c>
      <c r="DG12" s="232">
        <f>DB12/DD12-1</f>
        <v/>
      </c>
      <c r="DH12" s="774">
        <f>DC12/DD12-1</f>
        <v/>
      </c>
      <c r="DI12" s="1745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4.75" r="13" s="1764">
      <c r="A13" s="1769" t="n"/>
      <c r="B13" s="1770" t="inlineStr">
        <is>
          <t>Parc Mobile Money</t>
        </is>
      </c>
      <c r="C13" s="651" t="inlineStr">
        <is>
          <t>PARC7</t>
        </is>
      </c>
      <c r="D13" s="3329" t="n"/>
      <c r="E13" s="2431" t="n"/>
      <c r="F13" s="1750" t="n"/>
      <c r="G13" s="2431" t="n"/>
      <c r="H13" s="1751" t="n"/>
      <c r="I13" s="1066" t="n"/>
      <c r="J13" s="3329" t="n"/>
      <c r="K13" s="2431" t="n"/>
      <c r="L13" s="1752" t="n"/>
      <c r="M13" s="3331" t="n"/>
      <c r="N13" s="1751" t="n"/>
      <c r="O13" s="1072" t="n"/>
      <c r="P13" s="3329" t="n"/>
      <c r="Q13" s="3331" t="n"/>
      <c r="R13" s="1752" t="n"/>
      <c r="S13" s="3331" t="n"/>
      <c r="T13" s="1751" t="n"/>
      <c r="U13" s="1066" t="n"/>
      <c r="V13" s="3329" t="n"/>
      <c r="W13" s="3331" t="n"/>
      <c r="X13" s="3331" t="n"/>
      <c r="Y13" s="3331" t="n"/>
      <c r="Z13" s="3331" t="n"/>
      <c r="AA13" s="3331" t="n"/>
      <c r="AB13" s="1751" t="n"/>
      <c r="AC13" s="702" t="n"/>
      <c r="AD13" s="3329" t="n"/>
      <c r="AE13" s="3331" t="n"/>
      <c r="AF13" s="3331" t="n"/>
      <c r="AG13" s="3331" t="n"/>
      <c r="AH13" s="3331" t="n"/>
      <c r="AI13" s="3331" t="n"/>
      <c r="AJ13" s="1751" t="n"/>
      <c r="AK13" s="702" t="n"/>
      <c r="AL13" s="3329" t="n"/>
      <c r="AM13" s="3331" t="n"/>
      <c r="AN13" s="3331" t="n"/>
      <c r="AO13" s="3331" t="n"/>
      <c r="AP13" s="3331" t="n"/>
      <c r="AQ13" s="3331" t="n"/>
      <c r="AR13" s="3331" t="n"/>
      <c r="AS13" s="1751" t="n"/>
      <c r="AT13" s="1066" t="n"/>
      <c r="AU13" s="3329" t="n"/>
      <c r="AV13" s="3331" t="n"/>
      <c r="AW13" s="3331" t="n"/>
      <c r="AX13" s="3331" t="n"/>
      <c r="AY13" s="3331" t="n"/>
      <c r="AZ13" s="3331" t="n"/>
      <c r="BA13" s="1751" t="n"/>
      <c r="BB13" s="1072" t="n"/>
      <c r="BC13" s="3329" t="n"/>
      <c r="BD13" s="3331" t="n"/>
      <c r="BE13" s="3331" t="n"/>
      <c r="BF13" s="3331" t="n"/>
      <c r="BG13" s="3331" t="n"/>
      <c r="BH13" s="3331" t="n"/>
      <c r="BI13" s="1751" t="n"/>
      <c r="BJ13" s="3326" t="n"/>
      <c r="BK13" s="3329" t="n"/>
      <c r="BL13" s="3331" t="n"/>
      <c r="BM13" s="3331" t="n"/>
      <c r="BN13" s="3331" t="n"/>
      <c r="BO13" s="3331" t="n"/>
      <c r="BP13" s="3331" t="n"/>
      <c r="BQ13" s="3331" t="n"/>
      <c r="BR13" s="1751" t="n"/>
      <c r="BS13" s="1072" t="n"/>
      <c r="BT13" s="3329" t="n"/>
      <c r="BU13" s="3331" t="n"/>
      <c r="BV13" s="3331" t="n"/>
      <c r="BW13" s="3331" t="n"/>
      <c r="BX13" s="3331" t="n"/>
      <c r="BY13" s="3331" t="n"/>
      <c r="BZ13" s="1751" t="n"/>
      <c r="CA13" s="1072" t="n"/>
      <c r="CB13" s="3329" t="n"/>
      <c r="CC13" s="3331" t="n"/>
      <c r="CD13" s="3331" t="n"/>
      <c r="CE13" s="3331" t="n"/>
      <c r="CF13" s="3331" t="n"/>
      <c r="CG13" s="3331" t="n"/>
      <c r="CH13" s="1751" t="n"/>
      <c r="CI13" s="703" t="n"/>
      <c r="CJ13" s="3329" t="n"/>
      <c r="CK13" s="3331" t="n"/>
      <c r="CL13" s="3331" t="n"/>
      <c r="CM13" s="3331" t="n"/>
      <c r="CN13" s="3331" t="n"/>
      <c r="CO13" s="3331" t="n"/>
      <c r="CP13" s="1751" t="n"/>
      <c r="CQ13" s="703" t="n"/>
      <c r="CR13" s="2431" t="n"/>
      <c r="CS13" s="2431" t="n"/>
      <c r="CT13" s="2828" t="n"/>
      <c r="CU13" s="2781">
        <f>+CR13-CS13</f>
        <v/>
      </c>
      <c r="CV13" s="2781">
        <f>+CR13-CT13</f>
        <v/>
      </c>
      <c r="CW13" s="2431" t="n"/>
      <c r="CX13" s="702">
        <f>CR13/CW13-1</f>
        <v/>
      </c>
      <c r="CY13" s="385" t="n"/>
      <c r="CZ13" s="2782" t="n"/>
      <c r="DA13" s="2431" t="n"/>
      <c r="DB13" s="2431" t="n"/>
      <c r="DC13" s="2431" t="n"/>
      <c r="DD13" s="2431" t="n"/>
      <c r="DE13" s="702">
        <f>CZ13/DD13-1</f>
        <v/>
      </c>
      <c r="DF13" s="702">
        <f>DA13/DD13-1</f>
        <v/>
      </c>
      <c r="DG13" s="1066">
        <f>DB13/DD13-1</f>
        <v/>
      </c>
      <c r="DH13" s="1772">
        <f>DC13/DD13-1</f>
        <v/>
      </c>
      <c r="DI13" s="1763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Format="1" customHeight="1" ht="6" r="14" s="1746">
      <c r="A14" s="400" t="n"/>
      <c r="B14" s="395" t="n"/>
      <c r="C14" s="651" t="inlineStr">
        <is>
          <t>PARC8</t>
        </is>
      </c>
      <c r="D14" s="1773" t="n"/>
      <c r="E14" s="1774" t="n"/>
      <c r="F14" s="1774" t="n"/>
      <c r="G14" s="1774" t="n"/>
      <c r="H14" s="1775" t="n"/>
      <c r="I14" s="702" t="n"/>
      <c r="J14" s="1773" t="n"/>
      <c r="K14" s="1774" t="n"/>
      <c r="L14" s="1774" t="n"/>
      <c r="M14" s="1774" t="n"/>
      <c r="N14" s="1774" t="n"/>
      <c r="O14" s="1774" t="n"/>
      <c r="P14" s="1774" t="n"/>
      <c r="Q14" s="1774" t="n"/>
      <c r="R14" s="1774" t="n"/>
      <c r="S14" s="1774" t="n"/>
      <c r="T14" s="1775" t="n"/>
      <c r="U14" s="702" t="n"/>
      <c r="V14" s="1774" t="n"/>
      <c r="W14" s="1774" t="n"/>
      <c r="X14" s="1774" t="n"/>
      <c r="Y14" s="1774" t="n"/>
      <c r="Z14" s="1774" t="n"/>
      <c r="AA14" s="1774" t="n"/>
      <c r="AB14" s="1775" t="n"/>
      <c r="AC14" s="1774" t="n"/>
      <c r="AD14" s="1774" t="n"/>
      <c r="AE14" s="1774" t="n"/>
      <c r="AF14" s="1774" t="n"/>
      <c r="AG14" s="1774" t="n"/>
      <c r="AH14" s="1774" t="n"/>
      <c r="AI14" s="1774" t="n"/>
      <c r="AJ14" s="1775" t="n"/>
      <c r="AK14" s="702" t="n"/>
      <c r="AL14" s="1774" t="n"/>
      <c r="AM14" s="1774" t="n"/>
      <c r="AN14" s="1774" t="n"/>
      <c r="AO14" s="1774" t="n"/>
      <c r="AP14" s="1774" t="n"/>
      <c r="AQ14" s="1774" t="n"/>
      <c r="AR14" s="1774" t="n"/>
      <c r="AS14" s="1775" t="n"/>
      <c r="AT14" s="702" t="n"/>
      <c r="AU14" s="1774" t="n"/>
      <c r="AV14" s="1774" t="n"/>
      <c r="AW14" s="1774" t="n"/>
      <c r="AX14" s="1774" t="n"/>
      <c r="AY14" s="1774" t="n"/>
      <c r="AZ14" s="1774" t="n"/>
      <c r="BA14" s="1775" t="n"/>
      <c r="BB14" s="703" t="n"/>
      <c r="BC14" s="1774" t="n"/>
      <c r="BD14" s="1774" t="n"/>
      <c r="BE14" s="1774" t="n"/>
      <c r="BF14" s="1774" t="n"/>
      <c r="BG14" s="1774" t="n"/>
      <c r="BH14" s="1774" t="n"/>
      <c r="BI14" s="1775" t="n"/>
      <c r="BJ14" s="2780" t="n"/>
      <c r="BK14" s="1774" t="n"/>
      <c r="BL14" s="1774" t="n"/>
      <c r="BM14" s="1774" t="n"/>
      <c r="BN14" s="1774" t="n"/>
      <c r="BO14" s="1774" t="n"/>
      <c r="BP14" s="1774" t="n"/>
      <c r="BQ14" s="1774" t="n"/>
      <c r="BR14" s="1775" t="n"/>
      <c r="BS14" s="703" t="n"/>
      <c r="BT14" s="1774" t="n"/>
      <c r="BU14" s="1774" t="n"/>
      <c r="BV14" s="1774" t="n"/>
      <c r="BW14" s="1774" t="n"/>
      <c r="BX14" s="1774" t="n"/>
      <c r="BY14" s="1774" t="n"/>
      <c r="BZ14" s="1775" t="n"/>
      <c r="CA14" s="703" t="n"/>
      <c r="CB14" s="1774" t="n"/>
      <c r="CC14" s="1774" t="n"/>
      <c r="CD14" s="1774" t="n"/>
      <c r="CE14" s="1774" t="n"/>
      <c r="CF14" s="1774" t="n"/>
      <c r="CG14" s="1774" t="n"/>
      <c r="CH14" s="1775" t="n"/>
      <c r="CI14" s="703" t="n"/>
      <c r="CJ14" s="1774" t="n"/>
      <c r="CK14" s="1774" t="n"/>
      <c r="CL14" s="1774" t="n"/>
      <c r="CM14" s="1774" t="n"/>
      <c r="CN14" s="1774" t="n"/>
      <c r="CO14" s="1774" t="n"/>
      <c r="CP14" s="1775" t="n"/>
      <c r="CQ14" s="1776" t="n"/>
      <c r="CR14" s="3332" t="n"/>
      <c r="CS14" s="1774" t="n"/>
      <c r="CT14" s="1774" t="n"/>
      <c r="CU14" s="1774" t="n"/>
      <c r="CV14" s="1774" t="n"/>
      <c r="CW14" s="1774" t="n"/>
      <c r="CX14" s="1778" t="n"/>
      <c r="CY14" s="93" t="n"/>
      <c r="CZ14" s="3333" t="n"/>
      <c r="DA14" s="1774" t="n"/>
      <c r="DB14" s="1774" t="n"/>
      <c r="DC14" s="1774" t="n"/>
      <c r="DD14" s="1774" t="n"/>
      <c r="DE14" s="1774" t="n"/>
      <c r="DF14" s="1774" t="n"/>
      <c r="DG14" s="1774" t="n"/>
      <c r="DH14" s="1774" t="n"/>
      <c r="DI14" s="1763" t="n"/>
      <c r="DJ14" s="3334" t="n"/>
      <c r="DK14" s="3335" t="n"/>
      <c r="DL14" s="1764" t="n"/>
      <c r="DM14" s="1764" t="n"/>
      <c r="DN14" s="1764" t="n"/>
      <c r="DO14" s="1764" t="n"/>
      <c r="DP14" s="1764" t="n"/>
      <c r="DQ14" s="1764" t="n"/>
      <c r="DR14" s="1764" t="n"/>
      <c r="DS14" s="1764" t="n"/>
      <c r="DT14" s="1764" t="n"/>
      <c r="DU14" s="1764" t="n"/>
      <c r="DV14" s="1764" t="n"/>
      <c r="DW14" s="1764" t="n"/>
      <c r="DX14" s="2571">
        <f>(CS14-CZ14)*10^6</f>
        <v/>
      </c>
      <c r="DY14" s="2571">
        <f>(CT14-DC14)*10^6</f>
        <v/>
      </c>
      <c r="DZ14" s="2571">
        <f>(CW14-DD14)*10^6</f>
        <v/>
      </c>
      <c r="EA14" s="1764" t="n"/>
      <c r="EB14" s="1764" t="n"/>
      <c r="EC14" s="1764" t="n"/>
      <c r="ED14" s="1764" t="n"/>
      <c r="EE14" s="1764" t="n"/>
      <c r="EF14" s="1764" t="n"/>
      <c r="EG14" s="1764" t="n"/>
      <c r="EH14" s="1764" t="n"/>
      <c r="EI14" s="1764" t="n"/>
      <c r="EJ14" s="1764" t="n"/>
      <c r="EK14" s="1764" t="n"/>
      <c r="EL14" s="1764" t="n"/>
      <c r="EM14" s="1764" t="n"/>
      <c r="EN14" s="1764" t="n"/>
      <c r="EO14" s="1764" t="n"/>
      <c r="EP14" s="1764" t="n"/>
      <c r="EQ14" s="1764" t="n"/>
      <c r="ER14" s="1764" t="n"/>
      <c r="ES14" s="1764" t="n"/>
      <c r="ET14" s="1764" t="n"/>
      <c r="EU14" s="1764" t="n"/>
      <c r="EV14" s="1764" t="n"/>
      <c r="EW14" s="1764" t="n"/>
      <c r="EX14" s="1764" t="n"/>
      <c r="EY14" s="1764" t="n"/>
      <c r="EZ14" s="1764" t="n"/>
      <c r="FA14" s="1764" t="n"/>
      <c r="FB14" s="1764" t="n"/>
      <c r="FC14" s="1764" t="n"/>
      <c r="FD14" s="1764" t="n"/>
      <c r="FE14" s="1764" t="n"/>
      <c r="FF14" s="1764" t="n"/>
      <c r="FG14" s="1764" t="n"/>
      <c r="FH14" s="1764" t="n"/>
      <c r="FI14" s="1764" t="n"/>
      <c r="FJ14" s="1764" t="n"/>
      <c r="FK14" s="1764" t="n"/>
      <c r="FL14" s="1764" t="n"/>
      <c r="FM14" s="1764" t="n"/>
      <c r="FN14" s="1764" t="n"/>
      <c r="FO14" s="1764" t="n"/>
      <c r="FP14" s="1764" t="n"/>
      <c r="FQ14" s="1764" t="n"/>
      <c r="FR14" s="1764" t="n"/>
      <c r="FS14" s="1764" t="n"/>
    </row>
    <row customFormat="1" customHeight="1" ht="15" r="15" s="1746">
      <c r="A15" s="1782" t="n"/>
      <c r="B15" s="1783" t="inlineStr">
        <is>
          <t>Parc début Période</t>
        </is>
      </c>
      <c r="C15" s="651" t="inlineStr">
        <is>
          <t>PARC9</t>
        </is>
      </c>
      <c r="D15" s="3329" t="n">
        <v>5830349</v>
      </c>
      <c r="E15" s="2431" t="n">
        <v>6148422.06913984</v>
      </c>
      <c r="F15" s="2431" t="n">
        <v>-318073.0691398401</v>
      </c>
      <c r="G15" s="2431" t="n">
        <v>5746786</v>
      </c>
      <c r="H15" s="1751" t="n">
        <v>0.01454082334021134</v>
      </c>
      <c r="I15" s="1784" t="n"/>
      <c r="J15" s="3329" t="n">
        <v>5766404</v>
      </c>
      <c r="K15" s="2431" t="n">
        <v>6140897.34288422</v>
      </c>
      <c r="L15" s="2765" t="n">
        <v>-374493.3428842202</v>
      </c>
      <c r="M15" s="2765" t="n">
        <v>5835646</v>
      </c>
      <c r="N15" s="1751" t="n">
        <v>-0.01186535303889236</v>
      </c>
      <c r="O15" s="1785" t="n"/>
      <c r="P15" s="3329" t="n">
        <v>5765784</v>
      </c>
      <c r="Q15" s="2431" t="n">
        <v>6174578.80683579</v>
      </c>
      <c r="R15" s="2765" t="n">
        <v>-408794.8068357902</v>
      </c>
      <c r="S15" s="2765" t="n">
        <v>5921388</v>
      </c>
      <c r="T15" s="1751" t="n">
        <v>-0.02627829826385297</v>
      </c>
      <c r="U15" s="1784" t="n"/>
      <c r="V15" s="3329" t="n">
        <v>5787199.80375579</v>
      </c>
      <c r="W15" s="2431" t="n">
        <v>6187123.73735786</v>
      </c>
      <c r="X15" s="2431" t="n">
        <v>5787199.80375579</v>
      </c>
      <c r="Y15" s="2765" t="n">
        <v>-399923.9336020704</v>
      </c>
      <c r="Z15" s="2765" t="n">
        <v>0</v>
      </c>
      <c r="AA15" s="2765" t="n">
        <v>6049954.853575158</v>
      </c>
      <c r="AB15" s="1751" t="n">
        <v>-0.04343091083797024</v>
      </c>
      <c r="AC15" s="702" t="n"/>
      <c r="AD15" s="3329" t="n">
        <v>5802384</v>
      </c>
      <c r="AE15" s="2431" t="n">
        <v>6209527.01960845</v>
      </c>
      <c r="AF15" s="2431" t="n">
        <v>5886629.89918261</v>
      </c>
      <c r="AG15" s="2765" t="n">
        <v>-407143.0196084501</v>
      </c>
      <c r="AH15" s="2765" t="n">
        <v>-84245.89918261021</v>
      </c>
      <c r="AI15" s="2765" t="n">
        <v>6292778.853575158</v>
      </c>
      <c r="AJ15" s="1751" t="n">
        <v>-0.0779297771280405</v>
      </c>
      <c r="AK15" s="702" t="n"/>
      <c r="AL15" s="3329" t="n">
        <v>5606228</v>
      </c>
      <c r="AM15" s="2431" t="n">
        <v>6223085.08138205</v>
      </c>
      <c r="AN15" s="2431" t="n">
        <v>5893213.73197679</v>
      </c>
      <c r="AO15" s="2431" t="n">
        <v>5606228</v>
      </c>
      <c r="AP15" s="2765" t="n">
        <v>-616857.0813820502</v>
      </c>
      <c r="AQ15" s="2765" t="n">
        <v>-286985.7319767904</v>
      </c>
      <c r="AR15" s="2765" t="n">
        <v>6479517.853575158</v>
      </c>
      <c r="AS15" s="1751" t="n">
        <v>-0.1347769808355893</v>
      </c>
      <c r="AT15" s="1784" t="n"/>
      <c r="AU15" s="3329" t="n">
        <v>5539991.68359341</v>
      </c>
      <c r="AV15" s="2431" t="n">
        <v>6254834.899699201</v>
      </c>
      <c r="AW15" s="2431" t="n">
        <v>5565345.13618664</v>
      </c>
      <c r="AX15" s="2765" t="n">
        <v>-714843.2161057908</v>
      </c>
      <c r="AY15" s="2765" t="n">
        <v>-25353.45259322971</v>
      </c>
      <c r="AZ15" s="2765" t="n">
        <v>6487254.253136787</v>
      </c>
      <c r="BA15" s="1751" t="n">
        <v>-0.1460190294045198</v>
      </c>
      <c r="BB15" s="1785" t="n"/>
      <c r="BC15" s="3329" t="n">
        <v>5272685.68359341</v>
      </c>
      <c r="BD15" s="2431" t="n">
        <v>6278665.77527945</v>
      </c>
      <c r="BE15" s="2431" t="n">
        <v>5312644.09298895</v>
      </c>
      <c r="BF15" s="2765" t="n">
        <v>-1005980.09168604</v>
      </c>
      <c r="BG15" s="2765" t="n">
        <v>-39958.40939554013</v>
      </c>
      <c r="BH15" s="2765" t="n">
        <v>0</v>
      </c>
      <c r="BI15" s="1751" t="n"/>
      <c r="BJ15" s="3336" t="n"/>
      <c r="BK15" s="3329" t="n"/>
      <c r="BL15" s="2431" t="n"/>
      <c r="BM15" s="2431" t="n"/>
      <c r="BN15" s="2431" t="n"/>
      <c r="BO15" s="2765" t="n"/>
      <c r="BP15" s="2765" t="n"/>
      <c r="BQ15" s="2765" t="n"/>
      <c r="BR15" s="1751" t="n"/>
      <c r="BS15" s="1785" t="n"/>
      <c r="BT15" s="3329" t="n"/>
      <c r="BU15" s="2431" t="n"/>
      <c r="BV15" s="2431" t="n"/>
      <c r="BW15" s="2765" t="n"/>
      <c r="BX15" s="2765" t="n"/>
      <c r="BY15" s="2765" t="n"/>
      <c r="BZ15" s="1751" t="n"/>
      <c r="CA15" s="1785" t="n"/>
      <c r="CB15" s="3329" t="n"/>
      <c r="CC15" s="2431" t="n"/>
      <c r="CD15" s="2431" t="n"/>
      <c r="CE15" s="2765" t="n"/>
      <c r="CF15" s="2765" t="n"/>
      <c r="CG15" s="2765" t="n"/>
      <c r="CH15" s="1751" t="n"/>
      <c r="CI15" s="703" t="n"/>
      <c r="CJ15" s="3329" t="n"/>
      <c r="CK15" s="2431" t="n"/>
      <c r="CL15" s="2431" t="n"/>
      <c r="CM15" s="2765" t="n"/>
      <c r="CN15" s="2765" t="n"/>
      <c r="CO15" s="2765" t="n"/>
      <c r="CP15" s="1751" t="n"/>
      <c r="CQ15" s="703" t="n"/>
      <c r="CR15" s="2446" t="n">
        <v>5830349</v>
      </c>
      <c r="CS15" s="2446" t="n">
        <v>6148422.06913984</v>
      </c>
      <c r="CT15" s="2446" t="n">
        <v>5830349</v>
      </c>
      <c r="CU15" s="2446" t="n">
        <v>-318073.0691398401</v>
      </c>
      <c r="CV15" s="2446" t="n">
        <v>0</v>
      </c>
      <c r="CW15" s="2446" t="n">
        <v>5746786</v>
      </c>
      <c r="CX15" s="702">
        <f>IFERROR(CR15/CW15-1, "-")</f>
        <v/>
      </c>
      <c r="CY15" s="385" t="n"/>
      <c r="CZ15" s="2831" t="n">
        <v>6148422.06913984</v>
      </c>
      <c r="DA15" s="2431" t="n"/>
      <c r="DB15" s="2431" t="n">
        <v>5830349</v>
      </c>
      <c r="DC15" s="2431" t="n"/>
      <c r="DD15" s="2446" t="n"/>
      <c r="DE15" s="702">
        <f>CZ15/DD15-1</f>
        <v/>
      </c>
      <c r="DF15" s="702">
        <f>DA15/DD15-1</f>
        <v/>
      </c>
      <c r="DG15" s="1784">
        <f>DB15/DD15-1</f>
        <v/>
      </c>
      <c r="DH15" s="1787">
        <f>DC15/DD15-1</f>
        <v/>
      </c>
      <c r="DI15" s="1763" t="n"/>
      <c r="DJ15" s="3334" t="n"/>
      <c r="DK15" s="3335" t="n"/>
      <c r="DL15" s="1764" t="n"/>
      <c r="DM15" s="1764" t="n"/>
      <c r="DN15" s="1764" t="n"/>
      <c r="DO15" s="1764" t="n"/>
      <c r="DP15" s="1764" t="n"/>
      <c r="DQ15" s="1764" t="n"/>
      <c r="DR15" s="1764" t="n"/>
      <c r="DS15" s="1764" t="n"/>
      <c r="DT15" s="1764" t="n"/>
      <c r="DU15" s="1764" t="n"/>
      <c r="DV15" s="1764" t="n"/>
      <c r="DW15" s="1764" t="n"/>
      <c r="DX15" s="2571">
        <f>(CS15-CZ15)*10^6</f>
        <v/>
      </c>
      <c r="DY15" s="2571">
        <f>(CT15-DC15)*10^6</f>
        <v/>
      </c>
      <c r="DZ15" s="2571">
        <f>(CW15-DD15)*10^6</f>
        <v/>
      </c>
      <c r="EA15" s="1764" t="n"/>
      <c r="EB15" s="1764" t="n"/>
      <c r="EC15" s="1764" t="n"/>
      <c r="ED15" s="1764" t="n"/>
      <c r="EE15" s="1764" t="n"/>
      <c r="EF15" s="1764" t="n"/>
      <c r="EG15" s="1764" t="n"/>
      <c r="EH15" s="1764" t="n"/>
      <c r="EI15" s="1764" t="n"/>
      <c r="EJ15" s="1764" t="n"/>
      <c r="EK15" s="1764" t="n"/>
      <c r="EL15" s="1764" t="n"/>
      <c r="EM15" s="1764" t="n"/>
      <c r="EN15" s="1764" t="n"/>
      <c r="EO15" s="1764" t="n"/>
      <c r="EP15" s="1764" t="n"/>
      <c r="EQ15" s="1764" t="n"/>
      <c r="ER15" s="1764" t="n"/>
      <c r="ES15" s="1764" t="n"/>
      <c r="ET15" s="1764" t="n"/>
      <c r="EU15" s="1764" t="n"/>
      <c r="EV15" s="1764" t="n"/>
      <c r="EW15" s="1764" t="n"/>
      <c r="EX15" s="1764" t="n"/>
      <c r="EY15" s="1764" t="n"/>
      <c r="EZ15" s="1764" t="n"/>
      <c r="FA15" s="1764" t="n"/>
      <c r="FB15" s="1764" t="n"/>
      <c r="FC15" s="1764" t="n"/>
      <c r="FD15" s="1764" t="n"/>
      <c r="FE15" s="1764" t="n"/>
      <c r="FF15" s="1764" t="n"/>
      <c r="FG15" s="1764" t="n"/>
      <c r="FH15" s="1764" t="n"/>
      <c r="FI15" s="1764" t="n"/>
      <c r="FJ15" s="1764" t="n"/>
      <c r="FK15" s="1764" t="n"/>
      <c r="FL15" s="1764" t="n"/>
      <c r="FM15" s="1764" t="n"/>
      <c r="FN15" s="1764" t="n"/>
      <c r="FO15" s="1764" t="n"/>
      <c r="FP15" s="1764" t="n"/>
      <c r="FQ15" s="1764" t="n"/>
      <c r="FR15" s="1764" t="n"/>
      <c r="FS15" s="1764" t="n"/>
      <c r="FX15" s="1683" t="n"/>
    </row>
    <row customFormat="1" customHeight="1" ht="15" r="16" s="1746">
      <c r="A16" s="1788" t="n"/>
      <c r="B16" s="1789" t="inlineStr">
        <is>
          <t>Activations totales</t>
        </is>
      </c>
      <c r="C16" s="651" t="inlineStr">
        <is>
          <t>PARC10</t>
        </is>
      </c>
      <c r="D16" s="3337" t="n">
        <v>360290</v>
      </c>
      <c r="E16" s="2980" t="n">
        <v>436521.196428571</v>
      </c>
      <c r="F16" s="2980" t="n">
        <v>-76231.19642857101</v>
      </c>
      <c r="G16" s="2980" t="n">
        <v>406147</v>
      </c>
      <c r="H16" s="1767" t="n">
        <v>-0.1129073955981454</v>
      </c>
      <c r="I16" s="232" t="n"/>
      <c r="J16" s="3337" t="n">
        <v>357482</v>
      </c>
      <c r="K16" s="2980" t="n">
        <v>430524.795918367</v>
      </c>
      <c r="L16" s="2980" t="n">
        <v>-73042.79591836699</v>
      </c>
      <c r="M16" s="2980" t="n">
        <v>400411</v>
      </c>
      <c r="N16" s="1767" t="n">
        <v>-0.1072123393213473</v>
      </c>
      <c r="O16" s="397" t="n"/>
      <c r="P16" s="3337" t="n">
        <v>376470</v>
      </c>
      <c r="Q16" s="2980" t="n">
        <v>436912.766763848</v>
      </c>
      <c r="R16" s="2980" t="n">
        <v>-60442.76676384802</v>
      </c>
      <c r="S16" s="2980" t="n">
        <v>518095.4595165557</v>
      </c>
      <c r="T16" s="1767" t="n">
        <v>-0.2733578473139081</v>
      </c>
      <c r="U16" s="232" t="n"/>
      <c r="V16" s="3337" t="n">
        <v>408893</v>
      </c>
      <c r="W16" s="2980" t="n">
        <v>428587.30487297</v>
      </c>
      <c r="X16" s="2980" t="n">
        <v>446248</v>
      </c>
      <c r="Y16" s="2980" t="n">
        <v>-19694.30487296998</v>
      </c>
      <c r="Z16" s="2980" t="n">
        <v>-37355</v>
      </c>
      <c r="AA16" s="2980" t="n">
        <v>559758</v>
      </c>
      <c r="AB16" s="1767" t="n">
        <v>-0.2695182561035304</v>
      </c>
      <c r="AC16" s="232" t="n"/>
      <c r="AD16" s="3337" t="n">
        <v>356197</v>
      </c>
      <c r="AE16" s="2980" t="n">
        <v>428628.348426251</v>
      </c>
      <c r="AF16" s="2980" t="n">
        <v>395423.4</v>
      </c>
      <c r="AG16" s="2980" t="n">
        <v>-72431.34842625097</v>
      </c>
      <c r="AH16" s="2980" t="n">
        <v>-39226.40000000002</v>
      </c>
      <c r="AI16" s="2980" t="n">
        <v>548638</v>
      </c>
      <c r="AJ16" s="1767" t="n">
        <v>-0.3507613398998976</v>
      </c>
      <c r="AK16" s="232" t="n"/>
      <c r="AL16" s="3337" t="n">
        <v>381001.426808735</v>
      </c>
      <c r="AM16" s="2980" t="n">
        <v>429083.0410585729</v>
      </c>
      <c r="AN16" s="2980" t="n">
        <v>408944.1</v>
      </c>
      <c r="AO16" s="2980" t="n">
        <v>408944.1</v>
      </c>
      <c r="AP16" s="2980" t="n">
        <v>-48081.61424983793</v>
      </c>
      <c r="AQ16" s="2980" t="n">
        <v>-27942.67319126497</v>
      </c>
      <c r="AR16" s="2980" t="n">
        <v>445953.7834934987</v>
      </c>
      <c r="AS16" s="1767" t="n">
        <v>-0.1456481794502157</v>
      </c>
      <c r="AT16" s="232" t="n"/>
      <c r="AU16" s="3337" t="n">
        <v>398571</v>
      </c>
      <c r="AV16" s="2980" t="n">
        <v>429805.939781226</v>
      </c>
      <c r="AW16" s="2980" t="n">
        <v>403851</v>
      </c>
      <c r="AX16" s="2980" t="n">
        <v>-31234.93978122604</v>
      </c>
      <c r="AY16" s="2980" t="n">
        <v>-5280</v>
      </c>
      <c r="AZ16" s="2980" t="n">
        <v>402656.7468632134</v>
      </c>
      <c r="BA16" s="1767" t="n">
        <v>-0.01014697231585526</v>
      </c>
      <c r="BB16" s="397" t="n"/>
      <c r="BC16" s="3337" t="n">
        <v>479971</v>
      </c>
      <c r="BD16" s="2980" t="n">
        <v>430166.199035687</v>
      </c>
      <c r="BE16" s="2980" t="n">
        <v>407578.9</v>
      </c>
      <c r="BF16" s="2980" t="n">
        <v>49804.80096431298</v>
      </c>
      <c r="BG16" s="2980" t="n">
        <v>72392.09999999998</v>
      </c>
      <c r="BH16" s="2980" t="n">
        <v>0</v>
      </c>
      <c r="BI16" s="1767" t="n"/>
      <c r="BJ16" s="2586" t="n"/>
      <c r="BK16" s="3337" t="n"/>
      <c r="BL16" s="2980" t="n"/>
      <c r="BM16" s="2980" t="n"/>
      <c r="BN16" s="2980" t="n"/>
      <c r="BO16" s="2980" t="n"/>
      <c r="BP16" s="2980" t="n"/>
      <c r="BQ16" s="2980" t="n"/>
      <c r="BR16" s="1767" t="n"/>
      <c r="BS16" s="397" t="n"/>
      <c r="BT16" s="3337" t="n"/>
      <c r="BU16" s="2980" t="n"/>
      <c r="BV16" s="2980" t="n"/>
      <c r="BW16" s="2980" t="n"/>
      <c r="BX16" s="2980" t="n"/>
      <c r="BY16" s="2980" t="n"/>
      <c r="BZ16" s="1767" t="n"/>
      <c r="CA16" s="397" t="n"/>
      <c r="CB16" s="3337" t="n"/>
      <c r="CC16" s="2980" t="n"/>
      <c r="CD16" s="2980" t="n"/>
      <c r="CE16" s="2980" t="n"/>
      <c r="CF16" s="2980" t="n"/>
      <c r="CG16" s="2980" t="n"/>
      <c r="CH16" s="1767" t="n"/>
      <c r="CI16" s="397" t="n"/>
      <c r="CJ16" s="3337" t="n"/>
      <c r="CK16" s="2980" t="n"/>
      <c r="CL16" s="2980" t="n"/>
      <c r="CM16" s="2980" t="n"/>
      <c r="CN16" s="2980" t="n"/>
      <c r="CO16" s="3338" t="n"/>
      <c r="CP16" s="1767" t="n"/>
      <c r="CQ16" s="397" t="n"/>
      <c r="CR16" s="3338" t="n">
        <v>3118875.426808735</v>
      </c>
      <c r="CS16" s="3338" t="n">
        <v>3450229.592285493</v>
      </c>
      <c r="CT16" s="3338" t="n">
        <v>2672127.1</v>
      </c>
      <c r="CU16" s="3338" t="n">
        <v>-331354.165476758</v>
      </c>
      <c r="CV16" s="3338" t="n">
        <v>446748.3268087348</v>
      </c>
      <c r="CW16" s="3338" t="n">
        <v>3281659.989873268</v>
      </c>
      <c r="CX16" s="702">
        <f>IFERROR(CR16/CW16-1, "-")</f>
        <v/>
      </c>
      <c r="CY16" s="400" t="n"/>
      <c r="CZ16" s="3339" t="n">
        <v>5167123.33167041</v>
      </c>
      <c r="DA16" s="2980" t="n"/>
      <c r="DB16" s="2980" t="n">
        <v>4753462.8</v>
      </c>
      <c r="DC16" s="2980" t="n"/>
      <c r="DD16" s="3338" t="n"/>
      <c r="DE16" s="232">
        <f>CZ16/DD16-1</f>
        <v/>
      </c>
      <c r="DF16" s="232">
        <f>DA16/DD16-1</f>
        <v/>
      </c>
      <c r="DG16" s="232">
        <f>DB16/DD16-1</f>
        <v/>
      </c>
      <c r="DH16" s="774">
        <f>DC16/DD16-1</f>
        <v/>
      </c>
      <c r="DI16" s="1745" t="n"/>
      <c r="DJ16" s="3335" t="n"/>
      <c r="DK16" s="3335" t="n"/>
      <c r="DX16" s="2571">
        <f>(CS16-CZ16)*10^6</f>
        <v/>
      </c>
      <c r="DY16" s="2571">
        <f>(CT16-DC16)*10^6</f>
        <v/>
      </c>
      <c r="DZ16" s="2571">
        <f>(CW16-DD16)*10^6</f>
        <v/>
      </c>
      <c r="FX16" s="1683" t="n"/>
    </row>
    <row customFormat="1" customHeight="1" ht="15" r="17" s="1746">
      <c r="A17" s="1788" t="n"/>
      <c r="B17" s="1789" t="inlineStr">
        <is>
          <t>Résiliations totales</t>
        </is>
      </c>
      <c r="C17" s="651" t="inlineStr">
        <is>
          <t>PARC11</t>
        </is>
      </c>
      <c r="D17" s="3337" t="n">
        <v>-424235</v>
      </c>
      <c r="E17" s="2980" t="n">
        <v>-444045.92268419</v>
      </c>
      <c r="F17" s="2980" t="n">
        <v>19810.92268418998</v>
      </c>
      <c r="G17" s="2980" t="n">
        <v>-317287</v>
      </c>
      <c r="H17" s="1767" t="n">
        <v>0.3370702234885135</v>
      </c>
      <c r="I17" s="232" t="n"/>
      <c r="J17" s="3337" t="n">
        <v>-358102</v>
      </c>
      <c r="K17" s="2980" t="n">
        <v>-396843.331966793</v>
      </c>
      <c r="L17" s="2980" t="n">
        <v>38741.33196679299</v>
      </c>
      <c r="M17" s="2980" t="n">
        <v>-314669</v>
      </c>
      <c r="N17" s="1767" t="n">
        <v>0.1380275781853313</v>
      </c>
      <c r="O17" s="397" t="n"/>
      <c r="P17" s="3337" t="n">
        <v>-355054.196244214</v>
      </c>
      <c r="Q17" s="2980" t="n">
        <v>-424367.836241783</v>
      </c>
      <c r="R17" s="2980" t="n">
        <v>69313.63999756897</v>
      </c>
      <c r="S17" s="2980" t="n">
        <v>-389528.605941398</v>
      </c>
      <c r="T17" s="1767" t="n">
        <v>-0.0885028959910853</v>
      </c>
      <c r="U17" s="232" t="n"/>
      <c r="V17" s="3337" t="n">
        <v>-393708.803755786</v>
      </c>
      <c r="W17" s="2980" t="n">
        <v>-406184.022622377</v>
      </c>
      <c r="X17" s="2980" t="n">
        <v>-346817.904573174</v>
      </c>
      <c r="Y17" s="2980" t="n">
        <v>12475.21886659099</v>
      </c>
      <c r="Z17" s="2980" t="n">
        <v>-46890.89918261196</v>
      </c>
      <c r="AA17" s="2980" t="n">
        <v>-316934</v>
      </c>
      <c r="AB17" s="1767" t="n">
        <v>0.2422422452491244</v>
      </c>
      <c r="AC17" s="232" t="n"/>
      <c r="AD17" s="3337" t="n">
        <v>-552353</v>
      </c>
      <c r="AE17" s="2980" t="n">
        <v>-415070.286652649</v>
      </c>
      <c r="AF17" s="2980" t="n">
        <v>-388839.567205817</v>
      </c>
      <c r="AG17" s="2980" t="n">
        <v>-137282.713347351</v>
      </c>
      <c r="AH17" s="2980" t="n">
        <v>-163513.432794183</v>
      </c>
      <c r="AI17" s="2980" t="n">
        <v>-361899</v>
      </c>
      <c r="AJ17" s="1767" t="n">
        <v>0.5262628523427808</v>
      </c>
      <c r="AK17" s="232" t="n"/>
      <c r="AL17" s="3337" t="n">
        <v>-447237.74321532</v>
      </c>
      <c r="AM17" s="2980" t="n">
        <v>-397333.222741422</v>
      </c>
      <c r="AN17" s="2980" t="n">
        <v>-378223.079072755</v>
      </c>
      <c r="AO17" s="2980" t="n">
        <v>-449826.963813363</v>
      </c>
      <c r="AP17" s="2980" t="n">
        <v>-49904.52047389798</v>
      </c>
      <c r="AQ17" s="2980" t="n">
        <v>-69014.66414256499</v>
      </c>
      <c r="AR17" s="2980" t="n">
        <v>-438217.38393187</v>
      </c>
      <c r="AS17" s="1767" t="n">
        <v>0.02058421143067291</v>
      </c>
      <c r="AT17" s="232" t="n"/>
      <c r="AU17" s="3337" t="n">
        <v>-665877</v>
      </c>
      <c r="AV17" s="2980" t="n">
        <v>-405975.064200976</v>
      </c>
      <c r="AW17" s="2980" t="n">
        <v>-656552.043197685</v>
      </c>
      <c r="AX17" s="2980" t="n">
        <v>-259901.935799024</v>
      </c>
      <c r="AY17" s="2980" t="n">
        <v>-9324.956802314962</v>
      </c>
      <c r="AZ17" s="2980" t="n">
        <v>-495237</v>
      </c>
      <c r="BA17" s="1767" t="n">
        <v>0.3445623004743184</v>
      </c>
      <c r="BB17" s="397" t="n"/>
      <c r="BC17" s="3337" t="n">
        <v>-357711</v>
      </c>
      <c r="BD17" s="2980" t="n">
        <v>-401526.938494765</v>
      </c>
      <c r="BE17" s="2980" t="n">
        <v>-544612.379990496</v>
      </c>
      <c r="BF17" s="2980" t="n">
        <v>43815.93849476503</v>
      </c>
      <c r="BG17" s="2980" t="n">
        <v>186901.379990496</v>
      </c>
      <c r="BH17" s="2980" t="n">
        <v>0</v>
      </c>
      <c r="BI17" s="1767" t="n"/>
      <c r="BJ17" s="2586" t="n"/>
      <c r="BK17" s="3337" t="n"/>
      <c r="BL17" s="2980" t="n"/>
      <c r="BM17" s="2980" t="n"/>
      <c r="BN17" s="2980" t="n"/>
      <c r="BO17" s="2980" t="n"/>
      <c r="BP17" s="2980" t="n"/>
      <c r="BQ17" s="2980" t="n"/>
      <c r="BR17" s="1767" t="n"/>
      <c r="BS17" s="397" t="n"/>
      <c r="BT17" s="3337" t="n"/>
      <c r="BU17" s="2980" t="n"/>
      <c r="BV17" s="2980" t="n"/>
      <c r="BW17" s="2980" t="n"/>
      <c r="BX17" s="2980" t="n"/>
      <c r="BY17" s="2980" t="n"/>
      <c r="BZ17" s="1767" t="n"/>
      <c r="CA17" s="397" t="n"/>
      <c r="CB17" s="3337" t="n"/>
      <c r="CC17" s="2980" t="n"/>
      <c r="CD17" s="2980" t="n"/>
      <c r="CE17" s="2980" t="n"/>
      <c r="CF17" s="2980" t="n"/>
      <c r="CG17" s="2980" t="n"/>
      <c r="CH17" s="1767" t="n"/>
      <c r="CI17" s="397" t="n"/>
      <c r="CJ17" s="3337" t="n"/>
      <c r="CK17" s="2980" t="n"/>
      <c r="CL17" s="2980" t="n"/>
      <c r="CM17" s="2980" t="n"/>
      <c r="CN17" s="2980" t="n"/>
      <c r="CO17" s="3338" t="n"/>
      <c r="CP17" s="1767" t="n"/>
      <c r="CQ17" s="397" t="n"/>
      <c r="CR17" s="3338" t="n">
        <v>-3554278.74321532</v>
      </c>
      <c r="CS17" s="3338" t="n">
        <v>-3291346.625604955</v>
      </c>
      <c r="CT17" s="3338" t="n">
        <v>-3189832.007011048</v>
      </c>
      <c r="CU17" s="3338" t="n">
        <v>-262932.1176103647</v>
      </c>
      <c r="CV17" s="3338" t="n">
        <v>-364446.7362042721</v>
      </c>
      <c r="CW17" s="3338" t="n">
        <v>-2633771.989873268</v>
      </c>
      <c r="CX17" s="702">
        <f>IFERROR(CR17/CW17-1, "-")</f>
        <v/>
      </c>
      <c r="CY17" s="400" t="n"/>
      <c r="CZ17" s="3339" t="n">
        <v>-4828554.90671022</v>
      </c>
      <c r="DA17" s="2980" t="n"/>
      <c r="DB17" s="2980" t="n">
        <v>-5174339.66058062</v>
      </c>
      <c r="DC17" s="2980" t="n"/>
      <c r="DD17" s="3338" t="n"/>
      <c r="DE17" s="232">
        <f>CZ17/DD17-1</f>
        <v/>
      </c>
      <c r="DF17" s="232">
        <f>DA17/DD17-1</f>
        <v/>
      </c>
      <c r="DG17" s="232">
        <f>DB17/DD17-1</f>
        <v/>
      </c>
      <c r="DH17" s="774">
        <f>DC17/DD17-1</f>
        <v/>
      </c>
      <c r="DI17" s="1745" t="n"/>
      <c r="DJ17" s="3335" t="n"/>
      <c r="DK17" s="3335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5" r="18" s="1798">
      <c r="A18" s="1793" t="n"/>
      <c r="B18" s="1794" t="inlineStr">
        <is>
          <t>% résiliation</t>
        </is>
      </c>
      <c r="C18" s="651" t="inlineStr">
        <is>
          <t>PARC12</t>
        </is>
      </c>
      <c r="D18" s="1795" t="n">
        <v>0.460667823070252</v>
      </c>
      <c r="E18" s="232" t="n">
        <v>0.216257473603867</v>
      </c>
      <c r="F18" s="232" t="n">
        <v>0.244410349466385</v>
      </c>
      <c r="G18" s="232" t="n">
        <v>0.4960588788409969</v>
      </c>
      <c r="H18" s="1767" t="n">
        <v>-0.07134446590983989</v>
      </c>
      <c r="I18" s="232" t="n"/>
      <c r="J18" s="1795" t="n">
        <v>0.13866453159065</v>
      </c>
      <c r="K18" s="232" t="n">
        <v>0.215571899568856</v>
      </c>
      <c r="L18" s="232" t="n">
        <v>-0.07690736797820599</v>
      </c>
      <c r="M18" s="232" t="n">
        <v>0.1845320101298241</v>
      </c>
      <c r="N18" s="1767" t="n">
        <v>-0.2485610952100119</v>
      </c>
      <c r="O18" s="397" t="n"/>
      <c r="P18" s="1795" t="n">
        <v>0.193109219355981</v>
      </c>
      <c r="Q18" s="232" t="n">
        <v>0.214890658576665</v>
      </c>
      <c r="R18" s="232" t="n">
        <v>-0.02178143922068401</v>
      </c>
      <c r="S18" s="232" t="n">
        <v>0.5616590977213988</v>
      </c>
      <c r="T18" s="1767" t="n">
        <v>-0.6561807328690874</v>
      </c>
      <c r="U18" s="232" t="n"/>
      <c r="V18" s="1795" t="n">
        <v>0.207830940309318</v>
      </c>
      <c r="W18" s="232" t="n">
        <v>0.207858740040102</v>
      </c>
      <c r="X18" s="232" t="n">
        <v>0.211107675576548</v>
      </c>
      <c r="Y18" s="232" t="n">
        <v>-2.77997307839839e-05</v>
      </c>
      <c r="Z18" s="232" t="n">
        <v>-0.003276735267229991</v>
      </c>
      <c r="AA18" s="232" t="n">
        <v>0.5564839282306888</v>
      </c>
      <c r="AB18" s="1767" t="n">
        <v>-0.6265284049260766</v>
      </c>
      <c r="AC18" s="232" t="n"/>
      <c r="AD18" s="1795" t="n">
        <v>0.195451809593594</v>
      </c>
      <c r="AE18" s="232" t="n">
        <v>0.206989556436016</v>
      </c>
      <c r="AF18" s="232" t="n">
        <v>0.210211166671975</v>
      </c>
      <c r="AG18" s="232" t="n">
        <v>-0.01153774684242198</v>
      </c>
      <c r="AH18" s="232" t="n">
        <v>-0.014759357078381</v>
      </c>
      <c r="AI18" s="232" t="n">
        <v>0.274786337167193</v>
      </c>
      <c r="AJ18" s="1767" t="n">
        <v>-0.2887135087991223</v>
      </c>
      <c r="AK18" s="232" t="n"/>
      <c r="AL18" s="1795" t="n">
        <v>0.316508234034007</v>
      </c>
      <c r="AM18" s="232" t="n">
        <v>0.206020373125787</v>
      </c>
      <c r="AN18" s="232" t="n">
        <v>0.209211652455067</v>
      </c>
      <c r="AO18" s="232" t="n">
        <v>0.20383372109782</v>
      </c>
      <c r="AP18" s="232" t="n">
        <v>0.11048786090822</v>
      </c>
      <c r="AQ18" s="232" t="n">
        <v>0.10729658157894</v>
      </c>
      <c r="AR18" s="232" t="n">
        <v>0.3500864734552697</v>
      </c>
      <c r="AS18" s="1767" t="n">
        <v>-0.09591412970016655</v>
      </c>
      <c r="AT18" s="232" t="n"/>
      <c r="AU18" s="1795" t="n">
        <v>0.284326049368147</v>
      </c>
      <c r="AV18" s="232" t="n">
        <v>0.198794806485681</v>
      </c>
      <c r="AW18" s="232" t="n">
        <v>0.196695112331349</v>
      </c>
      <c r="AX18" s="232" t="n">
        <v>0.08553124288246597</v>
      </c>
      <c r="AY18" s="232" t="n">
        <v>0.087630937036798</v>
      </c>
      <c r="AZ18" s="232" t="n">
        <v>0.08716973349526799</v>
      </c>
      <c r="BA18" s="1767" t="n">
        <v>2.261751963295628</v>
      </c>
      <c r="BB18" s="397" t="n"/>
      <c r="BC18" s="1795" t="n">
        <v>0.2617501947546091</v>
      </c>
      <c r="BD18" s="232" t="n">
        <v>0.197669151258082</v>
      </c>
      <c r="BE18" s="232" t="n">
        <v>0.1955930442223648</v>
      </c>
      <c r="BF18" s="232" t="n">
        <v>0.06408104349652716</v>
      </c>
      <c r="BG18" s="232" t="n">
        <v>0.0661571505322443</v>
      </c>
      <c r="BH18" s="232" t="n">
        <v>0</v>
      </c>
      <c r="BI18" s="1767" t="n"/>
      <c r="BJ18" s="397" t="n"/>
      <c r="BK18" s="1795" t="n"/>
      <c r="BL18" s="232" t="n"/>
      <c r="BM18" s="232" t="n"/>
      <c r="BN18" s="232" t="n"/>
      <c r="BO18" s="232" t="n"/>
      <c r="BP18" s="232" t="n"/>
      <c r="BQ18" s="232" t="n"/>
      <c r="BR18" s="1767" t="n"/>
      <c r="BS18" s="397" t="n"/>
      <c r="BT18" s="1795" t="n"/>
      <c r="BU18" s="232" t="n"/>
      <c r="BV18" s="232" t="n"/>
      <c r="BW18" s="232" t="n"/>
      <c r="BX18" s="232" t="n"/>
      <c r="BY18" s="232" t="n"/>
      <c r="BZ18" s="1767" t="n"/>
      <c r="CA18" s="397" t="n"/>
      <c r="CB18" s="1795" t="n"/>
      <c r="CC18" s="232" t="n"/>
      <c r="CD18" s="232" t="n"/>
      <c r="CE18" s="232" t="n"/>
      <c r="CF18" s="232" t="n"/>
      <c r="CG18" s="232" t="n"/>
      <c r="CH18" s="1767" t="n"/>
      <c r="CI18" s="397" t="n"/>
      <c r="CJ18" s="1795" t="n"/>
      <c r="CK18" s="232" t="n"/>
      <c r="CL18" s="232" t="n"/>
      <c r="CM18" s="232" t="n"/>
      <c r="CN18" s="232" t="n"/>
      <c r="CO18" s="232" t="n"/>
      <c r="CP18" s="1767" t="n"/>
      <c r="CQ18" s="397" t="n"/>
      <c r="CR18" s="232" t="n">
        <v>0.2557774674845856</v>
      </c>
      <c r="CS18" s="232" t="n">
        <v>0.20744830753494</v>
      </c>
      <c r="CT18" s="232" t="n">
        <v>0.2636034492724684</v>
      </c>
      <c r="CU18" s="232" t="n">
        <v>0.04832915994964554</v>
      </c>
      <c r="CV18" s="232" t="n">
        <v>-0.007825981787882796</v>
      </c>
      <c r="CW18" s="232" t="n">
        <v>0.3085680319284441</v>
      </c>
      <c r="CX18" s="702">
        <f>IFERROR(CR18/CW18-1, "-")</f>
        <v/>
      </c>
      <c r="CY18" s="1796" t="n"/>
      <c r="CZ18" s="1796" t="n">
        <v>0.200861127706475</v>
      </c>
      <c r="DA18" s="232" t="n"/>
      <c r="DB18" s="232" t="n">
        <v>2.529756889341487</v>
      </c>
      <c r="DC18" s="232" t="n"/>
      <c r="DD18" s="232" t="n"/>
      <c r="DE18" s="232">
        <f>CZ18/DD18-1</f>
        <v/>
      </c>
      <c r="DF18" s="232">
        <f>DA18/DD18-1</f>
        <v/>
      </c>
      <c r="DG18" s="232">
        <f>DB18/DD18-1</f>
        <v/>
      </c>
      <c r="DH18" s="774">
        <f>DC18/DD18-1</f>
        <v/>
      </c>
      <c r="DI18" s="1797" t="n"/>
      <c r="DJ18" s="3335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Format="1" customHeight="1" ht="15" r="19" s="1746">
      <c r="A19" s="1788" t="n"/>
      <c r="B19" s="1789" t="inlineStr">
        <is>
          <t>Ventes nettes</t>
        </is>
      </c>
      <c r="C19" s="651" t="inlineStr">
        <is>
          <t>PARC13</t>
        </is>
      </c>
      <c r="D19" s="3337" t="n">
        <v>-396</v>
      </c>
      <c r="E19" s="2980" t="n">
        <v>300</v>
      </c>
      <c r="F19" s="2980" t="n">
        <v>-696</v>
      </c>
      <c r="G19" s="2980" t="n">
        <v>-2176</v>
      </c>
      <c r="H19" s="1767" t="n">
        <v>-0.8180147058823529</v>
      </c>
      <c r="I19" s="232" t="n"/>
      <c r="J19" s="3337" t="n">
        <v>765</v>
      </c>
      <c r="K19" s="2980" t="n">
        <v>300</v>
      </c>
      <c r="L19" s="2980" t="n">
        <v>465</v>
      </c>
      <c r="M19" s="2980" t="n">
        <v>4819</v>
      </c>
      <c r="N19" s="1767" t="n">
        <v>-0.8412533720688939</v>
      </c>
      <c r="O19" s="397" t="n"/>
      <c r="P19" s="3337" t="n">
        <v>809</v>
      </c>
      <c r="Q19" s="2980" t="n">
        <v>300</v>
      </c>
      <c r="R19" s="2980" t="n">
        <v>509</v>
      </c>
      <c r="S19" s="2980" t="n">
        <v>-2929</v>
      </c>
      <c r="T19" s="1767" t="n">
        <v>-1.276203482417207</v>
      </c>
      <c r="U19" s="232" t="n"/>
      <c r="V19" s="3337" t="n">
        <v>536</v>
      </c>
      <c r="W19" s="2980" t="n">
        <v>350</v>
      </c>
      <c r="X19" s="2980" t="n">
        <v>350</v>
      </c>
      <c r="Y19" s="2980" t="n">
        <v>186</v>
      </c>
      <c r="Z19" s="2980" t="n">
        <v>186</v>
      </c>
      <c r="AA19" s="2980" t="n">
        <v>-947</v>
      </c>
      <c r="AB19" s="1767" t="n">
        <v>-1.565997888067582</v>
      </c>
      <c r="AC19" s="232" t="n"/>
      <c r="AD19" s="3337" t="n">
        <v>2761</v>
      </c>
      <c r="AE19" s="2980" t="n">
        <v>450</v>
      </c>
      <c r="AF19" s="2980" t="n">
        <v>450</v>
      </c>
      <c r="AG19" s="2980" t="n">
        <v>2311</v>
      </c>
      <c r="AH19" s="2980" t="n">
        <v>2311</v>
      </c>
      <c r="AI19" s="2980" t="n">
        <v>589</v>
      </c>
      <c r="AJ19" s="1767" t="n">
        <v>3.687606112054329</v>
      </c>
      <c r="AK19" s="232" t="n"/>
      <c r="AL19" s="3337" t="n">
        <v>368</v>
      </c>
      <c r="AM19" s="2980" t="n">
        <v>450</v>
      </c>
      <c r="AN19" s="2980" t="n">
        <v>450</v>
      </c>
      <c r="AO19" s="2980" t="n">
        <v>450</v>
      </c>
      <c r="AP19" s="2980" t="n">
        <v>-82</v>
      </c>
      <c r="AQ19" s="2980" t="n">
        <v>-82</v>
      </c>
      <c r="AR19" s="2980" t="n">
        <v>-1445</v>
      </c>
      <c r="AS19" s="1767" t="n">
        <v>-1.254671280276817</v>
      </c>
      <c r="AT19" s="232" t="n"/>
      <c r="AU19" s="3337" t="n">
        <v>341</v>
      </c>
      <c r="AV19" s="2980" t="n">
        <v>500</v>
      </c>
      <c r="AW19" s="2980" t="n">
        <v>500</v>
      </c>
      <c r="AX19" s="2980" t="n">
        <v>-159</v>
      </c>
      <c r="AY19" s="2980" t="n">
        <v>-159</v>
      </c>
      <c r="AZ19" s="2980" t="n">
        <v>4272</v>
      </c>
      <c r="BA19" s="1767" t="n">
        <v>-0.9201779026217228</v>
      </c>
      <c r="BB19" s="397" t="n"/>
      <c r="BC19" s="3337" t="n">
        <v>1157</v>
      </c>
      <c r="BD19" s="2980" t="n">
        <v>600</v>
      </c>
      <c r="BE19" s="2980" t="n">
        <v>600</v>
      </c>
      <c r="BF19" s="2980" t="n">
        <v>557</v>
      </c>
      <c r="BG19" s="2980" t="n">
        <v>557</v>
      </c>
      <c r="BH19" s="2980" t="n">
        <v>0</v>
      </c>
      <c r="BI19" s="1767" t="n"/>
      <c r="BJ19" s="2586" t="n"/>
      <c r="BK19" s="3337" t="n"/>
      <c r="BL19" s="2980" t="n"/>
      <c r="BM19" s="2980" t="n"/>
      <c r="BN19" s="2980" t="n"/>
      <c r="BO19" s="2980" t="n"/>
      <c r="BP19" s="2980" t="n"/>
      <c r="BQ19" s="2980" t="n"/>
      <c r="BR19" s="1767" t="n"/>
      <c r="BS19" s="397" t="n"/>
      <c r="BT19" s="3337" t="n"/>
      <c r="BU19" s="2980" t="n"/>
      <c r="BV19" s="2980" t="n"/>
      <c r="BW19" s="2980" t="n"/>
      <c r="BX19" s="2980" t="n"/>
      <c r="BY19" s="2980" t="n"/>
      <c r="BZ19" s="1767" t="n"/>
      <c r="CA19" s="397" t="n"/>
      <c r="CB19" s="3337" t="n"/>
      <c r="CC19" s="2980" t="n"/>
      <c r="CD19" s="2980" t="n"/>
      <c r="CE19" s="2980" t="n"/>
      <c r="CF19" s="2980" t="n"/>
      <c r="CG19" s="2980" t="n"/>
      <c r="CH19" s="1767" t="n"/>
      <c r="CI19" s="397" t="n"/>
      <c r="CJ19" s="3337" t="n"/>
      <c r="CK19" s="2980" t="n"/>
      <c r="CL19" s="2980" t="n"/>
      <c r="CM19" s="2980" t="n"/>
      <c r="CN19" s="2980" t="n"/>
      <c r="CO19" s="3338" t="n"/>
      <c r="CP19" s="1767" t="n"/>
      <c r="CQ19" s="397" t="n"/>
      <c r="CR19" s="3338" t="n">
        <v>6341</v>
      </c>
      <c r="CS19" s="3338" t="n">
        <v>3250</v>
      </c>
      <c r="CT19" s="3338" t="n">
        <v>5425</v>
      </c>
      <c r="CU19" s="3338" t="n">
        <v>3091</v>
      </c>
      <c r="CV19" s="3338" t="n">
        <v>916</v>
      </c>
      <c r="CW19" s="3338" t="n">
        <v>2183</v>
      </c>
      <c r="CX19" s="702">
        <f>IFERROR(CR19/CW19-1, "-")</f>
        <v/>
      </c>
      <c r="CY19" s="400" t="n"/>
      <c r="CZ19" s="3339" t="n">
        <v>5800</v>
      </c>
      <c r="DA19" s="2980" t="n"/>
      <c r="DB19" s="2980" t="n">
        <v>8575</v>
      </c>
      <c r="DC19" s="2980" t="n"/>
      <c r="DD19" s="3338" t="n"/>
      <c r="DE19" s="232">
        <f>CZ19/DD19-1</f>
        <v/>
      </c>
      <c r="DF19" s="232">
        <f>DA19/DD19-1</f>
        <v/>
      </c>
      <c r="DG19" s="232">
        <f>DB19/DD19-1</f>
        <v/>
      </c>
      <c r="DH19" s="774">
        <f>DC19/DD19-1</f>
        <v/>
      </c>
      <c r="DI19" s="1745" t="n"/>
      <c r="DJ19" s="3335" t="n"/>
      <c r="DK19" s="3335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Format="1" customHeight="1" ht="15" r="20" s="1746">
      <c r="A20" s="1788" t="n"/>
      <c r="B20" s="1789" t="inlineStr">
        <is>
          <t>Acroissement net</t>
        </is>
      </c>
      <c r="C20" s="651" t="inlineStr">
        <is>
          <t>PARC14</t>
        </is>
      </c>
      <c r="D20" s="3337" t="n">
        <v>-63549</v>
      </c>
      <c r="E20" s="2980" t="n">
        <v>-7824.72625561862</v>
      </c>
      <c r="F20" s="2980" t="n">
        <v>-55724.27374438138</v>
      </c>
      <c r="G20" s="2980" t="n">
        <v>91036</v>
      </c>
      <c r="H20" s="1767" t="n">
        <v>-1.69806450195527</v>
      </c>
      <c r="I20" s="232" t="n"/>
      <c r="J20" s="3337" t="n">
        <v>-1385</v>
      </c>
      <c r="K20" s="2980" t="n">
        <v>33381.4639515741</v>
      </c>
      <c r="L20" s="2980" t="n">
        <v>-34766.4639515741</v>
      </c>
      <c r="M20" s="2980" t="n">
        <v>80923</v>
      </c>
      <c r="N20" s="1767" t="n">
        <v>-1.017115035280452</v>
      </c>
      <c r="O20" s="397" t="n"/>
      <c r="P20" s="3337" t="n">
        <v>20606.8037557856</v>
      </c>
      <c r="Q20" s="2980" t="n">
        <v>12244.9305220657</v>
      </c>
      <c r="R20" s="2980" t="n">
        <v>8361.8732337199</v>
      </c>
      <c r="S20" s="2980" t="n">
        <v>131495.8535751576</v>
      </c>
      <c r="T20" s="1767" t="n">
        <v>-0.8432893266554021</v>
      </c>
      <c r="U20" s="232" t="n"/>
      <c r="V20" s="3337" t="n">
        <v>14648.196244214</v>
      </c>
      <c r="W20" s="2980" t="n">
        <v>22053.2822505924</v>
      </c>
      <c r="X20" s="2980" t="n">
        <v>99080.0954268257</v>
      </c>
      <c r="Y20" s="2980" t="n">
        <v>-7405.086006378402</v>
      </c>
      <c r="Z20" s="2980" t="n">
        <v>-84431.8991826117</v>
      </c>
      <c r="AA20" s="2980" t="n">
        <v>243771</v>
      </c>
      <c r="AB20" s="1767" t="n">
        <v>-0.9399100129046769</v>
      </c>
      <c r="AC20" s="232" t="n"/>
      <c r="AD20" s="3337" t="n">
        <v>-198917</v>
      </c>
      <c r="AE20" s="2980" t="n">
        <v>13108.0617736022</v>
      </c>
      <c r="AF20" s="2980" t="n">
        <v>6133.8327941827</v>
      </c>
      <c r="AG20" s="2980" t="n">
        <v>-212025.0617736022</v>
      </c>
      <c r="AH20" s="2980" t="n">
        <v>-205050.8327941827</v>
      </c>
      <c r="AI20" s="2980" t="n">
        <v>186150</v>
      </c>
      <c r="AJ20" s="1767" t="n">
        <v>-2.068584474885845</v>
      </c>
      <c r="AK20" s="232" t="n"/>
      <c r="AL20" s="3337" t="n">
        <v>-66604.3164065849</v>
      </c>
      <c r="AM20" s="2980" t="n">
        <v>31299.8183171503</v>
      </c>
      <c r="AN20" s="2980" t="n">
        <v>30271.0209272454</v>
      </c>
      <c r="AO20" s="2980" t="n">
        <v>-41332.8638133628</v>
      </c>
      <c r="AP20" s="2980" t="n">
        <v>-97904.13472373519</v>
      </c>
      <c r="AQ20" s="2980" t="n">
        <v>-96875.33733383031</v>
      </c>
      <c r="AR20" s="2980" t="n">
        <v>9181.399561628758</v>
      </c>
      <c r="AS20" s="1767" t="n">
        <v>-8.254266188886943</v>
      </c>
      <c r="AT20" s="232" t="n"/>
      <c r="AU20" s="3337" t="n">
        <v>-267647</v>
      </c>
      <c r="AV20" s="2980" t="n">
        <v>23330.8755802502</v>
      </c>
      <c r="AW20" s="2980" t="n">
        <v>-253201.043197685</v>
      </c>
      <c r="AX20" s="2980" t="n">
        <v>-290977.8755802502</v>
      </c>
      <c r="AY20" s="2980" t="n">
        <v>-14445.95680231499</v>
      </c>
      <c r="AZ20" s="2980" t="n">
        <v>-96852.25313678663</v>
      </c>
      <c r="BA20" s="1767" t="n">
        <v>1.763456619042162</v>
      </c>
      <c r="BB20" s="397" t="n"/>
      <c r="BC20" s="3337" t="n">
        <v>121103</v>
      </c>
      <c r="BD20" s="2980" t="n">
        <v>28039.2605409218</v>
      </c>
      <c r="BE20" s="2980" t="n">
        <v>-137633.479990496</v>
      </c>
      <c r="BF20" s="2980" t="n">
        <v>93063.73945907821</v>
      </c>
      <c r="BG20" s="2980" t="n">
        <v>258736.479990496</v>
      </c>
      <c r="BH20" s="2980" t="n">
        <v>0</v>
      </c>
      <c r="BI20" s="1767" t="n"/>
      <c r="BJ20" s="2586" t="n"/>
      <c r="BK20" s="3337" t="n"/>
      <c r="BL20" s="2980" t="n"/>
      <c r="BM20" s="2980" t="n"/>
      <c r="BN20" s="2980" t="n"/>
      <c r="BO20" s="2980" t="n"/>
      <c r="BP20" s="2980" t="n"/>
      <c r="BQ20" s="2980" t="n"/>
      <c r="BR20" s="1767" t="n"/>
      <c r="BS20" s="397" t="n"/>
      <c r="BT20" s="3337" t="n"/>
      <c r="BU20" s="2980" t="n"/>
      <c r="BV20" s="2980" t="n"/>
      <c r="BW20" s="2980" t="n"/>
      <c r="BX20" s="2980" t="n"/>
      <c r="BY20" s="2980" t="n"/>
      <c r="BZ20" s="1767" t="n"/>
      <c r="CA20" s="397" t="n"/>
      <c r="CB20" s="3337" t="n"/>
      <c r="CC20" s="2980" t="n"/>
      <c r="CD20" s="2980" t="n"/>
      <c r="CE20" s="2980" t="n"/>
      <c r="CF20" s="2980" t="n"/>
      <c r="CG20" s="2980" t="n"/>
      <c r="CH20" s="1767" t="n"/>
      <c r="CI20" s="397" t="n"/>
      <c r="CJ20" s="3337" t="n"/>
      <c r="CK20" s="2980" t="n"/>
      <c r="CL20" s="2980" t="n"/>
      <c r="CM20" s="2980" t="n"/>
      <c r="CN20" s="2980" t="n"/>
      <c r="CO20" s="3338" t="n"/>
      <c r="CP20" s="1767" t="n"/>
      <c r="CQ20" s="397" t="n"/>
      <c r="CR20" s="3338" t="n">
        <v>-441744.3164065853</v>
      </c>
      <c r="CS20" s="3338" t="n">
        <v>155632.9666805381</v>
      </c>
      <c r="CT20" s="3338" t="n">
        <v>-523129.9070110482</v>
      </c>
      <c r="CU20" s="3338" t="n">
        <v>-597377.2830871233</v>
      </c>
      <c r="CV20" s="3338" t="n">
        <v>81385.59060446295</v>
      </c>
      <c r="CW20" s="3338" t="n">
        <v>645704.9999999998</v>
      </c>
      <c r="CX20" s="702">
        <f>IFERROR(CR20/CW20-1, "-")</f>
        <v/>
      </c>
      <c r="CY20" s="400" t="n"/>
      <c r="CZ20" s="3339" t="n">
        <v>332768.424960197</v>
      </c>
      <c r="DA20" s="2980" t="n"/>
      <c r="DB20" s="2980" t="n">
        <v>-429451.860580623</v>
      </c>
      <c r="DC20" s="2980" t="n"/>
      <c r="DD20" s="3338" t="n"/>
      <c r="DE20" s="232">
        <f>CZ20/DD20-1</f>
        <v/>
      </c>
      <c r="DF20" s="232">
        <f>DA20/DD20-1</f>
        <v/>
      </c>
      <c r="DG20" s="232">
        <f>DB20/DD20-1</f>
        <v/>
      </c>
      <c r="DH20" s="774">
        <f>DC20/DD20-1</f>
        <v/>
      </c>
      <c r="DI20" s="1745" t="n"/>
      <c r="DJ20" s="3335" t="n"/>
      <c r="DK20" s="3335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Format="1" customHeight="1" ht="15" r="21" s="1746">
      <c r="A21" s="1788" t="n"/>
      <c r="B21" s="1789" t="inlineStr">
        <is>
          <t>Flux d'inactivité(Prd) et résiliations(PoP)</t>
        </is>
      </c>
      <c r="C21" s="651" t="inlineStr">
        <is>
          <t>PARC15</t>
        </is>
      </c>
      <c r="D21" s="3337" t="n">
        <v>-424235</v>
      </c>
      <c r="E21" s="2980" t="n">
        <v>-444045.92268419</v>
      </c>
      <c r="F21" s="2980" t="n">
        <v>19810.92268418998</v>
      </c>
      <c r="G21" s="2980" t="n">
        <v>-317287</v>
      </c>
      <c r="H21" s="1767" t="n">
        <v>0.3370702234885135</v>
      </c>
      <c r="I21" s="232" t="n"/>
      <c r="J21" s="3337" t="n">
        <v>-358102</v>
      </c>
      <c r="K21" s="2980" t="n">
        <v>-396843.331966793</v>
      </c>
      <c r="L21" s="2980" t="n">
        <v>38741.33196679299</v>
      </c>
      <c r="M21" s="2980" t="n">
        <v>-314669</v>
      </c>
      <c r="N21" s="1767" t="n">
        <v>0.1380275781853313</v>
      </c>
      <c r="O21" s="397" t="n"/>
      <c r="P21" s="3337" t="n">
        <v>-355054.196244214</v>
      </c>
      <c r="Q21" s="2980" t="n">
        <v>-424367.836241783</v>
      </c>
      <c r="R21" s="2980" t="n">
        <v>69313.63999756897</v>
      </c>
      <c r="S21" s="2980" t="n">
        <v>-389528.605941398</v>
      </c>
      <c r="T21" s="1767" t="n">
        <v>-0.0885028959910853</v>
      </c>
      <c r="U21" s="232" t="n"/>
      <c r="V21" s="3337" t="n">
        <v>-393708.803755786</v>
      </c>
      <c r="W21" s="2980" t="n">
        <v>-406184.022622377</v>
      </c>
      <c r="X21" s="2980" t="n">
        <v>-346817.904573174</v>
      </c>
      <c r="Y21" s="2980" t="n">
        <v>12475.21886659099</v>
      </c>
      <c r="Z21" s="2980" t="n">
        <v>-46890.89918261196</v>
      </c>
      <c r="AA21" s="2980" t="n">
        <v>-316934</v>
      </c>
      <c r="AB21" s="1767" t="n">
        <v>0.2422422452491244</v>
      </c>
      <c r="AC21" s="232" t="n"/>
      <c r="AD21" s="3337" t="n">
        <v>-552353</v>
      </c>
      <c r="AE21" s="2980" t="n">
        <v>-415070.286652649</v>
      </c>
      <c r="AF21" s="2980" t="n">
        <v>-388839.567205817</v>
      </c>
      <c r="AG21" s="2980" t="n">
        <v>-137282.713347351</v>
      </c>
      <c r="AH21" s="2980" t="n">
        <v>-163513.432794183</v>
      </c>
      <c r="AI21" s="2980" t="n">
        <v>-361899</v>
      </c>
      <c r="AJ21" s="1767" t="n">
        <v>0.5262628523427808</v>
      </c>
      <c r="AK21" s="232" t="n"/>
      <c r="AL21" s="3337" t="n">
        <v>-447237.74321532</v>
      </c>
      <c r="AM21" s="2980" t="n">
        <v>-397333.222741422</v>
      </c>
      <c r="AN21" s="2980" t="n">
        <v>-378223.079072755</v>
      </c>
      <c r="AO21" s="2980" t="n">
        <v>-449826.963813363</v>
      </c>
      <c r="AP21" s="2980" t="n">
        <v>-49904.52047389798</v>
      </c>
      <c r="AQ21" s="2980" t="n">
        <v>-69014.66414256499</v>
      </c>
      <c r="AR21" s="2980" t="n">
        <v>-438217.38393187</v>
      </c>
      <c r="AS21" s="1767" t="n">
        <v>0.02058421143067291</v>
      </c>
      <c r="AT21" s="232" t="n"/>
      <c r="AU21" s="3337" t="n">
        <v>-665877</v>
      </c>
      <c r="AV21" s="2980" t="n">
        <v>-405975.064200976</v>
      </c>
      <c r="AW21" s="2980" t="n">
        <v>-656552.043197685</v>
      </c>
      <c r="AX21" s="2980" t="n">
        <v>-259901.935799024</v>
      </c>
      <c r="AY21" s="2980" t="n">
        <v>-9324.956802314962</v>
      </c>
      <c r="AZ21" s="2980" t="n">
        <v>-495237</v>
      </c>
      <c r="BA21" s="1767" t="n">
        <v>0.3445623004743184</v>
      </c>
      <c r="BB21" s="397" t="n"/>
      <c r="BC21" s="3337" t="n">
        <v>-357711</v>
      </c>
      <c r="BD21" s="2980" t="n">
        <v>-401526.938494765</v>
      </c>
      <c r="BE21" s="2980" t="n">
        <v>-544612.379990496</v>
      </c>
      <c r="BF21" s="2980" t="n">
        <v>43815.93849476503</v>
      </c>
      <c r="BG21" s="2980" t="n">
        <v>186901.379990496</v>
      </c>
      <c r="BH21" s="2980" t="n">
        <v>0</v>
      </c>
      <c r="BI21" s="1767" t="n"/>
      <c r="BJ21" s="2586" t="n"/>
      <c r="BK21" s="3337" t="n"/>
      <c r="BL21" s="2980" t="n"/>
      <c r="BM21" s="2980" t="n"/>
      <c r="BN21" s="2980" t="n"/>
      <c r="BO21" s="2980" t="n"/>
      <c r="BP21" s="2980" t="n"/>
      <c r="BQ21" s="2980" t="n"/>
      <c r="BR21" s="1767" t="n"/>
      <c r="BS21" s="397" t="n"/>
      <c r="BT21" s="3337" t="n"/>
      <c r="BU21" s="2980" t="n"/>
      <c r="BV21" s="2980" t="n"/>
      <c r="BW21" s="2980" t="n"/>
      <c r="BX21" s="2980" t="n"/>
      <c r="BY21" s="2980" t="n"/>
      <c r="BZ21" s="1767" t="n"/>
      <c r="CA21" s="397" t="n"/>
      <c r="CB21" s="3337" t="n"/>
      <c r="CC21" s="2980" t="n"/>
      <c r="CD21" s="2980" t="n"/>
      <c r="CE21" s="2980" t="n"/>
      <c r="CF21" s="2980" t="n"/>
      <c r="CG21" s="2980" t="n"/>
      <c r="CH21" s="1767" t="n"/>
      <c r="CI21" s="397" t="n"/>
      <c r="CJ21" s="3337" t="n"/>
      <c r="CK21" s="2980" t="n"/>
      <c r="CL21" s="2980" t="n"/>
      <c r="CM21" s="2980" t="n"/>
      <c r="CN21" s="2980" t="n"/>
      <c r="CO21" s="3338" t="n"/>
      <c r="CP21" s="1767" t="n"/>
      <c r="CQ21" s="397" t="n"/>
      <c r="CR21" s="3338" t="n">
        <v>-3554278.74321532</v>
      </c>
      <c r="CS21" s="3338" t="n">
        <v>-3291346.625604955</v>
      </c>
      <c r="CT21" s="3338" t="n">
        <v>-3189832.007011048</v>
      </c>
      <c r="CU21" s="3338" t="n">
        <v>-262932.1176103647</v>
      </c>
      <c r="CV21" s="3338" t="n">
        <v>-364446.7362042721</v>
      </c>
      <c r="CW21" s="3338" t="n">
        <v>-2633771.989873268</v>
      </c>
      <c r="CX21" s="702">
        <f>IFERROR(CR21/CW21-1, "-")</f>
        <v/>
      </c>
      <c r="CY21" s="400" t="n"/>
      <c r="CZ21" s="3339" t="n">
        <v>-4828554.90671022</v>
      </c>
      <c r="DA21" s="2980" t="n"/>
      <c r="DB21" s="2980" t="n">
        <v>-5174339.66058062</v>
      </c>
      <c r="DC21" s="2980" t="n"/>
      <c r="DD21" s="3338" t="n"/>
      <c r="DE21" s="232">
        <f>CZ21/DD21-1</f>
        <v/>
      </c>
      <c r="DF21" s="232">
        <f>DA21/DD21-1</f>
        <v/>
      </c>
      <c r="DG21" s="232">
        <f>DB21/DD21-1</f>
        <v/>
      </c>
      <c r="DH21" s="774">
        <f>DC21/DD21-1</f>
        <v/>
      </c>
      <c r="DI21" s="1745" t="n"/>
      <c r="DJ21" s="3335" t="n"/>
      <c r="DK21" s="3335" t="n"/>
      <c r="DX21" s="2571">
        <f>(CS21-CZ21)*10^6</f>
        <v/>
      </c>
      <c r="DY21" s="2571">
        <f>(CT21-DC21)*10^6</f>
        <v/>
      </c>
      <c r="DZ21" s="2571">
        <f>(CW21-DD21)*10^6</f>
        <v/>
      </c>
      <c r="FT21" s="3340" t="n"/>
    </row>
    <row customFormat="1" customHeight="1" ht="15" r="22" s="1798">
      <c r="A22" s="1793" t="n"/>
      <c r="B22" s="1794" t="inlineStr">
        <is>
          <t>Taux de churn annualisé</t>
        </is>
      </c>
      <c r="C22" s="651" t="inlineStr">
        <is>
          <t>PARC16</t>
        </is>
      </c>
      <c r="D22" s="1795" t="n">
        <v>0.884719108980306</v>
      </c>
      <c r="E22" s="232" t="n">
        <v>0.8773328206562649</v>
      </c>
      <c r="F22" s="232" t="n">
        <v>0.00738628832404109</v>
      </c>
      <c r="G22" s="232" t="n">
        <v>0.6598884887187246</v>
      </c>
      <c r="H22" s="1767" t="n">
        <v>0.3407100201097988</v>
      </c>
      <c r="I22" s="232" t="n"/>
      <c r="J22" s="1795" t="n">
        <v>0.755138803908123</v>
      </c>
      <c r="K22" s="232" t="n">
        <v>0.782061195211895</v>
      </c>
      <c r="L22" s="232" t="n">
        <v>-0.02692239130377194</v>
      </c>
      <c r="M22" s="232" t="n">
        <v>0.6492581443528616</v>
      </c>
      <c r="N22" s="1767" t="n">
        <v>0.1630794476375748</v>
      </c>
      <c r="O22" s="397" t="n"/>
      <c r="P22" s="1795" t="n">
        <v>0.7465143464553849</v>
      </c>
      <c r="Q22" s="232" t="n">
        <v>0.83340146461619</v>
      </c>
      <c r="R22" s="232" t="n">
        <v>-0.08688711816080508</v>
      </c>
      <c r="S22" s="232" t="n">
        <v>0.7842092362032809</v>
      </c>
      <c r="T22" s="1767" t="n">
        <v>-0.04806738815063472</v>
      </c>
      <c r="U22" s="232" t="n"/>
      <c r="V22" s="1795" t="n">
        <v>0.825306025996245</v>
      </c>
      <c r="W22" s="232" t="n">
        <v>0.795404535951641</v>
      </c>
      <c r="X22" s="232" t="n">
        <v>0.721212873342177</v>
      </c>
      <c r="Y22" s="232" t="n">
        <v>0.02990149004460407</v>
      </c>
      <c r="Z22" s="232" t="n">
        <v>0.104093152654068</v>
      </c>
      <c r="AA22" s="232" t="n">
        <v>0.6171162825000288</v>
      </c>
      <c r="AB22" s="1767" t="n">
        <v>0.3373590187133111</v>
      </c>
      <c r="AC22" s="232" t="n"/>
      <c r="AD22" s="1795" t="n">
        <v>1.17843303888096</v>
      </c>
      <c r="AE22" s="232" t="n">
        <v>0.810542051815626</v>
      </c>
      <c r="AF22" s="232" t="n">
        <v>0.801671946871652</v>
      </c>
      <c r="AG22" s="232" t="n">
        <v>0.3678909870653341</v>
      </c>
      <c r="AH22" s="232" t="n">
        <v>0.3767610920093081</v>
      </c>
      <c r="AI22" s="232" t="n">
        <v>0.6855833054575259</v>
      </c>
      <c r="AJ22" s="1767" t="n">
        <v>0.7188765092442406</v>
      </c>
      <c r="AK22" s="232" t="n"/>
      <c r="AL22" s="1795" t="n">
        <v>0.9744536897092141</v>
      </c>
      <c r="AM22" s="232" t="n">
        <v>0.77296309714864</v>
      </c>
      <c r="AN22" s="232" t="n">
        <v>0.777249541822438</v>
      </c>
      <c r="AO22" s="232" t="n">
        <v>0.979862984309932</v>
      </c>
      <c r="AP22" s="232" t="n">
        <v>0.2014905925605741</v>
      </c>
      <c r="AQ22" s="232" t="n">
        <v>0.1972041478867761</v>
      </c>
      <c r="AR22" s="232" t="n">
        <v>0.817277216430741</v>
      </c>
      <c r="AS22" s="1767" t="n">
        <v>0.1923172090430991</v>
      </c>
      <c r="AT22" s="232" t="n"/>
      <c r="AU22" s="1795" t="n">
        <v>1.49990303516117</v>
      </c>
      <c r="AV22" s="232" t="n">
        <v>0.786445442813674</v>
      </c>
      <c r="AW22" s="232" t="n">
        <v>1.47142164433776</v>
      </c>
      <c r="AX22" s="232" t="n">
        <v>0.713457592347496</v>
      </c>
      <c r="AY22" s="232" t="n">
        <v>0.02848139082341006</v>
      </c>
      <c r="AZ22" s="232" t="n">
        <v>0.9341405731676586</v>
      </c>
      <c r="BA22" s="1767" t="n">
        <v>0.6056502396368655</v>
      </c>
      <c r="BB22" s="397" t="n"/>
      <c r="BC22" s="1795" t="n">
        <v>0.8149621105406579</v>
      </c>
      <c r="BD22" s="232" t="n">
        <v>0.774570175859613</v>
      </c>
      <c r="BE22" s="232" t="n">
        <v>1.26626383567837</v>
      </c>
      <c r="BF22" s="232" t="n">
        <v>0.04039193468104496</v>
      </c>
      <c r="BG22" s="232" t="n">
        <v>-0.4513017251377121</v>
      </c>
      <c r="BH22" s="232" t="n">
        <v>0</v>
      </c>
      <c r="BI22" s="1767" t="n"/>
      <c r="BJ22" s="2586" t="n"/>
      <c r="BK22" s="1795" t="n"/>
      <c r="BL22" s="232" t="n"/>
      <c r="BM22" s="232" t="n"/>
      <c r="BN22" s="232" t="n"/>
      <c r="BO22" s="232" t="n"/>
      <c r="BP22" s="232" t="n"/>
      <c r="BQ22" s="232" t="n"/>
      <c r="BR22" s="1767" t="n"/>
      <c r="BS22" s="397" t="n"/>
      <c r="BT22" s="1795" t="n"/>
      <c r="BU22" s="232" t="n"/>
      <c r="BV22" s="232" t="n"/>
      <c r="BW22" s="232" t="n"/>
      <c r="BX22" s="232" t="n"/>
      <c r="BY22" s="232" t="n"/>
      <c r="BZ22" s="1767" t="n"/>
      <c r="CA22" s="397" t="n"/>
      <c r="CB22" s="1795" t="n"/>
      <c r="CC22" s="232" t="n"/>
      <c r="CD22" s="232" t="n"/>
      <c r="CE22" s="232" t="n"/>
      <c r="CF22" s="232" t="n"/>
      <c r="CG22" s="232" t="n"/>
      <c r="CH22" s="1767" t="n"/>
      <c r="CI22" s="397" t="n"/>
      <c r="CJ22" s="1795" t="n"/>
      <c r="CK22" s="232" t="n"/>
      <c r="CL22" s="232" t="n"/>
      <c r="CM22" s="232" t="n"/>
      <c r="CN22" s="232" t="n"/>
      <c r="CO22" s="949" t="n"/>
      <c r="CP22" s="1767" t="n"/>
      <c r="CQ22" s="397" t="n"/>
      <c r="CR22" s="949" t="n">
        <v>0.9619224672876667</v>
      </c>
      <c r="CS22" s="949" t="n">
        <v>0.8018753408950046</v>
      </c>
      <c r="CT22" s="949" t="n">
        <v>1.160368968664754</v>
      </c>
      <c r="CU22" s="949" t="n">
        <v>0.1600471263926622</v>
      </c>
      <c r="CV22" s="949" t="n">
        <v>-0.1984465013770869</v>
      </c>
      <c r="CW22" s="949" t="n">
        <v>0.6558236771416694</v>
      </c>
      <c r="CX22" s="702">
        <f>IFERROR(CR22/CW22-1, "-")</f>
        <v/>
      </c>
      <c r="CY22" s="1796" t="n"/>
      <c r="CZ22" s="1800" t="n">
        <v>0.773082361029185</v>
      </c>
      <c r="DA22" s="232" t="n"/>
      <c r="DB22" s="232" t="n">
        <v>0.933147920182136</v>
      </c>
      <c r="DC22" s="232" t="n"/>
      <c r="DD22" s="949" t="n"/>
      <c r="DE22" s="232">
        <f>CZ22/DD22-1</f>
        <v/>
      </c>
      <c r="DF22" s="232">
        <f>DA22/DD22-1</f>
        <v/>
      </c>
      <c r="DG22" s="232">
        <f>DB22/DD22-1</f>
        <v/>
      </c>
      <c r="DH22" s="774">
        <f>DC22/DD22-1</f>
        <v/>
      </c>
      <c r="DI22" s="1797" t="n"/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t="15" r="23" s="1746">
      <c r="A23" s="1801" t="n"/>
      <c r="B23" s="1802" t="inlineStr">
        <is>
          <t>Parc Total (Prépayé &amp; Postpayé)</t>
        </is>
      </c>
      <c r="C23" s="651" t="inlineStr">
        <is>
          <t>PARC17</t>
        </is>
      </c>
      <c r="D23" s="3341" t="n">
        <v>5766404</v>
      </c>
      <c r="E23" s="3342" t="n">
        <v>6140897.34288422</v>
      </c>
      <c r="F23" s="3342" t="n">
        <v>-374493.3428842202</v>
      </c>
      <c r="G23" s="3342" t="n">
        <v>5835646</v>
      </c>
      <c r="H23" s="1751" t="n">
        <v>-0.01186535303889236</v>
      </c>
      <c r="I23" s="702" t="n"/>
      <c r="J23" s="3341" t="n">
        <v>5765784</v>
      </c>
      <c r="K23" s="3342" t="n">
        <v>6174578.80683579</v>
      </c>
      <c r="L23" s="3342" t="n">
        <v>-408794.8068357902</v>
      </c>
      <c r="M23" s="3342" t="n">
        <v>5921388</v>
      </c>
      <c r="N23" s="1751" t="n">
        <v>-0.02627829826385297</v>
      </c>
      <c r="O23" s="703" t="n"/>
      <c r="P23" s="3341" t="n">
        <v>5787199.80375579</v>
      </c>
      <c r="Q23" s="3342" t="n">
        <v>6187123.73735786</v>
      </c>
      <c r="R23" s="3342" t="n">
        <v>-399923.9336020704</v>
      </c>
      <c r="S23" s="3342" t="n">
        <v>6049954.853575158</v>
      </c>
      <c r="T23" s="1751" t="n">
        <v>-0.04343091083797024</v>
      </c>
      <c r="U23" s="702" t="n"/>
      <c r="V23" s="3341" t="n">
        <v>5802384</v>
      </c>
      <c r="W23" s="3342" t="n">
        <v>6209527.01960845</v>
      </c>
      <c r="X23" s="3342" t="n">
        <v>5886629.89918261</v>
      </c>
      <c r="Y23" s="3342" t="n">
        <v>-407143.0196084501</v>
      </c>
      <c r="Z23" s="3342" t="n">
        <v>-84245.89918261021</v>
      </c>
      <c r="AA23" s="3342" t="n">
        <v>6292778.853575158</v>
      </c>
      <c r="AB23" s="1751" t="n">
        <v>-0.0779297771280405</v>
      </c>
      <c r="AC23" s="702" t="n"/>
      <c r="AD23" s="3341" t="n">
        <v>5606228</v>
      </c>
      <c r="AE23" s="3342" t="n">
        <v>6223085.08138205</v>
      </c>
      <c r="AF23" s="3342" t="n">
        <v>5893213.73197679</v>
      </c>
      <c r="AG23" s="3342" t="n">
        <v>-616857.0813820502</v>
      </c>
      <c r="AH23" s="3342" t="n">
        <v>-286985.7319767904</v>
      </c>
      <c r="AI23" s="3342" t="n">
        <v>6479517.853575158</v>
      </c>
      <c r="AJ23" s="1751" t="n">
        <v>-0.1347769808355893</v>
      </c>
      <c r="AK23" s="702" t="n"/>
      <c r="AL23" s="3341" t="n">
        <v>5539991.68359341</v>
      </c>
      <c r="AM23" s="3342" t="n">
        <v>6254834.899699201</v>
      </c>
      <c r="AN23" s="3342" t="n">
        <v>5923934.75290404</v>
      </c>
      <c r="AO23" s="3342" t="n">
        <v>5565345.13618664</v>
      </c>
      <c r="AP23" s="3342" t="n">
        <v>-714843.2161057908</v>
      </c>
      <c r="AQ23" s="3342" t="n">
        <v>-383943.0693106297</v>
      </c>
      <c r="AR23" s="3342" t="n">
        <v>6487254.253136787</v>
      </c>
      <c r="AS23" s="1751" t="n">
        <v>-0.1460190294045198</v>
      </c>
      <c r="AT23" s="702" t="n"/>
      <c r="AU23" s="3341" t="n">
        <v>5272685.68359342</v>
      </c>
      <c r="AV23" s="3342" t="n">
        <v>6278665.77527945</v>
      </c>
      <c r="AW23" s="3342" t="n">
        <v>5312644.09298895</v>
      </c>
      <c r="AX23" s="3342" t="n">
        <v>-1005980.09168603</v>
      </c>
      <c r="AY23" s="3342" t="n">
        <v>-39958.40939552989</v>
      </c>
      <c r="AZ23" s="3342" t="n">
        <v>6394674</v>
      </c>
      <c r="BA23" s="1751" t="n">
        <v>-0.1754566873004909</v>
      </c>
      <c r="BB23" s="703" t="n"/>
      <c r="BC23" s="3341" t="n">
        <v>5394945.68359341</v>
      </c>
      <c r="BD23" s="3342" t="n">
        <v>6307305.03582037</v>
      </c>
      <c r="BE23" s="3342" t="n">
        <v>5175610.612998454</v>
      </c>
      <c r="BF23" s="3342" t="n">
        <v>-912359.3522269595</v>
      </c>
      <c r="BG23" s="3342" t="n">
        <v>219335.0705949562</v>
      </c>
      <c r="BH23" s="3342" t="n">
        <v>0</v>
      </c>
      <c r="BI23" s="1751" t="n"/>
      <c r="BJ23" s="2780" t="n"/>
      <c r="BK23" s="3341" t="n"/>
      <c r="BL23" s="3342" t="n"/>
      <c r="BM23" s="3342" t="n"/>
      <c r="BN23" s="3342" t="n"/>
      <c r="BO23" s="3342" t="n"/>
      <c r="BP23" s="3342" t="n"/>
      <c r="BQ23" s="3342" t="n"/>
      <c r="BR23" s="1751" t="n"/>
      <c r="BS23" s="703" t="n"/>
      <c r="BT23" s="3341" t="n"/>
      <c r="BU23" s="3342" t="n"/>
      <c r="BV23" s="3342" t="n"/>
      <c r="BW23" s="3342" t="n"/>
      <c r="BX23" s="3342" t="n"/>
      <c r="BY23" s="3342" t="n"/>
      <c r="BZ23" s="1751" t="n"/>
      <c r="CA23" s="703" t="n"/>
      <c r="CB23" s="3341" t="n"/>
      <c r="CC23" s="3342" t="n"/>
      <c r="CD23" s="3342" t="n"/>
      <c r="CE23" s="3342" t="n"/>
      <c r="CF23" s="3342" t="n"/>
      <c r="CG23" s="3342" t="n"/>
      <c r="CH23" s="1751" t="n"/>
      <c r="CI23" s="703" t="n"/>
      <c r="CJ23" s="3341" t="n"/>
      <c r="CK23" s="3342" t="n"/>
      <c r="CL23" s="3342" t="n"/>
      <c r="CM23" s="3342" t="n"/>
      <c r="CN23" s="3342" t="n"/>
      <c r="CO23" s="3343" t="n"/>
      <c r="CP23" s="1751" t="n"/>
      <c r="CQ23" s="703" t="n"/>
      <c r="CR23" s="3343" t="n">
        <v>5394945.683593415</v>
      </c>
      <c r="CS23" s="3343" t="n">
        <v>6307305.035820378</v>
      </c>
      <c r="CT23" s="3343" t="n">
        <v>5312644.092988952</v>
      </c>
      <c r="CU23" s="3343" t="n">
        <v>-912359.3522269633</v>
      </c>
      <c r="CV23" s="3343" t="n">
        <v>82301.59060446266</v>
      </c>
      <c r="CW23" s="3343" t="n">
        <v>6394674</v>
      </c>
      <c r="CX23" s="702">
        <f>IFERROR(CR23/CW23-1, "-")</f>
        <v/>
      </c>
      <c r="CY23" s="385" t="n"/>
      <c r="CZ23" s="3344" t="n">
        <v>6486990.49410003</v>
      </c>
      <c r="DA23" s="3342" t="n"/>
      <c r="DB23" s="3342" t="n">
        <v>5409472.139419377</v>
      </c>
      <c r="DC23" s="3342" t="n"/>
      <c r="DD23" s="3343" t="n"/>
      <c r="DE23" s="702">
        <f>CZ23/DD23-1</f>
        <v/>
      </c>
      <c r="DF23" s="702">
        <f>DA23/DD23-1</f>
        <v/>
      </c>
      <c r="DG23" s="702">
        <f>DB23/DD23-1</f>
        <v/>
      </c>
      <c r="DH23" s="706">
        <f>DC23/DD23-1</f>
        <v/>
      </c>
      <c r="DI23" s="1763" t="n"/>
      <c r="DJ23" s="3334" t="n"/>
      <c r="DK23" s="3335" t="n"/>
      <c r="DL23" s="1764" t="n"/>
      <c r="DM23" s="1764" t="n"/>
      <c r="DN23" s="1764" t="n"/>
      <c r="DO23" s="1764" t="n"/>
      <c r="DP23" s="1764" t="n"/>
      <c r="DQ23" s="1764" t="n"/>
      <c r="DR23" s="1764" t="n"/>
      <c r="DS23" s="1764" t="n"/>
      <c r="DT23" s="1764" t="n"/>
      <c r="DU23" s="1764" t="n"/>
      <c r="DV23" s="1764" t="n"/>
      <c r="DW23" s="1764" t="n"/>
      <c r="DX23" s="2571">
        <f>(CS23-CZ23)*10^6</f>
        <v/>
      </c>
      <c r="DY23" s="2571">
        <f>(CT23-DC23)*10^6</f>
        <v/>
      </c>
      <c r="DZ23" s="2571">
        <f>(CW23-DD23)*10^6</f>
        <v/>
      </c>
      <c r="EA23" s="1764" t="n"/>
      <c r="EB23" s="1764" t="n"/>
      <c r="EC23" s="1764" t="n"/>
      <c r="ED23" s="1764" t="n"/>
      <c r="EE23" s="1764" t="n"/>
      <c r="EF23" s="1764" t="n"/>
      <c r="EG23" s="1764" t="n"/>
      <c r="EH23" s="1764" t="n"/>
      <c r="EI23" s="1764" t="n"/>
      <c r="EJ23" s="1764" t="n"/>
      <c r="EK23" s="1764" t="n"/>
      <c r="EL23" s="1764" t="n"/>
      <c r="EM23" s="1764" t="n"/>
      <c r="EN23" s="1764" t="n"/>
      <c r="EO23" s="1764" t="n"/>
      <c r="EP23" s="1764" t="n"/>
      <c r="EQ23" s="1764" t="n"/>
      <c r="ER23" s="1764" t="n"/>
      <c r="ES23" s="1764" t="n"/>
      <c r="ET23" s="1764" t="n"/>
      <c r="EU23" s="1764" t="n"/>
      <c r="EV23" s="1764" t="n"/>
      <c r="EW23" s="1764" t="n"/>
      <c r="EX23" s="1764" t="n"/>
      <c r="EY23" s="1764" t="n"/>
      <c r="EZ23" s="1764" t="n"/>
      <c r="FA23" s="1764" t="n"/>
      <c r="FB23" s="1764" t="n"/>
      <c r="FC23" s="1764" t="n"/>
      <c r="FD23" s="1764" t="n"/>
      <c r="FE23" s="1764" t="n"/>
      <c r="FF23" s="1764" t="n"/>
      <c r="FG23" s="1764" t="n"/>
      <c r="FH23" s="1764" t="n"/>
      <c r="FI23" s="1764" t="n"/>
      <c r="FJ23" s="1764" t="n"/>
      <c r="FK23" s="1764" t="n"/>
      <c r="FL23" s="1764" t="n"/>
      <c r="FM23" s="1764" t="n"/>
      <c r="FN23" s="1764" t="n"/>
      <c r="FO23" s="1764" t="n"/>
      <c r="FP23" s="1764" t="n"/>
      <c r="FQ23" s="1764" t="n"/>
      <c r="FR23" s="1764" t="n"/>
      <c r="FS23" s="1764" t="n"/>
    </row>
    <row customFormat="1" customHeight="1" ht="15" r="24" s="1746">
      <c r="A24" s="1788" t="n"/>
      <c r="B24" s="1789" t="inlineStr">
        <is>
          <t>Parc Moyen Total</t>
        </is>
      </c>
      <c r="C24" s="651" t="inlineStr">
        <is>
          <t>PARC18</t>
        </is>
      </c>
      <c r="D24" s="3337" t="n">
        <v>5798376.5</v>
      </c>
      <c r="E24" s="2980" t="n">
        <v>6144659.70601203</v>
      </c>
      <c r="F24" s="2980" t="n">
        <v>-346283.2060120301</v>
      </c>
      <c r="G24" s="2980" t="n">
        <v>5791216</v>
      </c>
      <c r="H24" s="1767" t="n">
        <v>0.001236441534903987</v>
      </c>
      <c r="I24" s="232" t="n"/>
      <c r="J24" s="3337" t="n">
        <v>5766094</v>
      </c>
      <c r="K24" s="2980" t="n">
        <v>6157738.07486</v>
      </c>
      <c r="L24" s="2980" t="n">
        <v>-391644.0748600001</v>
      </c>
      <c r="M24" s="2980" t="n">
        <v>5878517</v>
      </c>
      <c r="N24" s="1767" t="n">
        <v>-0.01912438120022453</v>
      </c>
      <c r="O24" s="397" t="n"/>
      <c r="P24" s="3337" t="n">
        <v>5776491.90187789</v>
      </c>
      <c r="Q24" s="2980" t="n">
        <v>6180851.27209682</v>
      </c>
      <c r="R24" s="2980" t="n">
        <v>-404359.3702189298</v>
      </c>
      <c r="S24" s="2980" t="n">
        <v>5985671.426787579</v>
      </c>
      <c r="T24" s="1767" t="n">
        <v>-0.0349467102343024</v>
      </c>
      <c r="U24" s="232" t="n"/>
      <c r="V24" s="3337" t="n">
        <v>5794791.90187789</v>
      </c>
      <c r="W24" s="2980" t="n">
        <v>6198325.37848315</v>
      </c>
      <c r="X24" s="2980" t="n">
        <v>5836914.8514692</v>
      </c>
      <c r="Y24" s="2980" t="n">
        <v>-403533.4766052598</v>
      </c>
      <c r="Z24" s="2980" t="n">
        <v>-42122.94959130976</v>
      </c>
      <c r="AA24" s="2980" t="n">
        <v>6171366.853575158</v>
      </c>
      <c r="AB24" s="1767" t="n">
        <v>-0.06101969962766229</v>
      </c>
      <c r="AC24" s="232" t="n"/>
      <c r="AD24" s="3337" t="n">
        <v>5704306</v>
      </c>
      <c r="AE24" s="2980" t="n">
        <v>6216306.05049525</v>
      </c>
      <c r="AF24" s="2980" t="n">
        <v>5889921.8155797</v>
      </c>
      <c r="AG24" s="2980" t="n">
        <v>-512000.0504952502</v>
      </c>
      <c r="AH24" s="2980" t="n">
        <v>-185615.8155797003</v>
      </c>
      <c r="AI24" s="2980" t="n">
        <v>6386148.353575158</v>
      </c>
      <c r="AJ24" s="1767" t="n">
        <v>-0.1067689498934741</v>
      </c>
      <c r="AK24" s="232" t="n"/>
      <c r="AL24" s="3337" t="n">
        <v>5573109.84179671</v>
      </c>
      <c r="AM24" s="2980" t="n">
        <v>6238959.99054063</v>
      </c>
      <c r="AN24" s="2980" t="n">
        <v>5908574.24244042</v>
      </c>
      <c r="AO24" s="2980" t="n">
        <v>5585786.56809332</v>
      </c>
      <c r="AP24" s="2980" t="n">
        <v>-665850.14874392</v>
      </c>
      <c r="AQ24" s="2980" t="n">
        <v>-335464.40064371</v>
      </c>
      <c r="AR24" s="2980" t="n">
        <v>6483386.053355972</v>
      </c>
      <c r="AS24" s="1767" t="n">
        <v>-0.1404013588066499</v>
      </c>
      <c r="AT24" s="232" t="n"/>
      <c r="AU24" s="3337" t="n">
        <v>5406338.68359341</v>
      </c>
      <c r="AV24" s="2980" t="n">
        <v>6266750.33748933</v>
      </c>
      <c r="AW24" s="2980" t="n">
        <v>5438994.61458779</v>
      </c>
      <c r="AX24" s="2980" t="n">
        <v>-860411.6538959201</v>
      </c>
      <c r="AY24" s="2980" t="n">
        <v>-32655.93099438027</v>
      </c>
      <c r="AZ24" s="2980" t="n">
        <v>6440964.126568394</v>
      </c>
      <c r="BA24" s="1767" t="n">
        <v>-0.1606320766028253</v>
      </c>
      <c r="BB24" s="397" t="n"/>
      <c r="BC24" s="3337" t="n">
        <v>5333815.68359341</v>
      </c>
      <c r="BD24" s="2980" t="n">
        <v>6292985.40554991</v>
      </c>
      <c r="BE24" s="2980" t="n">
        <v>5244127.352993703</v>
      </c>
      <c r="BF24" s="2980" t="n">
        <v>-959169.7219564999</v>
      </c>
      <c r="BG24" s="2980" t="n">
        <v>89688.33059970755</v>
      </c>
      <c r="BH24" s="2980" t="n">
        <v>0</v>
      </c>
      <c r="BI24" s="1767" t="n"/>
      <c r="BJ24" s="2586" t="n"/>
      <c r="BK24" s="3337" t="n"/>
      <c r="BL24" s="2980" t="n"/>
      <c r="BM24" s="2980" t="n"/>
      <c r="BN24" s="2980" t="n"/>
      <c r="BO24" s="2980" t="n"/>
      <c r="BP24" s="2980" t="n"/>
      <c r="BQ24" s="2980" t="n"/>
      <c r="BR24" s="1767" t="n"/>
      <c r="BS24" s="397" t="n"/>
      <c r="BT24" s="3337" t="n"/>
      <c r="BU24" s="2980" t="n"/>
      <c r="BV24" s="2980" t="n"/>
      <c r="BW24" s="2980" t="n"/>
      <c r="BX24" s="2980" t="n"/>
      <c r="BY24" s="2980" t="n"/>
      <c r="BZ24" s="1767" t="n"/>
      <c r="CA24" s="397" t="n"/>
      <c r="CB24" s="3337" t="n"/>
      <c r="CC24" s="2980" t="n"/>
      <c r="CD24" s="2980" t="n"/>
      <c r="CE24" s="2980" t="n"/>
      <c r="CF24" s="2980" t="n"/>
      <c r="CG24" s="2980" t="n"/>
      <c r="CH24" s="1767" t="n"/>
      <c r="CI24" s="397" t="n"/>
      <c r="CJ24" s="3337" t="n"/>
      <c r="CK24" s="2980" t="n"/>
      <c r="CL24" s="2980" t="n"/>
      <c r="CM24" s="2980" t="n"/>
      <c r="CN24" s="2980" t="n"/>
      <c r="CO24" s="3338" t="n"/>
      <c r="CP24" s="1767" t="n"/>
      <c r="CQ24" s="397" t="n"/>
      <c r="CR24" s="3338" t="n">
        <v>5612647.341796707</v>
      </c>
      <c r="CS24" s="3338" t="n">
        <v>6227863.552480109</v>
      </c>
      <c r="CT24" s="3338" t="n">
        <v>5571496.546494476</v>
      </c>
      <c r="CU24" s="3338" t="n">
        <v>-615216.2106834017</v>
      </c>
      <c r="CV24" s="3338" t="n">
        <v>41150.79530223086</v>
      </c>
      <c r="CW24" s="3338" t="n">
        <v>6070730</v>
      </c>
      <c r="CX24" s="702">
        <f>IFERROR(CR24/CW24-1, "-")</f>
        <v/>
      </c>
      <c r="CY24" s="400" t="n"/>
      <c r="CZ24" s="3339" t="n">
        <v>6317706.281619934</v>
      </c>
      <c r="DA24" s="2980" t="n"/>
      <c r="DB24" s="2980" t="n">
        <v>5619910.569709688</v>
      </c>
      <c r="DC24" s="2980" t="n"/>
      <c r="DD24" s="3338" t="n"/>
      <c r="DE24" s="232">
        <f>CZ24/DD24-1</f>
        <v/>
      </c>
      <c r="DF24" s="232">
        <f>DA24/DD24-1</f>
        <v/>
      </c>
      <c r="DG24" s="232">
        <f>DB24/DD24-1</f>
        <v/>
      </c>
      <c r="DH24" s="774">
        <f>DC24/DD24-1</f>
        <v/>
      </c>
      <c r="DI24" s="1745" t="n"/>
      <c r="DJ24" s="3335" t="n"/>
      <c r="DK24" s="3335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1746">
      <c r="A25" s="1801" t="n"/>
      <c r="B25" s="1802" t="inlineStr">
        <is>
          <t>Parc Actif</t>
        </is>
      </c>
      <c r="C25" s="651" t="inlineStr">
        <is>
          <t>PARC19</t>
        </is>
      </c>
      <c r="D25" s="3341" t="n">
        <v>5766404</v>
      </c>
      <c r="E25" s="3342" t="n">
        <v>6140897.34288422</v>
      </c>
      <c r="F25" s="3342" t="n">
        <v>-374493.3428842202</v>
      </c>
      <c r="G25" s="3342" t="n">
        <v>5835646</v>
      </c>
      <c r="H25" s="1751" t="n">
        <v>-0.01186535303889236</v>
      </c>
      <c r="I25" s="702" t="n"/>
      <c r="J25" s="3341" t="n">
        <v>5765784</v>
      </c>
      <c r="K25" s="3342" t="n">
        <v>6174578.80683579</v>
      </c>
      <c r="L25" s="3342" t="n">
        <v>-408794.8068357902</v>
      </c>
      <c r="M25" s="3342" t="n">
        <v>5921388</v>
      </c>
      <c r="N25" s="1751" t="n">
        <v>-0.02627829826385297</v>
      </c>
      <c r="O25" s="703" t="n"/>
      <c r="P25" s="3341" t="n">
        <v>5787199.80375579</v>
      </c>
      <c r="Q25" s="3342" t="n">
        <v>6187123.73735786</v>
      </c>
      <c r="R25" s="3342" t="n">
        <v>-399923.9336020704</v>
      </c>
      <c r="S25" s="3342" t="n">
        <v>6049954.853575158</v>
      </c>
      <c r="T25" s="1751" t="n">
        <v>-0.04343091083797024</v>
      </c>
      <c r="U25" s="702" t="n"/>
      <c r="V25" s="3341" t="n">
        <v>5802384</v>
      </c>
      <c r="W25" s="3342" t="n">
        <v>6209527.01960845</v>
      </c>
      <c r="X25" s="3342" t="n">
        <v>5886629.89918261</v>
      </c>
      <c r="Y25" s="3342" t="n">
        <v>-407143.0196084501</v>
      </c>
      <c r="Z25" s="3342" t="n">
        <v>-84245.89918261021</v>
      </c>
      <c r="AA25" s="3342" t="n">
        <v>6292778.853575158</v>
      </c>
      <c r="AB25" s="1751" t="n">
        <v>-0.0779297771280405</v>
      </c>
      <c r="AC25" s="702" t="n"/>
      <c r="AD25" s="3341" t="n">
        <v>5606228</v>
      </c>
      <c r="AE25" s="3342" t="n">
        <v>6223085.08138205</v>
      </c>
      <c r="AF25" s="3342" t="n">
        <v>5893213.73197679</v>
      </c>
      <c r="AG25" s="3342" t="n">
        <v>-616857.0813820502</v>
      </c>
      <c r="AH25" s="3342" t="n">
        <v>-286985.7319767904</v>
      </c>
      <c r="AI25" s="3342" t="n">
        <v>6479517.853575158</v>
      </c>
      <c r="AJ25" s="1751" t="n">
        <v>-0.1347769808355893</v>
      </c>
      <c r="AK25" s="702" t="n"/>
      <c r="AL25" s="3341" t="n">
        <v>5539991.68359341</v>
      </c>
      <c r="AM25" s="3342" t="n">
        <v>6254834.899699201</v>
      </c>
      <c r="AN25" s="3342" t="n">
        <v>5923934.75290404</v>
      </c>
      <c r="AO25" s="3342" t="n">
        <v>5565345.13618664</v>
      </c>
      <c r="AP25" s="3342" t="n">
        <v>-714843.2161057908</v>
      </c>
      <c r="AQ25" s="3342" t="n">
        <v>-383943.0693106297</v>
      </c>
      <c r="AR25" s="3342" t="n">
        <v>6487254.253136787</v>
      </c>
      <c r="AS25" s="1751" t="n">
        <v>-0.1460190294045198</v>
      </c>
      <c r="AT25" s="702" t="n"/>
      <c r="AU25" s="3341" t="n">
        <v>5272685.68359342</v>
      </c>
      <c r="AV25" s="3342" t="n">
        <v>6278665.77527945</v>
      </c>
      <c r="AW25" s="3342" t="n">
        <v>5312644.09298895</v>
      </c>
      <c r="AX25" s="3342" t="n">
        <v>-1005980.09168603</v>
      </c>
      <c r="AY25" s="3342" t="n">
        <v>-39958.40939552989</v>
      </c>
      <c r="AZ25" s="3342" t="n">
        <v>6394674</v>
      </c>
      <c r="BA25" s="1751" t="n">
        <v>-0.1754566873004909</v>
      </c>
      <c r="BB25" s="703" t="n"/>
      <c r="BC25" s="3341" t="n">
        <v>5394945.68359341</v>
      </c>
      <c r="BD25" s="3342" t="n">
        <v>6307305.03582037</v>
      </c>
      <c r="BE25" s="3342" t="n">
        <v>5175610.612998454</v>
      </c>
      <c r="BF25" s="3342" t="n">
        <v>-912359.3522269595</v>
      </c>
      <c r="BG25" s="3342" t="n">
        <v>219335.0705949562</v>
      </c>
      <c r="BH25" s="3342" t="n">
        <v>0</v>
      </c>
      <c r="BI25" s="1751" t="n"/>
      <c r="BJ25" s="2780" t="n"/>
      <c r="BK25" s="3341" t="n"/>
      <c r="BL25" s="3342" t="n"/>
      <c r="BM25" s="3342" t="n"/>
      <c r="BN25" s="3342" t="n"/>
      <c r="BO25" s="3342" t="n"/>
      <c r="BP25" s="3342" t="n"/>
      <c r="BQ25" s="3342" t="n"/>
      <c r="BR25" s="1751" t="n"/>
      <c r="BS25" s="703" t="n"/>
      <c r="BT25" s="3341" t="n"/>
      <c r="BU25" s="3342" t="n"/>
      <c r="BV25" s="3342" t="n"/>
      <c r="BW25" s="3342" t="n"/>
      <c r="BX25" s="3342" t="n"/>
      <c r="BY25" s="3342" t="n"/>
      <c r="BZ25" s="1751" t="n"/>
      <c r="CA25" s="703" t="n"/>
      <c r="CB25" s="3341" t="n"/>
      <c r="CC25" s="3342" t="n"/>
      <c r="CD25" s="3342" t="n"/>
      <c r="CE25" s="3342" t="n"/>
      <c r="CF25" s="3342" t="n"/>
      <c r="CG25" s="3342" t="n"/>
      <c r="CH25" s="1751" t="n"/>
      <c r="CI25" s="703" t="n"/>
      <c r="CJ25" s="3341" t="n"/>
      <c r="CK25" s="3342" t="n"/>
      <c r="CL25" s="3342" t="n"/>
      <c r="CM25" s="3342" t="n"/>
      <c r="CN25" s="3342" t="n"/>
      <c r="CO25" s="3343" t="n"/>
      <c r="CP25" s="1751" t="n"/>
      <c r="CQ25" s="703" t="n"/>
      <c r="CR25" s="3343" t="n">
        <v>5394945.683593415</v>
      </c>
      <c r="CS25" s="3343" t="n">
        <v>6307305.035820378</v>
      </c>
      <c r="CT25" s="3343" t="n">
        <v>5312644.092988952</v>
      </c>
      <c r="CU25" s="3343" t="n">
        <v>-912359.3522269633</v>
      </c>
      <c r="CV25" s="3343" t="n">
        <v>82301.59060446266</v>
      </c>
      <c r="CW25" s="3343" t="n">
        <v>6394674</v>
      </c>
      <c r="CX25" s="702">
        <f>IFERROR(CR25/CW25-1, "-")</f>
        <v/>
      </c>
      <c r="CY25" s="385" t="n"/>
      <c r="CZ25" s="3344" t="n">
        <v>6486990.49410003</v>
      </c>
      <c r="DA25" s="3342" t="n"/>
      <c r="DB25" s="3342" t="n">
        <v>5409472.139419377</v>
      </c>
      <c r="DC25" s="3342" t="n"/>
      <c r="DD25" s="3343" t="n"/>
      <c r="DE25" s="702">
        <f>CZ25/DD25-1</f>
        <v/>
      </c>
      <c r="DF25" s="702">
        <f>DA25/DD25-1</f>
        <v/>
      </c>
      <c r="DG25" s="702">
        <f>DB25/DD25-1</f>
        <v/>
      </c>
      <c r="DH25" s="706">
        <f>DC25/DD25-1</f>
        <v/>
      </c>
      <c r="DI25" s="1763" t="n"/>
      <c r="DJ25" s="3334" t="n"/>
      <c r="DK25" s="3335" t="n"/>
      <c r="DL25" s="1764" t="n"/>
      <c r="DM25" s="1764" t="n"/>
      <c r="DN25" s="1764" t="n"/>
      <c r="DO25" s="1764" t="n"/>
      <c r="DP25" s="1764" t="n"/>
      <c r="DQ25" s="1764" t="n"/>
      <c r="DR25" s="1764" t="n"/>
      <c r="DS25" s="1764" t="n"/>
      <c r="DT25" s="1764" t="n"/>
      <c r="DU25" s="1764" t="n"/>
      <c r="DV25" s="1764" t="n"/>
      <c r="DW25" s="1764" t="n"/>
      <c r="DX25" s="2571">
        <f>(CS25-CZ25)*10^6</f>
        <v/>
      </c>
      <c r="DY25" s="2571">
        <f>(CT25-DC25)*10^6</f>
        <v/>
      </c>
      <c r="DZ25" s="2571">
        <f>(CW25-DD25)*10^6</f>
        <v/>
      </c>
      <c r="EA25" s="1764" t="n"/>
      <c r="EB25" s="1764" t="n"/>
      <c r="EC25" s="1764" t="n"/>
      <c r="ED25" s="1764" t="n"/>
      <c r="EE25" s="1764" t="n"/>
      <c r="EF25" s="1764" t="n"/>
      <c r="EG25" s="1764" t="n"/>
      <c r="EH25" s="1764" t="n"/>
      <c r="EI25" s="1764" t="n"/>
      <c r="EJ25" s="1764" t="n"/>
      <c r="EK25" s="1764" t="n"/>
      <c r="EL25" s="1764" t="n"/>
      <c r="EM25" s="1764" t="n"/>
      <c r="EN25" s="1764" t="n"/>
      <c r="EO25" s="1764" t="n"/>
      <c r="EP25" s="1764" t="n"/>
      <c r="EQ25" s="1764" t="n"/>
      <c r="ER25" s="1764" t="n"/>
      <c r="ES25" s="1764" t="n"/>
      <c r="ET25" s="1764" t="n"/>
      <c r="EU25" s="1764" t="n"/>
      <c r="EV25" s="1764" t="n"/>
      <c r="EW25" s="1764" t="n"/>
      <c r="EX25" s="1764" t="n"/>
      <c r="EY25" s="1764" t="n"/>
      <c r="EZ25" s="1764" t="n"/>
      <c r="FA25" s="1764" t="n"/>
      <c r="FB25" s="1764" t="n"/>
      <c r="FC25" s="1764" t="n"/>
      <c r="FD25" s="1764" t="n"/>
      <c r="FE25" s="1764" t="n"/>
      <c r="FF25" s="1764" t="n"/>
      <c r="FG25" s="1764" t="n"/>
      <c r="FH25" s="1764" t="n"/>
      <c r="FI25" s="1764" t="n"/>
      <c r="FJ25" s="1764" t="n"/>
      <c r="FK25" s="1764" t="n"/>
      <c r="FL25" s="1764" t="n"/>
      <c r="FM25" s="1764" t="n"/>
      <c r="FN25" s="1764" t="n"/>
      <c r="FO25" s="1764" t="n"/>
      <c r="FP25" s="1764" t="n"/>
      <c r="FQ25" s="1764" t="n"/>
      <c r="FR25" s="1764" t="n"/>
      <c r="FS25" s="1764" t="n"/>
    </row>
    <row customFormat="1" customHeight="1" ht="15" r="26" s="1746">
      <c r="A26" s="1788" t="n"/>
      <c r="B26" s="1807" t="inlineStr">
        <is>
          <t>Parc Moyen Actif</t>
        </is>
      </c>
      <c r="C26" s="651" t="inlineStr">
        <is>
          <t>PARC20</t>
        </is>
      </c>
      <c r="D26" s="3337" t="n">
        <v>5798376.5</v>
      </c>
      <c r="E26" s="2980" t="n">
        <v>6144659.70601203</v>
      </c>
      <c r="F26" s="2980" t="n">
        <v>-346283.2060120301</v>
      </c>
      <c r="G26" s="2980" t="n">
        <v>5791216</v>
      </c>
      <c r="H26" s="1767" t="n">
        <v>0.001236441534903987</v>
      </c>
      <c r="I26" s="232" t="n"/>
      <c r="J26" s="3337" t="n">
        <v>5766094</v>
      </c>
      <c r="K26" s="2980" t="n">
        <v>6157738.07486</v>
      </c>
      <c r="L26" s="2980" t="n">
        <v>-391644.0748600001</v>
      </c>
      <c r="M26" s="2980" t="n">
        <v>5878517</v>
      </c>
      <c r="N26" s="1767" t="n">
        <v>-0.01912438120022453</v>
      </c>
      <c r="O26" s="397" t="n"/>
      <c r="P26" s="3337" t="n">
        <v>5776491.90187789</v>
      </c>
      <c r="Q26" s="2980" t="n">
        <v>6180851.27209682</v>
      </c>
      <c r="R26" s="2980" t="n">
        <v>-404359.3702189298</v>
      </c>
      <c r="S26" s="2980" t="n">
        <v>5985671.426787579</v>
      </c>
      <c r="T26" s="1767" t="n">
        <v>-0.0349467102343024</v>
      </c>
      <c r="U26" s="232" t="n"/>
      <c r="V26" s="3337" t="n">
        <v>5794791.90187789</v>
      </c>
      <c r="W26" s="2980" t="n">
        <v>6198325.37848315</v>
      </c>
      <c r="X26" s="2980" t="n">
        <v>5836914.8514692</v>
      </c>
      <c r="Y26" s="2980" t="n">
        <v>-403533.4766052598</v>
      </c>
      <c r="Z26" s="2980" t="n">
        <v>-42122.94959130976</v>
      </c>
      <c r="AA26" s="2980" t="n">
        <v>6171366.853575158</v>
      </c>
      <c r="AB26" s="1767" t="n">
        <v>-0.06101969962766229</v>
      </c>
      <c r="AC26" s="232" t="n"/>
      <c r="AD26" s="3337" t="n">
        <v>5704306</v>
      </c>
      <c r="AE26" s="2980" t="n">
        <v>6216306.05049525</v>
      </c>
      <c r="AF26" s="2980" t="n">
        <v>5889921.8155797</v>
      </c>
      <c r="AG26" s="2980" t="n">
        <v>-512000.0504952502</v>
      </c>
      <c r="AH26" s="2980" t="n">
        <v>-185615.8155797003</v>
      </c>
      <c r="AI26" s="2980" t="n">
        <v>6386148.353575158</v>
      </c>
      <c r="AJ26" s="1767" t="n">
        <v>-0.1067689498934741</v>
      </c>
      <c r="AK26" s="232" t="n"/>
      <c r="AL26" s="3337" t="n">
        <v>5573109.84179671</v>
      </c>
      <c r="AM26" s="2980" t="n">
        <v>6238959.99054063</v>
      </c>
      <c r="AN26" s="2980" t="n">
        <v>5908574.24244042</v>
      </c>
      <c r="AO26" s="2980" t="n">
        <v>5585786.56809332</v>
      </c>
      <c r="AP26" s="2980" t="n">
        <v>-665850.14874392</v>
      </c>
      <c r="AQ26" s="2980" t="n">
        <v>-335464.40064371</v>
      </c>
      <c r="AR26" s="2980" t="n">
        <v>6483386.053355972</v>
      </c>
      <c r="AS26" s="1767" t="n">
        <v>-0.1404013588066499</v>
      </c>
      <c r="AT26" s="232" t="n"/>
      <c r="AU26" s="3337" t="n">
        <v>5406338.68359341</v>
      </c>
      <c r="AV26" s="2980" t="n">
        <v>6266750.33748933</v>
      </c>
      <c r="AW26" s="2980" t="n">
        <v>5438994.61458779</v>
      </c>
      <c r="AX26" s="2980" t="n">
        <v>-860411.6538959201</v>
      </c>
      <c r="AY26" s="2980" t="n">
        <v>-32655.93099438027</v>
      </c>
      <c r="AZ26" s="2980" t="n">
        <v>6440964.126568394</v>
      </c>
      <c r="BA26" s="1767" t="n">
        <v>-0.1606320766028253</v>
      </c>
      <c r="BB26" s="397" t="n"/>
      <c r="BC26" s="3337" t="n">
        <v>5333815.68359341</v>
      </c>
      <c r="BD26" s="2980" t="n">
        <v>6292985.40554991</v>
      </c>
      <c r="BE26" s="2980" t="n">
        <v>5244127.352993703</v>
      </c>
      <c r="BF26" s="2980" t="n">
        <v>-959169.7219564999</v>
      </c>
      <c r="BG26" s="2980" t="n">
        <v>89688.33059970755</v>
      </c>
      <c r="BH26" s="2980" t="n">
        <v>0</v>
      </c>
      <c r="BI26" s="1767" t="n"/>
      <c r="BJ26" s="2586" t="n"/>
      <c r="BK26" s="3337" t="n"/>
      <c r="BL26" s="2980" t="n"/>
      <c r="BM26" s="2980" t="n"/>
      <c r="BN26" s="2980" t="n"/>
      <c r="BO26" s="2980" t="n"/>
      <c r="BP26" s="2980" t="n"/>
      <c r="BQ26" s="2980" t="n"/>
      <c r="BR26" s="1767" t="n"/>
      <c r="BS26" s="397" t="n"/>
      <c r="BT26" s="3337" t="n"/>
      <c r="BU26" s="2980" t="n"/>
      <c r="BV26" s="2980" t="n"/>
      <c r="BW26" s="2980" t="n"/>
      <c r="BX26" s="2980" t="n"/>
      <c r="BY26" s="2980" t="n"/>
      <c r="BZ26" s="1767" t="n"/>
      <c r="CA26" s="397" t="n"/>
      <c r="CB26" s="3337" t="n"/>
      <c r="CC26" s="2980" t="n"/>
      <c r="CD26" s="2980" t="n"/>
      <c r="CE26" s="2980" t="n"/>
      <c r="CF26" s="2980" t="n"/>
      <c r="CG26" s="2980" t="n"/>
      <c r="CH26" s="1767" t="n"/>
      <c r="CI26" s="397" t="n"/>
      <c r="CJ26" s="3337" t="n"/>
      <c r="CK26" s="2980" t="n"/>
      <c r="CL26" s="2980" t="n"/>
      <c r="CM26" s="2980" t="n"/>
      <c r="CN26" s="2980" t="n"/>
      <c r="CO26" s="3338" t="n"/>
      <c r="CP26" s="1767" t="n"/>
      <c r="CQ26" s="397" t="n"/>
      <c r="CR26" s="3338" t="n">
        <v>5612647.341796707</v>
      </c>
      <c r="CS26" s="3338" t="n">
        <v>6227863.552480109</v>
      </c>
      <c r="CT26" s="3338" t="n">
        <v>5571496.546494476</v>
      </c>
      <c r="CU26" s="3338" t="n">
        <v>-615216.2106834017</v>
      </c>
      <c r="CV26" s="3338" t="n">
        <v>41150.79530223086</v>
      </c>
      <c r="CW26" s="3338" t="n">
        <v>6070730</v>
      </c>
      <c r="CX26" s="702">
        <f>IFERROR(CR26/CW26-1, "-")</f>
        <v/>
      </c>
      <c r="CY26" s="400" t="n"/>
      <c r="CZ26" s="3339" t="n">
        <v>6317706.281619934</v>
      </c>
      <c r="DA26" s="2980" t="n"/>
      <c r="DB26" s="2980" t="n">
        <v>5619910.569709688</v>
      </c>
      <c r="DC26" s="2980" t="n"/>
      <c r="DD26" s="3338" t="n"/>
      <c r="DE26" s="232">
        <f>CZ26/DD26-1</f>
        <v/>
      </c>
      <c r="DF26" s="232">
        <f>DA26/DD26-1</f>
        <v/>
      </c>
      <c r="DG26" s="232">
        <f>DB26/DD26-1</f>
        <v/>
      </c>
      <c r="DH26" s="774">
        <f>DC26/DD26-1</f>
        <v/>
      </c>
      <c r="DI26" s="1745" t="n"/>
      <c r="DJ26" s="3335" t="n"/>
      <c r="DK26" s="3335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4.75" r="27" s="1826">
      <c r="A27" s="1808" t="n"/>
      <c r="B27" s="1809" t="n"/>
      <c r="C27" s="1810" t="inlineStr">
        <is>
          <t>PARC21</t>
        </is>
      </c>
      <c r="D27" s="3345" t="n"/>
      <c r="E27" s="3346" t="n"/>
      <c r="F27" s="3346" t="n"/>
      <c r="G27" s="1813" t="n"/>
      <c r="H27" s="1814" t="n"/>
      <c r="I27" s="1815" t="n"/>
      <c r="J27" s="3345" t="n"/>
      <c r="K27" s="3346" t="n"/>
      <c r="L27" s="1774" t="n"/>
      <c r="M27" s="1774" t="n"/>
      <c r="N27" s="1814" t="n"/>
      <c r="O27" s="1816" t="n"/>
      <c r="P27" s="3345" t="n"/>
      <c r="Q27" s="1817" t="n"/>
      <c r="R27" s="1774" t="n"/>
      <c r="S27" s="1774" t="n"/>
      <c r="T27" s="1814" t="n"/>
      <c r="U27" s="1815" t="n"/>
      <c r="V27" s="3345" t="n"/>
      <c r="W27" s="1817" t="n"/>
      <c r="X27" s="1817" t="n"/>
      <c r="Y27" s="1774" t="n"/>
      <c r="Z27" s="1774" t="n"/>
      <c r="AA27" s="1774" t="n"/>
      <c r="AB27" s="1814" t="n"/>
      <c r="AC27" s="1815" t="n"/>
      <c r="AD27" s="3345" t="n"/>
      <c r="AE27" s="1817" t="n"/>
      <c r="AF27" s="1817" t="n"/>
      <c r="AG27" s="1774" t="n"/>
      <c r="AH27" s="1774" t="n"/>
      <c r="AI27" s="1774" t="n"/>
      <c r="AJ27" s="1814" t="n"/>
      <c r="AK27" s="1815" t="n"/>
      <c r="AL27" s="3345" t="n"/>
      <c r="AM27" s="1817" t="n"/>
      <c r="AN27" s="1817" t="n"/>
      <c r="AO27" s="1817" t="n"/>
      <c r="AP27" s="3347" t="n"/>
      <c r="AQ27" s="3347" t="n"/>
      <c r="AR27" s="1774" t="n"/>
      <c r="AS27" s="1814" t="n"/>
      <c r="AT27" s="1815" t="n"/>
      <c r="AU27" s="3345" t="n"/>
      <c r="AV27" s="1817" t="n"/>
      <c r="AW27" s="1817" t="n"/>
      <c r="AX27" s="3347" t="n"/>
      <c r="AY27" s="3347" t="n"/>
      <c r="AZ27" s="1774" t="n"/>
      <c r="BA27" s="1814" t="n"/>
      <c r="BB27" s="1816" t="n"/>
      <c r="BC27" s="3345" t="n"/>
      <c r="BD27" s="1817" t="n"/>
      <c r="BE27" s="1817" t="n"/>
      <c r="BF27" s="3347" t="n"/>
      <c r="BG27" s="3347" t="n"/>
      <c r="BH27" s="1774" t="n"/>
      <c r="BI27" s="1814" t="n"/>
      <c r="BJ27" s="3348" t="n"/>
      <c r="BK27" s="3345" t="n"/>
      <c r="BL27" s="1817" t="n"/>
      <c r="BM27" s="1817" t="n"/>
      <c r="BN27" s="1817" t="n"/>
      <c r="BO27" s="3347" t="n"/>
      <c r="BP27" s="3347" t="n"/>
      <c r="BQ27" s="1774" t="n"/>
      <c r="BR27" s="1814" t="n"/>
      <c r="BS27" s="1816" t="n"/>
      <c r="BT27" s="3345" t="n"/>
      <c r="BU27" s="1817" t="n"/>
      <c r="BV27" s="1817" t="n"/>
      <c r="BW27" s="3347" t="n"/>
      <c r="BX27" s="3347" t="n"/>
      <c r="BY27" s="1774" t="n"/>
      <c r="BZ27" s="1814" t="n"/>
      <c r="CA27" s="1816" t="n"/>
      <c r="CB27" s="3345" t="n"/>
      <c r="CC27" s="1817" t="n"/>
      <c r="CD27" s="1817" t="n"/>
      <c r="CE27" s="3347" t="n"/>
      <c r="CF27" s="3347" t="n"/>
      <c r="CG27" s="1774" t="n"/>
      <c r="CH27" s="1814" t="n"/>
      <c r="CI27" s="1816" t="n"/>
      <c r="CJ27" s="3345" t="n"/>
      <c r="CK27" s="1817" t="n"/>
      <c r="CL27" s="1817" t="n"/>
      <c r="CM27" s="3347" t="n"/>
      <c r="CN27" s="3347" t="n"/>
      <c r="CO27" s="1774" t="n"/>
      <c r="CP27" s="1814" t="n"/>
      <c r="CQ27" s="1816" t="n"/>
      <c r="CR27" s="1774" t="n"/>
      <c r="CS27" s="1774" t="n"/>
      <c r="CT27" s="1774" t="n"/>
      <c r="CU27" s="1774" t="n"/>
      <c r="CV27" s="1774" t="n"/>
      <c r="CW27" s="1774" t="n"/>
      <c r="CX27" s="702">
        <f>IFERROR(CR27/CW27-1, "-")</f>
        <v/>
      </c>
      <c r="CY27" s="1820" t="n"/>
      <c r="CZ27" s="1820" t="n"/>
      <c r="DA27" s="3346" t="n"/>
      <c r="DB27" s="3346" t="n"/>
      <c r="DC27" s="3346" t="n"/>
      <c r="DD27" s="1774" t="n"/>
      <c r="DE27" s="1815" t="n"/>
      <c r="DF27" s="1774" t="n"/>
      <c r="DG27" s="1774" t="n"/>
      <c r="DH27" s="1821" t="n"/>
      <c r="DI27" s="1822" t="n"/>
      <c r="DJ27" s="3349" t="n"/>
      <c r="DK27" s="3350" t="n"/>
      <c r="DL27" s="1825" t="n"/>
      <c r="DM27" s="1825" t="n"/>
      <c r="DN27" s="1825" t="n"/>
      <c r="DO27" s="1825" t="n"/>
      <c r="DP27" s="1825" t="n"/>
      <c r="DQ27" s="1825" t="n"/>
      <c r="DR27" s="1825" t="n"/>
      <c r="DS27" s="1825" t="n"/>
      <c r="DT27" s="1825" t="n"/>
      <c r="DU27" s="1825" t="n"/>
      <c r="DV27" s="1825" t="n"/>
      <c r="DW27" s="1825" t="n"/>
      <c r="DX27" s="2571">
        <f>(CS27-CZ27)*10^6</f>
        <v/>
      </c>
      <c r="DY27" s="2571">
        <f>(CT27-DC27)*10^6</f>
        <v/>
      </c>
      <c r="DZ27" s="2571">
        <f>(CW27-DD27)*10^6</f>
        <v/>
      </c>
      <c r="EA27" s="1825" t="n"/>
      <c r="EB27" s="1825" t="n"/>
      <c r="EC27" s="1825" t="n"/>
      <c r="ED27" s="1825" t="n"/>
      <c r="EE27" s="1825" t="n"/>
      <c r="EF27" s="1825" t="n"/>
      <c r="EG27" s="1825" t="n"/>
      <c r="EH27" s="1825" t="n"/>
      <c r="EI27" s="1825" t="n"/>
      <c r="EJ27" s="1825" t="n"/>
      <c r="EK27" s="1825" t="n"/>
      <c r="EL27" s="1825" t="n"/>
      <c r="EM27" s="1825" t="n"/>
      <c r="EN27" s="1825" t="n"/>
      <c r="EO27" s="1825" t="n"/>
      <c r="EP27" s="1825" t="n"/>
      <c r="EQ27" s="1825" t="n"/>
      <c r="ER27" s="1825" t="n"/>
      <c r="ES27" s="1825" t="n"/>
      <c r="ET27" s="1825" t="n"/>
      <c r="EU27" s="1825" t="n"/>
      <c r="EV27" s="1825" t="n"/>
      <c r="EW27" s="1825" t="n"/>
      <c r="EX27" s="1825" t="n"/>
      <c r="EY27" s="1825" t="n"/>
      <c r="EZ27" s="1825" t="n"/>
      <c r="FA27" s="1825" t="n"/>
      <c r="FB27" s="1825" t="n"/>
      <c r="FC27" s="1825" t="n"/>
      <c r="FD27" s="1825" t="n"/>
      <c r="FE27" s="1825" t="n"/>
      <c r="FF27" s="1825" t="n"/>
      <c r="FG27" s="1825" t="n"/>
      <c r="FH27" s="1825" t="n"/>
      <c r="FI27" s="1825" t="n"/>
      <c r="FJ27" s="1825" t="n"/>
      <c r="FK27" s="1825" t="n"/>
      <c r="FL27" s="1825" t="n"/>
      <c r="FM27" s="1825" t="n"/>
      <c r="FN27" s="1825" t="n"/>
      <c r="FO27" s="1825" t="n"/>
      <c r="FP27" s="1825" t="n"/>
      <c r="FQ27" s="1825" t="n"/>
      <c r="FR27" s="1825" t="n"/>
      <c r="FS27" s="1825" t="n"/>
    </row>
    <row customFormat="1" customHeight="1" ht="15" r="28" s="1746">
      <c r="A28" s="1827" t="n"/>
      <c r="B28" s="1828" t="inlineStr">
        <is>
          <t>Parc Prépayé Actif</t>
        </is>
      </c>
      <c r="C28" s="1829" t="inlineStr">
        <is>
          <t>PARC22</t>
        </is>
      </c>
      <c r="D28" s="3351" t="n">
        <v>0</v>
      </c>
      <c r="E28" s="3352" t="n">
        <v>0</v>
      </c>
      <c r="F28" s="3352" t="n">
        <v>0</v>
      </c>
      <c r="G28" s="1832" t="n">
        <v>0</v>
      </c>
      <c r="H28" s="1833" t="n"/>
      <c r="I28" s="1834" t="n"/>
      <c r="J28" s="3351" t="n">
        <v>0</v>
      </c>
      <c r="K28" s="3352" t="n">
        <v>0</v>
      </c>
      <c r="L28" s="3352" t="n">
        <v>0</v>
      </c>
      <c r="M28" s="3352" t="n">
        <v>0</v>
      </c>
      <c r="N28" s="3352" t="n"/>
      <c r="O28" s="3352" t="n"/>
      <c r="P28" s="3352" t="n">
        <v>0</v>
      </c>
      <c r="Q28" s="3352" t="n">
        <v>0</v>
      </c>
      <c r="R28" s="3352" t="n">
        <v>0</v>
      </c>
      <c r="S28" s="3352" t="n">
        <v>0</v>
      </c>
      <c r="T28" s="3353" t="n"/>
      <c r="U28" s="3352" t="n"/>
      <c r="V28" s="3352" t="n">
        <v>0</v>
      </c>
      <c r="W28" s="3352" t="n">
        <v>0</v>
      </c>
      <c r="X28" s="3352" t="n">
        <v>0</v>
      </c>
      <c r="Y28" s="3352" t="n">
        <v>0</v>
      </c>
      <c r="Z28" s="3352" t="n">
        <v>0</v>
      </c>
      <c r="AA28" s="3352" t="n">
        <v>0</v>
      </c>
      <c r="AB28" s="1834" t="n"/>
      <c r="AC28" s="3352" t="n"/>
      <c r="AD28" s="3352" t="n">
        <v>0</v>
      </c>
      <c r="AE28" s="3352" t="n">
        <v>0</v>
      </c>
      <c r="AF28" s="3352" t="n">
        <v>0</v>
      </c>
      <c r="AG28" s="3352" t="n">
        <v>0</v>
      </c>
      <c r="AH28" s="3352" t="n">
        <v>0</v>
      </c>
      <c r="AI28" s="3352" t="n">
        <v>0</v>
      </c>
      <c r="AJ28" s="1834" t="n"/>
      <c r="AK28" s="3352" t="n"/>
      <c r="AL28" s="3352" t="n">
        <v>0</v>
      </c>
      <c r="AM28" s="3352" t="n">
        <v>0</v>
      </c>
      <c r="AN28" s="3352" t="n">
        <v>0</v>
      </c>
      <c r="AO28" s="3352" t="n">
        <v>0</v>
      </c>
      <c r="AP28" s="3352" t="n">
        <v>0</v>
      </c>
      <c r="AQ28" s="3352" t="n">
        <v>0</v>
      </c>
      <c r="AR28" s="3352" t="n">
        <v>0</v>
      </c>
      <c r="AS28" s="1834" t="n"/>
      <c r="AT28" s="3352" t="n"/>
      <c r="AU28" s="3352" t="n">
        <v>0</v>
      </c>
      <c r="AV28" s="3352" t="n">
        <v>0</v>
      </c>
      <c r="AW28" s="3352" t="n">
        <v>0</v>
      </c>
      <c r="AX28" s="3352" t="n">
        <v>0</v>
      </c>
      <c r="AY28" s="3352" t="n">
        <v>0</v>
      </c>
      <c r="AZ28" s="3352" t="n">
        <v>0</v>
      </c>
      <c r="BA28" s="1834" t="n"/>
      <c r="BB28" s="3352" t="n"/>
      <c r="BC28" s="3352" t="n">
        <v>0</v>
      </c>
      <c r="BD28" s="3352" t="n">
        <v>0</v>
      </c>
      <c r="BE28" s="3352" t="n">
        <v>0</v>
      </c>
      <c r="BF28" s="3352" t="n">
        <v>0</v>
      </c>
      <c r="BG28" s="3352" t="n">
        <v>0</v>
      </c>
      <c r="BH28" s="3352" t="n">
        <v>0</v>
      </c>
      <c r="BI28" s="1834" t="n"/>
      <c r="BJ28" s="3352" t="n"/>
      <c r="BK28" s="3352" t="n"/>
      <c r="BL28" s="3352" t="n"/>
      <c r="BM28" s="3352" t="n"/>
      <c r="BN28" s="3352" t="n"/>
      <c r="BO28" s="3352" t="n"/>
      <c r="BP28" s="3352" t="n"/>
      <c r="BQ28" s="3352" t="n"/>
      <c r="BR28" s="1834" t="n"/>
      <c r="BS28" s="3352" t="n"/>
      <c r="BT28" s="3352" t="n"/>
      <c r="BU28" s="3352" t="n"/>
      <c r="BV28" s="3352" t="n"/>
      <c r="BW28" s="3352" t="n"/>
      <c r="BX28" s="3352" t="n"/>
      <c r="BY28" s="3352" t="n"/>
      <c r="BZ28" s="1834" t="n"/>
      <c r="CA28" s="3352" t="n"/>
      <c r="CB28" s="3352" t="n"/>
      <c r="CC28" s="3352" t="n"/>
      <c r="CD28" s="3352" t="n"/>
      <c r="CE28" s="3352" t="n"/>
      <c r="CF28" s="3352" t="n"/>
      <c r="CG28" s="3352" t="n"/>
      <c r="CH28" s="1834" t="n"/>
      <c r="CI28" s="3352" t="n"/>
      <c r="CJ28" s="3352" t="n"/>
      <c r="CK28" s="3352" t="n"/>
      <c r="CL28" s="3352" t="n"/>
      <c r="CM28" s="3352" t="n"/>
      <c r="CN28" s="3352" t="n"/>
      <c r="CO28" s="3352" t="n"/>
      <c r="CP28" s="1834" t="n"/>
      <c r="CQ28" s="3352" t="n"/>
      <c r="CR28" s="3352" t="n">
        <v>0</v>
      </c>
      <c r="CS28" s="3352" t="n">
        <v>0</v>
      </c>
      <c r="CT28" s="1836" t="n">
        <v>0</v>
      </c>
      <c r="CU28" s="3352" t="n">
        <v>0</v>
      </c>
      <c r="CV28" s="3352" t="n">
        <v>0</v>
      </c>
      <c r="CW28" s="3352" t="n">
        <v>0</v>
      </c>
      <c r="CX28" s="3352" t="n"/>
      <c r="CY28" s="3352" t="n"/>
      <c r="CZ28" s="3354" t="n"/>
      <c r="DA28" s="3352" t="n"/>
      <c r="DB28" s="3352" t="n"/>
      <c r="DC28" s="3352" t="n"/>
      <c r="DD28" s="1836" t="n"/>
      <c r="DE28" s="852" t="n"/>
      <c r="DF28" s="852" t="n"/>
      <c r="DG28" s="852" t="n"/>
      <c r="DH28" s="1838" t="n"/>
      <c r="DI28" s="1745" t="n"/>
      <c r="DJ28" s="3334" t="n"/>
      <c r="DK28" s="3335" t="n"/>
      <c r="DL28" s="1764" t="n"/>
      <c r="DM28" s="1764" t="n"/>
      <c r="DN28" s="1764" t="n"/>
      <c r="DO28" s="1764" t="n"/>
      <c r="DP28" s="1764" t="n"/>
      <c r="DQ28" s="1764" t="n"/>
      <c r="DR28" s="1764" t="n"/>
      <c r="DS28" s="1764" t="n"/>
      <c r="DT28" s="1764" t="n"/>
      <c r="DU28" s="1764" t="n"/>
      <c r="DV28" s="1764" t="n"/>
      <c r="DW28" s="1764" t="n"/>
      <c r="DX28" s="2571">
        <f>(CS28-CZ28)*10^6</f>
        <v/>
      </c>
      <c r="DY28" s="2571">
        <f>(CT28-DC28)*10^6</f>
        <v/>
      </c>
      <c r="DZ28" s="2571">
        <f>(CW28-DD28)*10^6</f>
        <v/>
      </c>
      <c r="EA28" s="1764" t="n"/>
      <c r="EB28" s="1764" t="n"/>
      <c r="EC28" s="1764" t="n"/>
      <c r="ED28" s="1764" t="n"/>
      <c r="EE28" s="1764" t="n"/>
      <c r="EF28" s="1764" t="n"/>
      <c r="EG28" s="1764" t="n"/>
      <c r="EH28" s="1764" t="n"/>
      <c r="EI28" s="1764" t="n"/>
      <c r="EJ28" s="1764" t="n"/>
      <c r="EK28" s="1764" t="n"/>
      <c r="EL28" s="1764" t="n"/>
      <c r="EM28" s="1764" t="n"/>
      <c r="EN28" s="1764" t="n"/>
      <c r="EO28" s="1764" t="n"/>
      <c r="EP28" s="1764" t="n"/>
      <c r="EQ28" s="1764" t="n"/>
      <c r="ER28" s="1764" t="n"/>
      <c r="ES28" s="1764" t="n"/>
      <c r="ET28" s="1764" t="n"/>
      <c r="EU28" s="1764" t="n"/>
      <c r="EV28" s="1764" t="n"/>
      <c r="EW28" s="1764" t="n"/>
      <c r="EX28" s="1764" t="n"/>
      <c r="EY28" s="1764" t="n"/>
      <c r="EZ28" s="1764" t="n"/>
      <c r="FA28" s="1764" t="n"/>
      <c r="FB28" s="1764" t="n"/>
      <c r="FC28" s="1764" t="n"/>
      <c r="FD28" s="1764" t="n"/>
      <c r="FE28" s="1764" t="n"/>
      <c r="FF28" s="1764" t="n"/>
      <c r="FG28" s="1764" t="n"/>
      <c r="FH28" s="1764" t="n"/>
      <c r="FI28" s="1764" t="n"/>
      <c r="FJ28" s="1764" t="n"/>
      <c r="FK28" s="1764" t="n"/>
      <c r="FL28" s="1764" t="n"/>
      <c r="FM28" s="1764" t="n"/>
      <c r="FN28" s="1764" t="n"/>
      <c r="FO28" s="1764" t="n"/>
      <c r="FP28" s="1764" t="n"/>
      <c r="FQ28" s="1764" t="n"/>
      <c r="FR28" s="1764" t="n"/>
      <c r="FS28" s="1764" t="n"/>
      <c r="FT28" s="1764" t="n"/>
      <c r="FU28" s="1764" t="n"/>
      <c r="FV28" s="1764" t="n"/>
      <c r="FW28" s="1764" t="n"/>
      <c r="FX28" s="1764" t="n"/>
      <c r="FY28" s="1764" t="n"/>
    </row>
    <row customFormat="1" customHeight="1" ht="15" r="29" s="1764">
      <c r="A29" s="352" t="n"/>
      <c r="B29" s="1802" t="inlineStr">
        <is>
          <t>Parc prépayé actif début Période</t>
        </is>
      </c>
      <c r="C29" s="94" t="inlineStr">
        <is>
          <t>PARC23</t>
        </is>
      </c>
      <c r="D29" s="1839" t="n">
        <v>5737911</v>
      </c>
      <c r="E29" s="2431" t="n">
        <v>6054240.06913984</v>
      </c>
      <c r="F29" s="2431" t="n">
        <v>-316329.0691398401</v>
      </c>
      <c r="G29" s="1750" t="n">
        <v>5659555</v>
      </c>
      <c r="H29" s="1751" t="n">
        <v>0.01384490476724753</v>
      </c>
      <c r="I29" s="702" t="n"/>
      <c r="J29" s="1839" t="n">
        <v>5674362</v>
      </c>
      <c r="K29" s="2431" t="n">
        <v>6046415.34288422</v>
      </c>
      <c r="L29" s="2431" t="n">
        <v>-372053.3428842202</v>
      </c>
      <c r="M29" s="1750" t="n">
        <v>5750591</v>
      </c>
      <c r="N29" s="1751" t="n">
        <v>-0.01325585491995518</v>
      </c>
      <c r="O29" s="1776" t="n"/>
      <c r="P29" s="1839" t="n">
        <v>5672977</v>
      </c>
      <c r="Q29" s="2431" t="n">
        <v>6079796.80683579</v>
      </c>
      <c r="R29" s="2431" t="n">
        <v>-406819.8068357902</v>
      </c>
      <c r="S29" s="1750" t="n">
        <v>5831514</v>
      </c>
      <c r="T29" s="1751" t="n">
        <v>-0.02718625043170608</v>
      </c>
      <c r="U29" s="1784" t="n"/>
      <c r="V29" s="1839" t="n">
        <v>5693583.80375579</v>
      </c>
      <c r="W29" s="2765" t="n">
        <v>6092041.73735786</v>
      </c>
      <c r="X29" s="2765" t="n">
        <v>5693583.80375579</v>
      </c>
      <c r="Y29" s="2765" t="n">
        <v>-398457.9336020704</v>
      </c>
      <c r="Z29" s="2765" t="n">
        <v>0</v>
      </c>
      <c r="AA29" s="1840" t="n">
        <v>5963009.853575158</v>
      </c>
      <c r="AB29" s="1751" t="n">
        <v>-0.0451828952886657</v>
      </c>
      <c r="AC29" s="1784" t="n"/>
      <c r="AD29" s="1839" t="n">
        <v>5708232</v>
      </c>
      <c r="AE29" s="2765" t="n">
        <v>6114095.01960845</v>
      </c>
      <c r="AF29" s="2765" t="n">
        <v>5792663.89918261</v>
      </c>
      <c r="AG29" s="2765" t="n">
        <v>-405863.0196084501</v>
      </c>
      <c r="AH29" s="2765" t="n">
        <v>-84431.89918261021</v>
      </c>
      <c r="AI29" s="1840" t="n">
        <v>6206780.853575158</v>
      </c>
      <c r="AJ29" s="1751" t="n">
        <v>-0.08032325698884468</v>
      </c>
      <c r="AK29" s="1784" t="n"/>
      <c r="AL29" s="1839" t="n">
        <v>5509315</v>
      </c>
      <c r="AM29" s="2765" t="n">
        <v>6127203.08138205</v>
      </c>
      <c r="AN29" s="2765" t="n">
        <v>5798797.73197679</v>
      </c>
      <c r="AO29" s="2765" t="n">
        <v>5509315</v>
      </c>
      <c r="AP29" s="2765" t="n">
        <v>-617888.0813820502</v>
      </c>
      <c r="AQ29" s="2765" t="n">
        <v>-289482.7319767904</v>
      </c>
      <c r="AR29" s="1840" t="n">
        <v>6392930.853575158</v>
      </c>
      <c r="AS29" s="1751" t="n">
        <v>-0.1382176459926839</v>
      </c>
      <c r="AT29" s="1784" t="n"/>
      <c r="AU29" s="1839" t="n">
        <v>5442710.68359342</v>
      </c>
      <c r="AV29" s="2765" t="n">
        <v>6158502.899699201</v>
      </c>
      <c r="AW29" s="2765" t="n">
        <v>5467982.13618664</v>
      </c>
      <c r="AX29" s="2765" t="n">
        <v>-715792.2161057806</v>
      </c>
      <c r="AY29" s="2765" t="n">
        <v>-25271.45259321947</v>
      </c>
      <c r="AZ29" s="1840" t="n">
        <v>6402112.253136787</v>
      </c>
      <c r="BA29" s="1751" t="n">
        <v>-0.1498570364918698</v>
      </c>
      <c r="BB29" s="1785" t="n"/>
      <c r="BC29" s="1839" t="n">
        <v>5175063.68359341</v>
      </c>
      <c r="BD29" s="2765" t="n">
        <v>6181833.77527945</v>
      </c>
      <c r="BE29" s="2765" t="n">
        <v>5214781.09298895</v>
      </c>
      <c r="BF29" s="2765" t="n">
        <v>-1006770.09168604</v>
      </c>
      <c r="BG29" s="2765" t="n">
        <v>-39717.40939554013</v>
      </c>
      <c r="BH29" s="1840" t="n">
        <v>0</v>
      </c>
      <c r="BI29" s="1751" t="n"/>
      <c r="BJ29" s="3336" t="n"/>
      <c r="BK29" s="1839" t="n"/>
      <c r="BL29" s="2765" t="n"/>
      <c r="BM29" s="2765" t="n"/>
      <c r="BN29" s="2765" t="n"/>
      <c r="BO29" s="2765" t="n"/>
      <c r="BP29" s="2765" t="n"/>
      <c r="BQ29" s="1840" t="n"/>
      <c r="BR29" s="1751" t="n"/>
      <c r="BS29" s="1785" t="n"/>
      <c r="BT29" s="1839" t="n"/>
      <c r="BU29" s="2765" t="n"/>
      <c r="BV29" s="2765" t="n"/>
      <c r="BW29" s="2765" t="n"/>
      <c r="BX29" s="2765" t="n"/>
      <c r="BY29" s="1840" t="n"/>
      <c r="BZ29" s="1751" t="n"/>
      <c r="CA29" s="1785" t="n"/>
      <c r="CB29" s="1839" t="n"/>
      <c r="CC29" s="2765" t="n"/>
      <c r="CD29" s="2765" t="n"/>
      <c r="CE29" s="2765" t="n"/>
      <c r="CF29" s="2765" t="n"/>
      <c r="CG29" s="1840" t="n"/>
      <c r="CH29" s="1751" t="n"/>
      <c r="CI29" s="703" t="n"/>
      <c r="CJ29" s="1839" t="n"/>
      <c r="CK29" s="2765" t="n"/>
      <c r="CL29" s="2765" t="n"/>
      <c r="CM29" s="2765" t="n"/>
      <c r="CN29" s="2765" t="n"/>
      <c r="CO29" s="1840" t="n"/>
      <c r="CP29" s="1751" t="n"/>
      <c r="CQ29" s="1785" t="n"/>
      <c r="CR29" s="2765" t="n">
        <v>5737911</v>
      </c>
      <c r="CS29" s="2765" t="n">
        <v>6054240.06913984</v>
      </c>
      <c r="CT29" s="1840" t="n">
        <v>5737911</v>
      </c>
      <c r="CU29" s="1840" t="n">
        <v>-316329.0691398401</v>
      </c>
      <c r="CV29" s="1840" t="n">
        <v>0</v>
      </c>
      <c r="CW29" s="1840" t="n">
        <v>5659555</v>
      </c>
      <c r="CX29" s="702">
        <f>IFERROR(CR29/CW29-1, "-")</f>
        <v/>
      </c>
      <c r="CY29" s="385" t="n"/>
      <c r="CZ29" s="3355" t="n">
        <v>6054240.06913984</v>
      </c>
      <c r="DA29" s="2431" t="n"/>
      <c r="DB29" s="2431" t="n">
        <v>5737911</v>
      </c>
      <c r="DC29" s="2431" t="n"/>
      <c r="DD29" s="1840" t="n"/>
      <c r="DE29" s="1784">
        <f>CZ29/DD29-1</f>
        <v/>
      </c>
      <c r="DF29" s="1784">
        <f>DA29/DD29-1</f>
        <v/>
      </c>
      <c r="DG29" s="1784">
        <f>DB29/DD29-1</f>
        <v/>
      </c>
      <c r="DH29" s="1787">
        <f>DC29/DD29-1</f>
        <v/>
      </c>
      <c r="DI29" s="1763" t="n"/>
      <c r="DJ29" s="3334" t="n"/>
      <c r="DK29" s="3335" t="n"/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t="15" r="30" s="1746">
      <c r="A30" s="438" t="n"/>
      <c r="B30" s="1789" t="inlineStr">
        <is>
          <t>Activations totales</t>
        </is>
      </c>
      <c r="C30" s="651" t="inlineStr">
        <is>
          <t>PARC24</t>
        </is>
      </c>
      <c r="D30" s="2588" t="n">
        <v>357145</v>
      </c>
      <c r="E30" s="2434" t="n">
        <v>434521.196428571</v>
      </c>
      <c r="F30" s="2434" t="n">
        <v>-77376.19642857101</v>
      </c>
      <c r="G30" s="952" t="n">
        <v>404762</v>
      </c>
      <c r="H30" s="3330" t="n">
        <v>-0.1176419723195359</v>
      </c>
      <c r="I30" s="232" t="n"/>
      <c r="J30" s="2588" t="n">
        <v>355649</v>
      </c>
      <c r="K30" s="2434" t="n">
        <v>428524.795918367</v>
      </c>
      <c r="L30" s="2434" t="n">
        <v>-72875.79591836699</v>
      </c>
      <c r="M30" s="952" t="n">
        <v>394247</v>
      </c>
      <c r="N30" s="3330" t="n">
        <v>-0.09790309120931806</v>
      </c>
      <c r="O30" s="1796" t="n"/>
      <c r="P30" s="2588" t="n">
        <v>374161</v>
      </c>
      <c r="Q30" s="2434" t="n">
        <v>434912.766763848</v>
      </c>
      <c r="R30" s="2434" t="n">
        <v>-60751.76676384802</v>
      </c>
      <c r="S30" s="952" t="n">
        <v>516886.4595165557</v>
      </c>
      <c r="T30" s="3330" t="n">
        <v>-0.2761253596196869</v>
      </c>
      <c r="U30" s="232" t="n"/>
      <c r="V30" s="2588" t="n">
        <v>406731</v>
      </c>
      <c r="W30" s="2434" t="n">
        <v>426587.30487297</v>
      </c>
      <c r="X30" s="2434" t="n">
        <v>444248</v>
      </c>
      <c r="Y30" s="2434" t="n">
        <v>-19856.30487296998</v>
      </c>
      <c r="Z30" s="2434" t="n">
        <v>-37517</v>
      </c>
      <c r="AA30" s="952" t="n">
        <v>556695</v>
      </c>
      <c r="AB30" s="1767" t="n">
        <v>-0.2693826960903187</v>
      </c>
      <c r="AC30" s="232" t="n"/>
      <c r="AD30" s="2588" t="n">
        <v>351880</v>
      </c>
      <c r="AE30" s="2434" t="n">
        <v>426528.348426251</v>
      </c>
      <c r="AF30" s="2434" t="n">
        <v>393323.4</v>
      </c>
      <c r="AG30" s="2434" t="n">
        <v>-74648.34842625097</v>
      </c>
      <c r="AH30" s="2434" t="n">
        <v>-41443.40000000002</v>
      </c>
      <c r="AI30" s="952" t="n">
        <v>546073</v>
      </c>
      <c r="AJ30" s="1767" t="n">
        <v>-0.3556172892635234</v>
      </c>
      <c r="AK30" s="232" t="n"/>
      <c r="AL30" s="2588" t="n">
        <v>378072.426808735</v>
      </c>
      <c r="AM30" s="2434" t="n">
        <v>426983.0410585729</v>
      </c>
      <c r="AN30" s="2434" t="n">
        <v>406844.1</v>
      </c>
      <c r="AO30" s="2434" t="n">
        <v>406844.1</v>
      </c>
      <c r="AP30" s="2434" t="n">
        <v>-48910.61424983793</v>
      </c>
      <c r="AQ30" s="2434" t="n">
        <v>-28771.67319126497</v>
      </c>
      <c r="AR30" s="952" t="n">
        <v>444893.7834934987</v>
      </c>
      <c r="AS30" s="1767" t="n">
        <v>-0.1501962022486659</v>
      </c>
      <c r="AT30" s="232" t="n"/>
      <c r="AU30" s="2588" t="n">
        <v>395921</v>
      </c>
      <c r="AV30" s="2434" t="n">
        <v>427705.939781226</v>
      </c>
      <c r="AW30" s="2434" t="n">
        <v>401751</v>
      </c>
      <c r="AX30" s="2434" t="n">
        <v>-31784.93978122604</v>
      </c>
      <c r="AY30" s="2434" t="n">
        <v>-5830</v>
      </c>
      <c r="AZ30" s="952" t="n">
        <v>397750.7468632134</v>
      </c>
      <c r="BA30" s="3330" t="n">
        <v>-0.004600234889923671</v>
      </c>
      <c r="BB30" s="397" t="n"/>
      <c r="BC30" s="2588" t="n">
        <v>476672</v>
      </c>
      <c r="BD30" s="2434" t="n">
        <v>427966.199035687</v>
      </c>
      <c r="BE30" s="2434" t="n">
        <v>405378.9</v>
      </c>
      <c r="BF30" s="2434" t="n">
        <v>48705.80096431298</v>
      </c>
      <c r="BG30" s="2434" t="n">
        <v>71293.09999999998</v>
      </c>
      <c r="BH30" s="952" t="n">
        <v>0</v>
      </c>
      <c r="BI30" s="3330" t="n"/>
      <c r="BJ30" s="2586" t="n"/>
      <c r="BK30" s="2588" t="n"/>
      <c r="BL30" s="2434" t="n"/>
      <c r="BM30" s="2434" t="n"/>
      <c r="BN30" s="2434" t="n"/>
      <c r="BO30" s="2434" t="n"/>
      <c r="BP30" s="2434" t="n"/>
      <c r="BQ30" s="952" t="n"/>
      <c r="BR30" s="3330" t="n"/>
      <c r="BS30" s="397" t="n"/>
      <c r="BT30" s="2588" t="n"/>
      <c r="BU30" s="2434" t="n"/>
      <c r="BV30" s="2434" t="n"/>
      <c r="BW30" s="2434" t="n"/>
      <c r="BX30" s="2434" t="n"/>
      <c r="BY30" s="952" t="n"/>
      <c r="BZ30" s="3330" t="n"/>
      <c r="CA30" s="397" t="n"/>
      <c r="CB30" s="2588" t="n"/>
      <c r="CC30" s="2434" t="n"/>
      <c r="CD30" s="2434" t="n"/>
      <c r="CE30" s="2434" t="n"/>
      <c r="CF30" s="2434" t="n"/>
      <c r="CG30" s="952" t="n"/>
      <c r="CH30" s="3330" t="n"/>
      <c r="CI30" s="397" t="n"/>
      <c r="CJ30" s="2588" t="n"/>
      <c r="CK30" s="2434" t="n"/>
      <c r="CL30" s="2434" t="n"/>
      <c r="CM30" s="2434" t="n"/>
      <c r="CN30" s="2434" t="n"/>
      <c r="CO30" s="952" t="n"/>
      <c r="CP30" s="3330" t="n"/>
      <c r="CQ30" s="397" t="n"/>
      <c r="CR30" s="952" t="n">
        <v>3096231.426808735</v>
      </c>
      <c r="CS30" s="2434" t="n">
        <v>3433729.592285493</v>
      </c>
      <c r="CT30" s="952" t="n">
        <v>2654161.1</v>
      </c>
      <c r="CU30" s="952" t="n">
        <v>-337498.165476758</v>
      </c>
      <c r="CV30" s="952" t="n">
        <v>442070.3268087348</v>
      </c>
      <c r="CW30" s="952" t="n">
        <v>3261307.989873268</v>
      </c>
      <c r="CX30" s="702">
        <f>IFERROR(CR30/CW30-1, "-")</f>
        <v/>
      </c>
      <c r="CY30" s="400" t="n"/>
      <c r="CZ30" s="1842" t="n">
        <v>5141823.33167041</v>
      </c>
      <c r="DA30" s="2434" t="n"/>
      <c r="DB30" s="2434" t="n">
        <v>4724496.8</v>
      </c>
      <c r="DC30" s="2434" t="n"/>
      <c r="DD30" s="952" t="n"/>
      <c r="DE30" s="232">
        <f>CZ30/DD30-1</f>
        <v/>
      </c>
      <c r="DF30" s="232">
        <f>DA30/DD30-1</f>
        <v/>
      </c>
      <c r="DG30" s="232">
        <f>DB30/DD30-1</f>
        <v/>
      </c>
      <c r="DH30" s="774">
        <f>DC30/DD30-1</f>
        <v/>
      </c>
      <c r="DI30" s="1745" t="n"/>
      <c r="DJ30" s="3334" t="n"/>
      <c r="DK30" s="3335" t="n"/>
      <c r="DL30" s="1764" t="n"/>
      <c r="DM30" s="1764" t="n"/>
      <c r="DN30" s="1764" t="n"/>
      <c r="DO30" s="1764" t="n"/>
      <c r="DP30" s="1764" t="n"/>
      <c r="DQ30" s="1764" t="n"/>
      <c r="DR30" s="1764" t="n"/>
      <c r="DS30" s="1764" t="n"/>
      <c r="DT30" s="1764" t="n"/>
      <c r="DU30" s="1764" t="n"/>
      <c r="DV30" s="1764" t="n"/>
      <c r="DW30" s="1764" t="n"/>
      <c r="DX30" s="2571">
        <f>(CS30-CZ30)*10^6</f>
        <v/>
      </c>
      <c r="DY30" s="2571">
        <f>(CT30-DC30)*10^6</f>
        <v/>
      </c>
      <c r="DZ30" s="2571">
        <f>(CW30-DD30)*10^6</f>
        <v/>
      </c>
      <c r="EA30" s="1764" t="n"/>
      <c r="EB30" s="1764" t="n"/>
      <c r="EC30" s="1764" t="n"/>
      <c r="ED30" s="1764" t="n"/>
      <c r="EE30" s="1764" t="n"/>
      <c r="EF30" s="1764" t="n"/>
      <c r="EG30" s="1764" t="n"/>
      <c r="EH30" s="1764" t="n"/>
      <c r="EI30" s="1764" t="n"/>
      <c r="EJ30" s="1764" t="n"/>
      <c r="EK30" s="1764" t="n"/>
      <c r="EL30" s="1764" t="n"/>
      <c r="EM30" s="1764" t="n"/>
      <c r="EN30" s="1764" t="n"/>
      <c r="EO30" s="1764" t="n"/>
      <c r="EP30" s="1764" t="n"/>
      <c r="EQ30" s="1764" t="n"/>
      <c r="ER30" s="1764" t="n"/>
      <c r="ES30" s="1764" t="n"/>
      <c r="ET30" s="1764" t="n"/>
      <c r="EU30" s="1764" t="n"/>
      <c r="EV30" s="1764" t="n"/>
      <c r="EW30" s="1764" t="n"/>
      <c r="EX30" s="1764" t="n"/>
      <c r="EY30" s="1764" t="n"/>
      <c r="EZ30" s="1764" t="n"/>
      <c r="FA30" s="1764" t="n"/>
      <c r="FB30" s="1764" t="n"/>
      <c r="FC30" s="1764" t="n"/>
      <c r="FD30" s="1764" t="n"/>
      <c r="FE30" s="1764" t="n"/>
      <c r="FF30" s="1764" t="n"/>
      <c r="FG30" s="1764" t="n"/>
      <c r="FH30" s="1764" t="n"/>
      <c r="FI30" s="1764" t="n"/>
      <c r="FJ30" s="1764" t="n"/>
      <c r="FK30" s="1764" t="n"/>
      <c r="FL30" s="1764" t="n"/>
      <c r="FM30" s="1764" t="n"/>
      <c r="FN30" s="1764" t="n"/>
      <c r="FO30" s="1764" t="n"/>
      <c r="FP30" s="1764" t="n"/>
      <c r="FQ30" s="1764" t="n"/>
      <c r="FR30" s="1764" t="n"/>
      <c r="FS30" s="1764" t="n"/>
      <c r="FT30" s="1764" t="n"/>
      <c r="FU30" s="1764" t="n"/>
      <c r="FV30" s="1764" t="n"/>
      <c r="FW30" s="1764" t="n"/>
      <c r="FX30" s="1764" t="n"/>
      <c r="FY30" s="1764" t="n"/>
    </row>
    <row customFormat="1" hidden="1" r="31" s="1849">
      <c r="A31" s="1843" t="n"/>
      <c r="B31" s="1844" t="n"/>
      <c r="C31" s="651" t="inlineStr">
        <is>
          <t>PARC25</t>
        </is>
      </c>
      <c r="D31" s="1795" t="n"/>
      <c r="E31" s="1845" t="n"/>
      <c r="F31" s="1846" t="n"/>
      <c r="G31" s="1846" t="n"/>
      <c r="H31" s="1767" t="n"/>
      <c r="I31" s="232" t="n"/>
      <c r="J31" s="1795" t="n"/>
      <c r="K31" s="1845" t="n"/>
      <c r="L31" s="1846" t="n"/>
      <c r="M31" s="1846" t="n"/>
      <c r="N31" s="1767" t="n"/>
      <c r="O31" s="1796" t="n"/>
      <c r="P31" s="1795" t="n"/>
      <c r="Q31" s="1845" t="n"/>
      <c r="R31" s="1846" t="n"/>
      <c r="S31" s="1846" t="n"/>
      <c r="T31" s="1767" t="n"/>
      <c r="U31" s="232" t="n"/>
      <c r="V31" s="1795" t="n"/>
      <c r="W31" s="1845" t="n"/>
      <c r="X31" s="1845" t="n"/>
      <c r="Y31" s="1846" t="n"/>
      <c r="Z31" s="1846" t="n"/>
      <c r="AA31" s="1846" t="n"/>
      <c r="AB31" s="1767" t="n"/>
      <c r="AC31" s="232" t="n"/>
      <c r="AD31" s="1795" t="n"/>
      <c r="AE31" s="1845" t="n"/>
      <c r="AF31" s="1845" t="n"/>
      <c r="AG31" s="1846" t="n"/>
      <c r="AH31" s="1846" t="n"/>
      <c r="AI31" s="1846" t="n"/>
      <c r="AJ31" s="1767" t="n"/>
      <c r="AK31" s="232" t="n"/>
      <c r="AL31" s="1795" t="n"/>
      <c r="AM31" s="1845" t="n"/>
      <c r="AN31" s="1845" t="n"/>
      <c r="AO31" s="1845" t="n"/>
      <c r="AP31" s="1846" t="n"/>
      <c r="AQ31" s="1846" t="n"/>
      <c r="AR31" s="1846" t="n"/>
      <c r="AS31" s="1767" t="n"/>
      <c r="AT31" s="232" t="n"/>
      <c r="AU31" s="1795" t="n"/>
      <c r="AV31" s="1845" t="n"/>
      <c r="AW31" s="1845" t="n"/>
      <c r="AX31" s="1846" t="n"/>
      <c r="AY31" s="1846" t="n"/>
      <c r="AZ31" s="1846" t="n"/>
      <c r="BA31" s="1767" t="n"/>
      <c r="BB31" s="397" t="n"/>
      <c r="BC31" s="1795" t="n"/>
      <c r="BD31" s="1845" t="n"/>
      <c r="BE31" s="1845" t="n"/>
      <c r="BF31" s="1846" t="n"/>
      <c r="BG31" s="1846" t="n"/>
      <c r="BH31" s="1846" t="n"/>
      <c r="BI31" s="1767" t="n"/>
      <c r="BJ31" s="2586" t="n"/>
      <c r="BK31" s="1795" t="n"/>
      <c r="BL31" s="1845" t="n"/>
      <c r="BM31" s="1845" t="n"/>
      <c r="BN31" s="1845" t="n"/>
      <c r="BO31" s="1846" t="n"/>
      <c r="BP31" s="1846" t="n"/>
      <c r="BQ31" s="1846" t="n"/>
      <c r="BR31" s="1767" t="n"/>
      <c r="BS31" s="397" t="n"/>
      <c r="BT31" s="1795" t="n"/>
      <c r="BU31" s="1845" t="n"/>
      <c r="BV31" s="1845" t="n"/>
      <c r="BW31" s="1846" t="n"/>
      <c r="BX31" s="1846" t="n"/>
      <c r="BY31" s="1846" t="n"/>
      <c r="BZ31" s="1767" t="n"/>
      <c r="CA31" s="397" t="n"/>
      <c r="CB31" s="1795" t="n"/>
      <c r="CC31" s="1845" t="n"/>
      <c r="CD31" s="1845" t="n"/>
      <c r="CE31" s="1846" t="n"/>
      <c r="CF31" s="1846" t="n"/>
      <c r="CG31" s="1846" t="n"/>
      <c r="CH31" s="1767" t="n"/>
      <c r="CI31" s="397" t="n"/>
      <c r="CJ31" s="1795" t="n"/>
      <c r="CK31" s="1845" t="n"/>
      <c r="CL31" s="1845" t="n"/>
      <c r="CM31" s="1846" t="n"/>
      <c r="CN31" s="1846" t="n"/>
      <c r="CO31" s="1846" t="n"/>
      <c r="CP31" s="1767" t="n"/>
      <c r="CQ31" s="397" t="n"/>
      <c r="CR31" s="952" t="n"/>
      <c r="CS31" s="1846" t="n"/>
      <c r="CT31" s="1846" t="n"/>
      <c r="CU31" s="1846" t="n"/>
      <c r="CV31" s="1846" t="n"/>
      <c r="CW31" s="1846" t="n"/>
      <c r="CX31" s="702">
        <f>IFERROR(CR31/CW31-1, "-")</f>
        <v/>
      </c>
      <c r="CY31" s="1842" t="n"/>
      <c r="CZ31" s="1842" t="n"/>
      <c r="DA31" s="1845" t="n"/>
      <c r="DB31" s="1845" t="n"/>
      <c r="DC31" s="1845" t="n"/>
      <c r="DD31" s="1846" t="n"/>
      <c r="DE31" s="232" t="n"/>
      <c r="DF31" s="1846" t="n"/>
      <c r="DG31" s="1846" t="n"/>
      <c r="DH31" s="1847" t="n"/>
      <c r="DI31" s="1848" t="n"/>
      <c r="DJ31" s="3334" t="n"/>
      <c r="DK31" s="3335" t="n"/>
      <c r="DL31" s="1764" t="n"/>
      <c r="DM31" s="1764" t="n"/>
      <c r="DN31" s="1764" t="n"/>
      <c r="DO31" s="1764" t="n"/>
      <c r="DP31" s="1764" t="n"/>
      <c r="DQ31" s="1764" t="n"/>
      <c r="DR31" s="1764" t="n"/>
      <c r="DS31" s="1764" t="n"/>
      <c r="DT31" s="1764" t="n"/>
      <c r="DU31" s="1764" t="n"/>
      <c r="DV31" s="1764" t="n"/>
      <c r="DW31" s="1764" t="n"/>
      <c r="DX31" s="2571">
        <f>(CS31-CZ31)*10^6</f>
        <v/>
      </c>
      <c r="DY31" s="2571">
        <f>(CT31-DC31)*10^6</f>
        <v/>
      </c>
      <c r="DZ31" s="2571">
        <f>(CW31-DD31)*10^6</f>
        <v/>
      </c>
      <c r="EA31" s="1764" t="n"/>
      <c r="EB31" s="1764" t="n"/>
      <c r="EC31" s="1764" t="n"/>
      <c r="ED31" s="1764" t="n"/>
      <c r="EE31" s="1764" t="n"/>
      <c r="EF31" s="1764" t="n"/>
      <c r="EG31" s="1764" t="n"/>
      <c r="EH31" s="1764" t="n"/>
      <c r="EI31" s="1764" t="n"/>
      <c r="EJ31" s="1764" t="n"/>
      <c r="EK31" s="1764" t="n"/>
      <c r="EL31" s="1764" t="n"/>
      <c r="EM31" s="1764" t="n"/>
      <c r="EN31" s="1764" t="n"/>
      <c r="EO31" s="1764" t="n"/>
      <c r="EP31" s="1764" t="n"/>
      <c r="EQ31" s="1764" t="n"/>
      <c r="ER31" s="1764" t="n"/>
      <c r="ES31" s="1764" t="n"/>
      <c r="ET31" s="1764" t="n"/>
      <c r="EU31" s="1764" t="n"/>
      <c r="EV31" s="1764" t="n"/>
      <c r="EW31" s="1764" t="n"/>
      <c r="EX31" s="1764" t="n"/>
      <c r="EY31" s="1764" t="n"/>
      <c r="EZ31" s="1764" t="n"/>
      <c r="FA31" s="1764" t="n"/>
      <c r="FB31" s="1764" t="n"/>
      <c r="FC31" s="1764" t="n"/>
      <c r="FD31" s="1764" t="n"/>
      <c r="FE31" s="1764" t="n"/>
      <c r="FF31" s="1764" t="n"/>
      <c r="FG31" s="1764" t="n"/>
      <c r="FH31" s="1764" t="n"/>
      <c r="FI31" s="1764" t="n"/>
      <c r="FJ31" s="1764" t="n"/>
      <c r="FK31" s="1764" t="n"/>
      <c r="FL31" s="1764" t="n"/>
      <c r="FM31" s="1764" t="n"/>
      <c r="FN31" s="1764" t="n"/>
      <c r="FO31" s="1764" t="n"/>
      <c r="FP31" s="1764" t="n"/>
      <c r="FQ31" s="1764" t="n"/>
      <c r="FR31" s="1764" t="n"/>
      <c r="FS31" s="1764" t="n"/>
      <c r="FT31" s="1764" t="n"/>
      <c r="FU31" s="1764" t="n"/>
      <c r="FV31" s="1764" t="n"/>
      <c r="FW31" s="1764" t="n"/>
      <c r="FX31" s="1764" t="n"/>
      <c r="FY31" s="1764" t="n"/>
    </row>
    <row customFormat="1" hidden="1" r="32" s="1849">
      <c r="A32" s="1843" t="n"/>
      <c r="B32" s="1844" t="n"/>
      <c r="C32" s="651" t="inlineStr">
        <is>
          <t>PARC26</t>
        </is>
      </c>
      <c r="D32" s="1795" t="n"/>
      <c r="E32" s="1845" t="n"/>
      <c r="F32" s="1846" t="n"/>
      <c r="G32" s="1846" t="n"/>
      <c r="H32" s="1767" t="n"/>
      <c r="I32" s="232" t="n"/>
      <c r="J32" s="1795" t="n"/>
      <c r="K32" s="1845" t="n"/>
      <c r="L32" s="1846" t="n"/>
      <c r="M32" s="1846" t="n"/>
      <c r="N32" s="1767" t="n"/>
      <c r="O32" s="1796" t="n"/>
      <c r="P32" s="1795" t="n"/>
      <c r="Q32" s="1845" t="n"/>
      <c r="R32" s="1846" t="n"/>
      <c r="S32" s="1846" t="n"/>
      <c r="T32" s="1767" t="n"/>
      <c r="U32" s="232" t="n"/>
      <c r="V32" s="1795" t="n"/>
      <c r="W32" s="1845" t="n"/>
      <c r="X32" s="1845" t="n"/>
      <c r="Y32" s="1846" t="n"/>
      <c r="Z32" s="1846" t="n"/>
      <c r="AA32" s="1846" t="n"/>
      <c r="AB32" s="1767" t="n"/>
      <c r="AC32" s="232" t="n"/>
      <c r="AD32" s="1795" t="n"/>
      <c r="AE32" s="1845" t="n"/>
      <c r="AF32" s="1845" t="n"/>
      <c r="AG32" s="1846" t="n"/>
      <c r="AH32" s="1846" t="n"/>
      <c r="AI32" s="1846" t="n"/>
      <c r="AJ32" s="1767" t="n"/>
      <c r="AK32" s="232" t="n"/>
      <c r="AL32" s="1795" t="n"/>
      <c r="AM32" s="1845" t="n"/>
      <c r="AN32" s="1845" t="n"/>
      <c r="AO32" s="1845" t="n"/>
      <c r="AP32" s="1846" t="n"/>
      <c r="AQ32" s="1846" t="n"/>
      <c r="AR32" s="1846" t="n"/>
      <c r="AS32" s="1767" t="n"/>
      <c r="AT32" s="232" t="n"/>
      <c r="AU32" s="1795" t="n"/>
      <c r="AV32" s="1845" t="n"/>
      <c r="AW32" s="1845" t="n"/>
      <c r="AX32" s="1846" t="n"/>
      <c r="AY32" s="1846" t="n"/>
      <c r="AZ32" s="1846" t="n"/>
      <c r="BA32" s="1767" t="n"/>
      <c r="BB32" s="397" t="n"/>
      <c r="BC32" s="1795" t="n"/>
      <c r="BD32" s="1845" t="n"/>
      <c r="BE32" s="1845" t="n"/>
      <c r="BF32" s="1846" t="n"/>
      <c r="BG32" s="1846" t="n"/>
      <c r="BH32" s="1846" t="n"/>
      <c r="BI32" s="1767" t="n"/>
      <c r="BJ32" s="2586" t="n"/>
      <c r="BK32" s="1795" t="n"/>
      <c r="BL32" s="1845" t="n"/>
      <c r="BM32" s="1845" t="n"/>
      <c r="BN32" s="1845" t="n"/>
      <c r="BO32" s="1846" t="n"/>
      <c r="BP32" s="1846" t="n"/>
      <c r="BQ32" s="1846" t="n"/>
      <c r="BR32" s="1767" t="n"/>
      <c r="BS32" s="397" t="n"/>
      <c r="BT32" s="1795" t="n"/>
      <c r="BU32" s="1845" t="n"/>
      <c r="BV32" s="1845" t="n"/>
      <c r="BW32" s="1846" t="n"/>
      <c r="BX32" s="1846" t="n"/>
      <c r="BY32" s="1846" t="n"/>
      <c r="BZ32" s="1767" t="n"/>
      <c r="CA32" s="397" t="n"/>
      <c r="CB32" s="1795" t="n"/>
      <c r="CC32" s="1845" t="n"/>
      <c r="CD32" s="1845" t="n"/>
      <c r="CE32" s="1846" t="n"/>
      <c r="CF32" s="1846" t="n"/>
      <c r="CG32" s="1846" t="n"/>
      <c r="CH32" s="1767" t="n"/>
      <c r="CI32" s="397" t="n"/>
      <c r="CJ32" s="1795" t="n"/>
      <c r="CK32" s="1845" t="n"/>
      <c r="CL32" s="1845" t="n"/>
      <c r="CM32" s="1846" t="n"/>
      <c r="CN32" s="1846" t="n"/>
      <c r="CO32" s="1846" t="n"/>
      <c r="CP32" s="1767" t="n"/>
      <c r="CQ32" s="397" t="n"/>
      <c r="CR32" s="952" t="n"/>
      <c r="CS32" s="1846" t="n"/>
      <c r="CT32" s="1846" t="n"/>
      <c r="CU32" s="1846" t="n"/>
      <c r="CV32" s="1846" t="n"/>
      <c r="CW32" s="1846" t="n"/>
      <c r="CX32" s="702">
        <f>IFERROR(CR32/CW32-1, "-")</f>
        <v/>
      </c>
      <c r="CY32" s="1842" t="n"/>
      <c r="CZ32" s="1842" t="n"/>
      <c r="DA32" s="1845" t="n"/>
      <c r="DB32" s="1845" t="n"/>
      <c r="DC32" s="1845" t="n"/>
      <c r="DD32" s="1846" t="n"/>
      <c r="DE32" s="232" t="n"/>
      <c r="DF32" s="1846" t="n"/>
      <c r="DG32" s="1846" t="n"/>
      <c r="DH32" s="1847" t="n"/>
      <c r="DI32" s="1848" t="n"/>
      <c r="DJ32" s="3334" t="n"/>
      <c r="DK32" s="3335" t="n"/>
      <c r="DL32" s="1764" t="n"/>
      <c r="DM32" s="1764" t="n"/>
      <c r="DN32" s="1764" t="n"/>
      <c r="DO32" s="1764" t="n"/>
      <c r="DP32" s="1764" t="n"/>
      <c r="DQ32" s="1764" t="n"/>
      <c r="DR32" s="1764" t="n"/>
      <c r="DS32" s="1764" t="n"/>
      <c r="DT32" s="1764" t="n"/>
      <c r="DU32" s="1764" t="n"/>
      <c r="DV32" s="1764" t="n"/>
      <c r="DW32" s="1764" t="n"/>
      <c r="DX32" s="2571">
        <f>(CS32-CZ32)*10^6</f>
        <v/>
      </c>
      <c r="DY32" s="2571">
        <f>(CT32-DC32)*10^6</f>
        <v/>
      </c>
      <c r="DZ32" s="2571">
        <f>(CW32-DD32)*10^6</f>
        <v/>
      </c>
      <c r="EA32" s="1764" t="n"/>
      <c r="EB32" s="1764" t="n"/>
      <c r="EC32" s="1764" t="n"/>
      <c r="ED32" s="1764" t="n"/>
      <c r="EE32" s="1764" t="n"/>
      <c r="EF32" s="1764" t="n"/>
      <c r="EG32" s="1764" t="n"/>
      <c r="EH32" s="1764" t="n"/>
      <c r="EI32" s="1764" t="n"/>
      <c r="EJ32" s="1764" t="n"/>
      <c r="EK32" s="1764" t="n"/>
      <c r="EL32" s="1764" t="n"/>
      <c r="EM32" s="1764" t="n"/>
      <c r="EN32" s="1764" t="n"/>
      <c r="EO32" s="1764" t="n"/>
      <c r="EP32" s="1764" t="n"/>
      <c r="EQ32" s="1764" t="n"/>
      <c r="ER32" s="1764" t="n"/>
      <c r="ES32" s="1764" t="n"/>
      <c r="ET32" s="1764" t="n"/>
      <c r="EU32" s="1764" t="n"/>
      <c r="EV32" s="1764" t="n"/>
      <c r="EW32" s="1764" t="n"/>
      <c r="EX32" s="1764" t="n"/>
      <c r="EY32" s="1764" t="n"/>
      <c r="EZ32" s="1764" t="n"/>
      <c r="FA32" s="1764" t="n"/>
      <c r="FB32" s="1764" t="n"/>
      <c r="FC32" s="1764" t="n"/>
      <c r="FD32" s="1764" t="n"/>
      <c r="FE32" s="1764" t="n"/>
      <c r="FF32" s="1764" t="n"/>
      <c r="FG32" s="1764" t="n"/>
      <c r="FH32" s="1764" t="n"/>
      <c r="FI32" s="1764" t="n"/>
      <c r="FJ32" s="1764" t="n"/>
      <c r="FK32" s="1764" t="n"/>
      <c r="FL32" s="1764" t="n"/>
      <c r="FM32" s="1764" t="n"/>
      <c r="FN32" s="1764" t="n"/>
      <c r="FO32" s="1764" t="n"/>
      <c r="FP32" s="1764" t="n"/>
      <c r="FQ32" s="1764" t="n"/>
      <c r="FR32" s="1764" t="n"/>
      <c r="FS32" s="1764" t="n"/>
      <c r="FT32" s="1764" t="n"/>
      <c r="FU32" s="1764" t="n"/>
      <c r="FV32" s="1764" t="n"/>
      <c r="FW32" s="1764" t="n"/>
      <c r="FX32" s="1764" t="n"/>
      <c r="FY32" s="1764" t="n"/>
    </row>
    <row customFormat="1" customHeight="1" ht="15" r="33" s="1746">
      <c r="A33" s="438" t="n"/>
      <c r="B33" s="1789" t="inlineStr">
        <is>
          <t>Flux d'inactivité</t>
        </is>
      </c>
      <c r="C33" s="651" t="inlineStr">
        <is>
          <t>PARC27</t>
        </is>
      </c>
      <c r="D33" s="2588" t="n">
        <v>-420694</v>
      </c>
      <c r="E33" s="2434" t="n">
        <v>-442345.92268419</v>
      </c>
      <c r="F33" s="2434" t="n">
        <v>21651.92268418998</v>
      </c>
      <c r="G33" s="952" t="n">
        <v>-313726</v>
      </c>
      <c r="H33" s="3330" t="n">
        <v>0.3409599459400878</v>
      </c>
      <c r="I33" s="232" t="n"/>
      <c r="J33" s="2588" t="n">
        <v>-357034</v>
      </c>
      <c r="K33" s="2434" t="n">
        <v>-395143.331966793</v>
      </c>
      <c r="L33" s="2434" t="n">
        <v>38109.33196679299</v>
      </c>
      <c r="M33" s="952" t="n">
        <v>-313324</v>
      </c>
      <c r="N33" s="3330" t="n">
        <v>0.1395041554429282</v>
      </c>
      <c r="O33" s="1796" t="n"/>
      <c r="P33" s="2588" t="n">
        <v>-353554.196244214</v>
      </c>
      <c r="Q33" s="2434" t="n">
        <v>-422667.836241783</v>
      </c>
      <c r="R33" s="2434" t="n">
        <v>69113.63999756897</v>
      </c>
      <c r="S33" s="952" t="n">
        <v>-385390.605941398</v>
      </c>
      <c r="T33" s="3330" t="n">
        <v>-0.08260816222911516</v>
      </c>
      <c r="U33" s="232" t="n"/>
      <c r="V33" s="2588" t="n">
        <v>-392082.803755786</v>
      </c>
      <c r="W33" s="2434" t="n">
        <v>-404534.022622377</v>
      </c>
      <c r="X33" s="2434" t="n">
        <v>-345167.904573174</v>
      </c>
      <c r="Y33" s="2434" t="n">
        <v>12451.21886659099</v>
      </c>
      <c r="Z33" s="2434" t="n">
        <v>-46914.89918261196</v>
      </c>
      <c r="AA33" s="952" t="n">
        <v>-312924</v>
      </c>
      <c r="AB33" s="1767" t="n">
        <v>0.2529649491754737</v>
      </c>
      <c r="AC33" s="232" t="n"/>
      <c r="AD33" s="2588" t="n">
        <v>-550797</v>
      </c>
      <c r="AE33" s="2434" t="n">
        <v>-413420.286652649</v>
      </c>
      <c r="AF33" s="2434" t="n">
        <v>-387189.567205817</v>
      </c>
      <c r="AG33" s="2434" t="n">
        <v>-137376.713347351</v>
      </c>
      <c r="AH33" s="2434" t="n">
        <v>-163607.432794183</v>
      </c>
      <c r="AI33" s="952" t="n">
        <v>-359923</v>
      </c>
      <c r="AJ33" s="1767" t="n">
        <v>0.5303189848939913</v>
      </c>
      <c r="AK33" s="232" t="n"/>
      <c r="AL33" s="2588" t="n">
        <v>-444676.74321532</v>
      </c>
      <c r="AM33" s="2434" t="n">
        <v>-395683.222741422</v>
      </c>
      <c r="AN33" s="2434" t="n">
        <v>-376573.079072755</v>
      </c>
      <c r="AO33" s="2434" t="n">
        <v>-448176.963813363</v>
      </c>
      <c r="AP33" s="2434" t="n">
        <v>-48993.52047389798</v>
      </c>
      <c r="AQ33" s="2434" t="n">
        <v>-68103.66414256499</v>
      </c>
      <c r="AR33" s="952" t="n">
        <v>-435712.38393187</v>
      </c>
      <c r="AS33" s="1767" t="n">
        <v>0.0205740291394878</v>
      </c>
      <c r="AT33" s="232" t="n"/>
      <c r="AU33" s="2588" t="n">
        <v>-663568</v>
      </c>
      <c r="AV33" s="2434" t="n">
        <v>-404375.064200976</v>
      </c>
      <c r="AW33" s="2434" t="n">
        <v>-654952.043197685</v>
      </c>
      <c r="AX33" s="2434" t="n">
        <v>-259192.935799024</v>
      </c>
      <c r="AY33" s="2434" t="n">
        <v>-8615.956802314962</v>
      </c>
      <c r="AZ33" s="952" t="n">
        <v>-494603</v>
      </c>
      <c r="BA33" s="3330" t="n">
        <v>0.3416174184143645</v>
      </c>
      <c r="BB33" s="397" t="n"/>
      <c r="BC33" s="2588" t="n">
        <v>-355569</v>
      </c>
      <c r="BD33" s="2434" t="n">
        <v>-399926.938494765</v>
      </c>
      <c r="BE33" s="2434" t="n">
        <v>-543012.379990496</v>
      </c>
      <c r="BF33" s="2434" t="n">
        <v>44357.93849476503</v>
      </c>
      <c r="BG33" s="2434" t="n">
        <v>187443.379990496</v>
      </c>
      <c r="BH33" s="952" t="n">
        <v>0</v>
      </c>
      <c r="BI33" s="3330" t="n"/>
      <c r="BJ33" s="2586" t="n"/>
      <c r="BK33" s="3356" t="n"/>
      <c r="BL33" s="2434" t="n"/>
      <c r="BM33" s="2434" t="n"/>
      <c r="BN33" s="2434" t="n"/>
      <c r="BO33" s="2434" t="n"/>
      <c r="BP33" s="2434" t="n"/>
      <c r="BQ33" s="952" t="n"/>
      <c r="BR33" s="3330" t="n"/>
      <c r="BS33" s="397" t="n"/>
      <c r="BT33" s="3356" t="n"/>
      <c r="BU33" s="2434" t="n"/>
      <c r="BV33" s="2434" t="n"/>
      <c r="BW33" s="2434" t="n"/>
      <c r="BX33" s="2434" t="n"/>
      <c r="BY33" s="952" t="n"/>
      <c r="BZ33" s="3330" t="n"/>
      <c r="CA33" s="397" t="n"/>
      <c r="CB33" s="3356" t="n"/>
      <c r="CC33" s="2434" t="n"/>
      <c r="CD33" s="2434" t="n"/>
      <c r="CE33" s="2434" t="n"/>
      <c r="CF33" s="2434" t="n"/>
      <c r="CG33" s="952" t="n"/>
      <c r="CH33" s="3330" t="n"/>
      <c r="CI33" s="397" t="n"/>
      <c r="CJ33" s="3356" t="n"/>
      <c r="CK33" s="2434" t="n"/>
      <c r="CL33" s="2434" t="n"/>
      <c r="CM33" s="2434" t="n"/>
      <c r="CN33" s="2434" t="n"/>
      <c r="CO33" s="952" t="n"/>
      <c r="CP33" s="3330" t="n"/>
      <c r="CQ33" s="397" t="n"/>
      <c r="CR33" s="952" t="n">
        <v>-3537975.74321532</v>
      </c>
      <c r="CS33" s="2507" t="n">
        <v>-3278096.625604955</v>
      </c>
      <c r="CT33" s="952" t="n">
        <v>-3177291.007011048</v>
      </c>
      <c r="CU33" s="952" t="n">
        <v>-259879.1176103647</v>
      </c>
      <c r="CV33" s="952" t="n">
        <v>-360684.7362042721</v>
      </c>
      <c r="CW33" s="952" t="n">
        <v>-2615602.989873268</v>
      </c>
      <c r="CX33" s="702">
        <f>IFERROR(CR33/CW33-1, "-")</f>
        <v/>
      </c>
      <c r="CY33" s="400" t="n"/>
      <c r="CZ33" s="1842" t="n">
        <v>-4809054.90671022</v>
      </c>
      <c r="DA33" s="2434" t="n"/>
      <c r="DB33" s="2434" t="n">
        <v>-5153948.66058062</v>
      </c>
      <c r="DC33" s="2434" t="n"/>
      <c r="DD33" s="952" t="n"/>
      <c r="DE33" s="232">
        <f>CZ33/DD33-1</f>
        <v/>
      </c>
      <c r="DF33" s="232">
        <f>DA33/DD33-1</f>
        <v/>
      </c>
      <c r="DG33" s="232">
        <f>DB33/DD33-1</f>
        <v/>
      </c>
      <c r="DH33" s="774">
        <f>DC33/DD33-1</f>
        <v/>
      </c>
      <c r="DI33" s="1745" t="n"/>
      <c r="DJ33" s="3334" t="n"/>
      <c r="DK33" s="3335" t="n"/>
      <c r="DL33" s="1764" t="n"/>
      <c r="DM33" s="1764" t="n"/>
      <c r="DN33" s="1764" t="n"/>
      <c r="DO33" s="1764" t="n"/>
      <c r="DP33" s="1764" t="n"/>
      <c r="DQ33" s="1764" t="n"/>
      <c r="DR33" s="1764" t="n"/>
      <c r="DS33" s="1764" t="n"/>
      <c r="DT33" s="1764" t="n"/>
      <c r="DU33" s="1764" t="n"/>
      <c r="DV33" s="1764" t="n"/>
      <c r="DW33" s="1764" t="n"/>
      <c r="DX33" s="2571">
        <f>(CS33-CZ33)*10^6</f>
        <v/>
      </c>
      <c r="DY33" s="2571">
        <f>(CT33-DC33)*10^6</f>
        <v/>
      </c>
      <c r="DZ33" s="2571">
        <f>(CW33-DD33)*10^6</f>
        <v/>
      </c>
      <c r="EA33" s="1764" t="n"/>
      <c r="EB33" s="1764" t="n"/>
      <c r="EC33" s="1764" t="n"/>
      <c r="ED33" s="1764" t="n"/>
      <c r="EE33" s="1764" t="n"/>
      <c r="EF33" s="1764" t="n"/>
      <c r="EG33" s="1764" t="n"/>
      <c r="EH33" s="1764" t="n"/>
      <c r="EI33" s="1764" t="n"/>
      <c r="EJ33" s="1764" t="n"/>
      <c r="EK33" s="1764" t="n"/>
      <c r="EL33" s="1764" t="n"/>
      <c r="EM33" s="1764" t="n"/>
      <c r="EN33" s="1764" t="n"/>
      <c r="EO33" s="1764" t="n"/>
      <c r="EP33" s="1764" t="n"/>
      <c r="EQ33" s="1764" t="n"/>
      <c r="ER33" s="1764" t="n"/>
      <c r="ES33" s="1764" t="n"/>
      <c r="ET33" s="1764" t="n"/>
      <c r="EU33" s="1764" t="n"/>
      <c r="EV33" s="1764" t="n"/>
      <c r="EW33" s="1764" t="n"/>
      <c r="EX33" s="1764" t="n"/>
      <c r="EY33" s="1764" t="n"/>
      <c r="EZ33" s="1764" t="n"/>
      <c r="FA33" s="1764" t="n"/>
      <c r="FB33" s="1764" t="n"/>
      <c r="FC33" s="1764" t="n"/>
      <c r="FD33" s="1764" t="n"/>
      <c r="FE33" s="1764" t="n"/>
      <c r="FF33" s="1764" t="n"/>
      <c r="FG33" s="1764" t="n"/>
      <c r="FH33" s="1764" t="n"/>
      <c r="FI33" s="1764" t="n"/>
      <c r="FJ33" s="1764" t="n"/>
      <c r="FK33" s="1764" t="n"/>
      <c r="FL33" s="1764" t="n"/>
      <c r="FM33" s="1764" t="n"/>
      <c r="FN33" s="1764" t="n"/>
      <c r="FO33" s="1764" t="n"/>
      <c r="FP33" s="1764" t="n"/>
      <c r="FQ33" s="1764" t="n"/>
      <c r="FR33" s="1764" t="n"/>
      <c r="FS33" s="1764" t="n"/>
      <c r="FT33" s="1764" t="n"/>
      <c r="FU33" s="1764" t="n"/>
      <c r="FV33" s="1764" t="n"/>
      <c r="FW33" s="1764" t="n"/>
      <c r="FX33" s="1764" t="n"/>
      <c r="FY33" s="1764" t="n"/>
    </row>
    <row customFormat="1" customHeight="1" ht="15" r="34" s="1798">
      <c r="A34" s="1851" t="n"/>
      <c r="B34" s="1794" t="inlineStr">
        <is>
          <t>% churn annualisé</t>
        </is>
      </c>
      <c r="C34" s="651" t="inlineStr">
        <is>
          <t>PARC28</t>
        </is>
      </c>
      <c r="D34" s="1795" t="n">
        <v>0.884719108980306</v>
      </c>
      <c r="E34" s="232" t="n">
        <v>0.8773328206562649</v>
      </c>
      <c r="F34" s="232" t="n">
        <v>0.00738628832404109</v>
      </c>
      <c r="G34" s="232" t="n">
        <v>0.6598884887187246</v>
      </c>
      <c r="H34" s="1767" t="n">
        <v>0.3407100201097988</v>
      </c>
      <c r="I34" s="232" t="n"/>
      <c r="J34" s="1795" t="n">
        <v>0.755138803908123</v>
      </c>
      <c r="K34" s="232" t="n">
        <v>0.782061195211895</v>
      </c>
      <c r="L34" s="232" t="n">
        <v>-0.02692239130377194</v>
      </c>
      <c r="M34" s="232" t="n">
        <v>0.6492581443528616</v>
      </c>
      <c r="N34" s="1767" t="n">
        <v>0.1630794476375748</v>
      </c>
      <c r="O34" s="1796" t="n"/>
      <c r="P34" s="1795" t="n">
        <v>0.7465143464553849</v>
      </c>
      <c r="Q34" s="232" t="n">
        <v>0.83340146461619</v>
      </c>
      <c r="R34" s="232" t="n">
        <v>-0.08688711816080508</v>
      </c>
      <c r="S34" s="232" t="n">
        <v>0.7842092362032809</v>
      </c>
      <c r="T34" s="1767" t="n">
        <v>-0.04806738815063472</v>
      </c>
      <c r="U34" s="232" t="n"/>
      <c r="V34" s="1795" t="n">
        <v>0.825306025996245</v>
      </c>
      <c r="W34" s="232" t="n">
        <v>0.795404535951641</v>
      </c>
      <c r="X34" s="232" t="n">
        <v>0.721212873342177</v>
      </c>
      <c r="Y34" s="232" t="n">
        <v>0.02990149004460407</v>
      </c>
      <c r="Z34" s="232" t="n">
        <v>0.104093152654068</v>
      </c>
      <c r="AA34" s="232" t="n">
        <v>0.6171162825000288</v>
      </c>
      <c r="AB34" s="1767" t="n">
        <v>0.3373590187133111</v>
      </c>
      <c r="AC34" s="232" t="n"/>
      <c r="AD34" s="1795" t="n">
        <v>1.17843303888096</v>
      </c>
      <c r="AE34" s="232" t="n">
        <v>0.810542051815626</v>
      </c>
      <c r="AF34" s="232" t="n">
        <v>0.801671946871652</v>
      </c>
      <c r="AG34" s="232" t="n">
        <v>0.3678909870653341</v>
      </c>
      <c r="AH34" s="232" t="n">
        <v>0.3767610920093081</v>
      </c>
      <c r="AI34" s="232" t="n">
        <v>0.6855833054575259</v>
      </c>
      <c r="AJ34" s="1767" t="n">
        <v>0.7188765092442406</v>
      </c>
      <c r="AK34" s="232" t="n"/>
      <c r="AL34" s="1795" t="n">
        <v>0.9744536897092141</v>
      </c>
      <c r="AM34" s="232" t="n">
        <v>0.77296309714864</v>
      </c>
      <c r="AN34" s="232" t="n">
        <v>0.777249541822438</v>
      </c>
      <c r="AO34" s="232" t="n">
        <v>0.979862984309932</v>
      </c>
      <c r="AP34" s="232" t="n">
        <v>0.2014905925605741</v>
      </c>
      <c r="AQ34" s="232" t="n">
        <v>0.1972041478867761</v>
      </c>
      <c r="AR34" s="232" t="n">
        <v>0.817277216430741</v>
      </c>
      <c r="AS34" s="1767" t="n">
        <v>0.1923172090430991</v>
      </c>
      <c r="AT34" s="232" t="n"/>
      <c r="AU34" s="1795" t="n">
        <v>1.49990303516117</v>
      </c>
      <c r="AV34" s="232" t="n">
        <v>0.786445442813674</v>
      </c>
      <c r="AW34" s="232" t="n">
        <v>1.47142164433776</v>
      </c>
      <c r="AX34" s="232" t="n">
        <v>0.713457592347496</v>
      </c>
      <c r="AY34" s="232" t="n">
        <v>0.02848139082341006</v>
      </c>
      <c r="AZ34" s="232" t="n">
        <v>0.9341405731676586</v>
      </c>
      <c r="BA34" s="1767" t="n">
        <v>0.6056502396368655</v>
      </c>
      <c r="BB34" s="397" t="n"/>
      <c r="BC34" s="1795" t="n">
        <v>0.8149621105406579</v>
      </c>
      <c r="BD34" s="232" t="n">
        <v>0.774570175859613</v>
      </c>
      <c r="BE34" s="232" t="n">
        <v>1.26626383567837</v>
      </c>
      <c r="BF34" s="232" t="n">
        <v>0.04039193468104496</v>
      </c>
      <c r="BG34" s="232" t="n">
        <v>-0.4513017251377121</v>
      </c>
      <c r="BH34" s="232" t="n">
        <v>0</v>
      </c>
      <c r="BI34" s="1767" t="n"/>
      <c r="BJ34" s="397" t="n"/>
      <c r="BK34" s="1795" t="n"/>
      <c r="BL34" s="232" t="n"/>
      <c r="BM34" s="232" t="n"/>
      <c r="BN34" s="232" t="n"/>
      <c r="BO34" s="232" t="n"/>
      <c r="BP34" s="232" t="n"/>
      <c r="BQ34" s="232" t="n"/>
      <c r="BR34" s="1767" t="n"/>
      <c r="BS34" s="397" t="n"/>
      <c r="BT34" s="1795" t="n"/>
      <c r="BU34" s="232" t="n"/>
      <c r="BV34" s="232" t="n"/>
      <c r="BW34" s="232" t="n"/>
      <c r="BX34" s="232" t="n"/>
      <c r="BY34" s="232" t="n"/>
      <c r="BZ34" s="1767" t="n"/>
      <c r="CA34" s="397" t="n"/>
      <c r="CB34" s="1795" t="n"/>
      <c r="CC34" s="232" t="n"/>
      <c r="CD34" s="232" t="n"/>
      <c r="CE34" s="232" t="n"/>
      <c r="CF34" s="232" t="n"/>
      <c r="CG34" s="232" t="n"/>
      <c r="CH34" s="1767" t="n"/>
      <c r="CI34" s="397" t="n"/>
      <c r="CJ34" s="1795" t="n"/>
      <c r="CK34" s="1795" t="n"/>
      <c r="CL34" s="1795" t="n"/>
      <c r="CM34" s="232" t="n"/>
      <c r="CN34" s="232" t="n"/>
      <c r="CO34" s="232" t="n"/>
      <c r="CP34" s="1767" t="n"/>
      <c r="CQ34" s="397" t="n"/>
      <c r="CR34" s="232" t="n">
        <v>0.9619224672876667</v>
      </c>
      <c r="CS34" s="232" t="n">
        <v>0.8018753408950046</v>
      </c>
      <c r="CT34" s="232" t="n">
        <v>1.160368968664754</v>
      </c>
      <c r="CU34" s="232" t="n">
        <v>0.1600471263926622</v>
      </c>
      <c r="CV34" s="232" t="n">
        <v>-0.1984465013770869</v>
      </c>
      <c r="CW34" s="232" t="n">
        <v>0.6558236771416694</v>
      </c>
      <c r="CX34" s="702">
        <f>IFERROR(CR34/CW34-1, "-")</f>
        <v/>
      </c>
      <c r="CY34" s="1796" t="n"/>
      <c r="CZ34" s="1796" t="n">
        <v>0.773082361029185</v>
      </c>
      <c r="DA34" s="232" t="n"/>
      <c r="DB34" s="232" t="n">
        <v>0.933147920182136</v>
      </c>
      <c r="DC34" s="232" t="n"/>
      <c r="DD34" s="232" t="n"/>
      <c r="DE34" s="232">
        <f>CZ34/DD34-1</f>
        <v/>
      </c>
      <c r="DF34" s="232">
        <f>DA34/DD34-1</f>
        <v/>
      </c>
      <c r="DG34" s="232">
        <f>DB34/DD34-1</f>
        <v/>
      </c>
      <c r="DH34" s="774">
        <f>DC34/DD34-1</f>
        <v/>
      </c>
      <c r="DI34" s="1797" t="n"/>
      <c r="DJ34" s="1852" t="n"/>
      <c r="DL34" s="1852" t="n"/>
      <c r="DM34" s="1852" t="n"/>
      <c r="DN34" s="1852" t="n"/>
      <c r="DO34" s="1852" t="n"/>
      <c r="DP34" s="1852" t="n"/>
      <c r="DQ34" s="1852" t="n"/>
      <c r="DR34" s="1852" t="n"/>
      <c r="DS34" s="1852" t="n"/>
      <c r="DT34" s="1852" t="n"/>
      <c r="DU34" s="1852" t="n"/>
      <c r="DV34" s="1852" t="n"/>
      <c r="DW34" s="1852" t="n"/>
      <c r="DX34" s="2571">
        <f>(CS34-CZ34)*10^6</f>
        <v/>
      </c>
      <c r="DY34" s="2571">
        <f>(CT34-DC34)*10^6</f>
        <v/>
      </c>
      <c r="DZ34" s="2571">
        <f>(CW34-DD34)*10^6</f>
        <v/>
      </c>
      <c r="EA34" s="1852" t="n"/>
      <c r="EB34" s="1852" t="n"/>
      <c r="EC34" s="1852" t="n"/>
      <c r="ED34" s="1852" t="n"/>
      <c r="EE34" s="1852" t="n"/>
      <c r="EF34" s="1852" t="n"/>
      <c r="EG34" s="1852" t="n"/>
      <c r="EH34" s="1852" t="n"/>
      <c r="EI34" s="1852" t="n"/>
      <c r="EJ34" s="1852" t="n"/>
      <c r="EK34" s="1852" t="n"/>
      <c r="EL34" s="1852" t="n"/>
      <c r="EM34" s="1852" t="n"/>
      <c r="EN34" s="1852" t="n"/>
      <c r="EO34" s="1852" t="n"/>
      <c r="EP34" s="1852" t="n"/>
      <c r="EQ34" s="1852" t="n"/>
      <c r="ER34" s="1852" t="n"/>
      <c r="ES34" s="1852" t="n"/>
      <c r="ET34" s="1852" t="n"/>
      <c r="EU34" s="1852" t="n"/>
      <c r="EV34" s="1852" t="n"/>
      <c r="EW34" s="1852" t="n"/>
      <c r="EX34" s="1852" t="n"/>
      <c r="EY34" s="1852" t="n"/>
      <c r="EZ34" s="1852" t="n"/>
      <c r="FA34" s="1852" t="n"/>
      <c r="FB34" s="1852" t="n"/>
      <c r="FC34" s="1852" t="n"/>
      <c r="FD34" s="1852" t="n"/>
      <c r="FE34" s="1852" t="n"/>
      <c r="FF34" s="1852" t="n"/>
      <c r="FG34" s="1852" t="n"/>
      <c r="FH34" s="1852" t="n"/>
      <c r="FI34" s="1852" t="n"/>
      <c r="FJ34" s="1852" t="n"/>
      <c r="FK34" s="1852" t="n"/>
      <c r="FL34" s="1852" t="n"/>
      <c r="FM34" s="1852" t="n"/>
      <c r="FN34" s="1852" t="n"/>
      <c r="FO34" s="1852" t="n"/>
      <c r="FP34" s="1852" t="n"/>
      <c r="FQ34" s="1852" t="n"/>
      <c r="FR34" s="1852" t="n"/>
      <c r="FS34" s="1852" t="n"/>
      <c r="FT34" s="1852" t="n"/>
      <c r="FU34" s="1852" t="n"/>
      <c r="FV34" s="1852" t="n"/>
      <c r="FW34" s="1852" t="n"/>
      <c r="FX34" s="1852" t="n"/>
      <c r="FY34" s="1852" t="n"/>
    </row>
    <row customFormat="1" customHeight="1" ht="15" r="35" s="1746">
      <c r="A35" s="438" t="n"/>
      <c r="B35" s="1789" t="inlineStr">
        <is>
          <t>Acroissement net</t>
        </is>
      </c>
      <c r="C35" s="651" t="inlineStr">
        <is>
          <t>PARC29</t>
        </is>
      </c>
      <c r="D35" s="2588" t="n">
        <v>-63549</v>
      </c>
      <c r="E35" s="2434" t="n">
        <v>-7824.72625561862</v>
      </c>
      <c r="F35" s="2434" t="n">
        <v>-55724.27374438138</v>
      </c>
      <c r="G35" s="2434" t="n">
        <v>91036</v>
      </c>
      <c r="H35" s="1767" t="n">
        <v>-1.69806450195527</v>
      </c>
      <c r="I35" s="232" t="n"/>
      <c r="J35" s="2588" t="n">
        <v>-1385</v>
      </c>
      <c r="K35" s="2434" t="n">
        <v>33381.4639515741</v>
      </c>
      <c r="L35" s="2434" t="n">
        <v>-34766.4639515741</v>
      </c>
      <c r="M35" s="2434" t="n">
        <v>80923</v>
      </c>
      <c r="N35" s="1767" t="n">
        <v>-1.017115035280452</v>
      </c>
      <c r="O35" s="1796" t="n"/>
      <c r="P35" s="2588" t="n">
        <v>20606.8037557856</v>
      </c>
      <c r="Q35" s="2434" t="n">
        <v>12244.9305220657</v>
      </c>
      <c r="R35" s="2434" t="n">
        <v>8361.8732337199</v>
      </c>
      <c r="S35" s="2434" t="n">
        <v>131495.8535751576</v>
      </c>
      <c r="T35" s="1767" t="n">
        <v>-0.8432893266554021</v>
      </c>
      <c r="U35" s="232" t="n"/>
      <c r="V35" s="2588" t="n">
        <v>14648.196244214</v>
      </c>
      <c r="W35" s="2434" t="n">
        <v>22053.2822505924</v>
      </c>
      <c r="X35" s="2434" t="n">
        <v>99080.0954268257</v>
      </c>
      <c r="Y35" s="2434" t="n">
        <v>-7405.086006378402</v>
      </c>
      <c r="Z35" s="2434" t="n">
        <v>-84431.8991826117</v>
      </c>
      <c r="AA35" s="2434" t="n">
        <v>243771</v>
      </c>
      <c r="AB35" s="1767" t="n">
        <v>-0.9399100129046769</v>
      </c>
      <c r="AC35" s="232" t="n"/>
      <c r="AD35" s="2588" t="n">
        <v>-198917</v>
      </c>
      <c r="AE35" s="2434" t="n">
        <v>13108.0617736022</v>
      </c>
      <c r="AF35" s="2434" t="n">
        <v>6133.8327941827</v>
      </c>
      <c r="AG35" s="2434" t="n">
        <v>-212025.0617736022</v>
      </c>
      <c r="AH35" s="2434" t="n">
        <v>-205050.8327941827</v>
      </c>
      <c r="AI35" s="2434" t="n">
        <v>186150</v>
      </c>
      <c r="AJ35" s="1767" t="n">
        <v>-2.068584474885845</v>
      </c>
      <c r="AK35" s="232" t="n"/>
      <c r="AL35" s="2588" t="n">
        <v>-66604.3164065849</v>
      </c>
      <c r="AM35" s="2434" t="n">
        <v>31299.8183171503</v>
      </c>
      <c r="AN35" s="2434" t="n">
        <v>30271.0209272454</v>
      </c>
      <c r="AO35" s="2434" t="n">
        <v>-41332.8638133628</v>
      </c>
      <c r="AP35" s="2434" t="n">
        <v>-97904.13472373519</v>
      </c>
      <c r="AQ35" s="2434" t="n">
        <v>-96875.33733383031</v>
      </c>
      <c r="AR35" s="2434" t="n">
        <v>9181.399561628758</v>
      </c>
      <c r="AS35" s="1767" t="n">
        <v>-8.254266188886943</v>
      </c>
      <c r="AT35" s="232" t="n"/>
      <c r="AU35" s="2588" t="n">
        <v>-267647</v>
      </c>
      <c r="AV35" s="2434" t="n">
        <v>23330.8755802502</v>
      </c>
      <c r="AW35" s="2434" t="n">
        <v>-253201.043197685</v>
      </c>
      <c r="AX35" s="2434" t="n">
        <v>-290977.8755802502</v>
      </c>
      <c r="AY35" s="2434" t="n">
        <v>-14445.95680231499</v>
      </c>
      <c r="AZ35" s="2434" t="n">
        <v>-96852.25313678663</v>
      </c>
      <c r="BA35" s="1767" t="n">
        <v>1.763456619042162</v>
      </c>
      <c r="BB35" s="397" t="n"/>
      <c r="BC35" s="2588" t="n">
        <v>121103</v>
      </c>
      <c r="BD35" s="2434" t="n">
        <v>28039.2605409218</v>
      </c>
      <c r="BE35" s="2434" t="n">
        <v>-137633.479990496</v>
      </c>
      <c r="BF35" s="2434" t="n">
        <v>93063.73945907821</v>
      </c>
      <c r="BG35" s="2434" t="n">
        <v>258736.479990496</v>
      </c>
      <c r="BH35" s="2434" t="n">
        <v>0</v>
      </c>
      <c r="BI35" s="1767" t="n"/>
      <c r="BJ35" s="2586" t="n"/>
      <c r="BK35" s="2588" t="n"/>
      <c r="BL35" s="2434" t="n"/>
      <c r="BM35" s="2434" t="n"/>
      <c r="BN35" s="2434" t="n"/>
      <c r="BO35" s="2434" t="n"/>
      <c r="BP35" s="2434" t="n"/>
      <c r="BQ35" s="2434" t="n"/>
      <c r="BR35" s="1767" t="n"/>
      <c r="BS35" s="397" t="n"/>
      <c r="BT35" s="2588" t="n"/>
      <c r="BU35" s="2434" t="n"/>
      <c r="BV35" s="2434" t="n"/>
      <c r="BW35" s="2434" t="n"/>
      <c r="BX35" s="2434" t="n"/>
      <c r="BY35" s="2434" t="n"/>
      <c r="BZ35" s="1767" t="n"/>
      <c r="CA35" s="397" t="n"/>
      <c r="CB35" s="2588" t="n"/>
      <c r="CC35" s="2434" t="n"/>
      <c r="CD35" s="2434" t="n"/>
      <c r="CE35" s="2434" t="n"/>
      <c r="CF35" s="2434" t="n"/>
      <c r="CG35" s="2434" t="n"/>
      <c r="CH35" s="1767" t="n"/>
      <c r="CI35" s="397" t="n"/>
      <c r="CJ35" s="2588" t="n"/>
      <c r="CK35" s="2434" t="n"/>
      <c r="CL35" s="2434" t="n"/>
      <c r="CM35" s="2434" t="n"/>
      <c r="CN35" s="2434" t="n"/>
      <c r="CO35" s="2434" t="n"/>
      <c r="CP35" s="1767" t="n"/>
      <c r="CQ35" s="397" t="n"/>
      <c r="CR35" s="952" t="n">
        <v>-441744.3164065853</v>
      </c>
      <c r="CS35" s="2434" t="n">
        <v>155632.9666805381</v>
      </c>
      <c r="CT35" s="952" t="n">
        <v>-523129.9070110482</v>
      </c>
      <c r="CU35" s="952" t="n">
        <v>-597377.2830871233</v>
      </c>
      <c r="CV35" s="952" t="n">
        <v>81385.59060446295</v>
      </c>
      <c r="CW35" s="952" t="n">
        <v>645704.9999999998</v>
      </c>
      <c r="CX35" s="702">
        <f>IFERROR(CR35/CW35-1, "-")</f>
        <v/>
      </c>
      <c r="CY35" s="3357" t="n"/>
      <c r="CZ35" s="1842" t="n">
        <v>332768.424960197</v>
      </c>
      <c r="DA35" s="2434" t="n"/>
      <c r="DB35" s="2434" t="n">
        <v>-429451.860580623</v>
      </c>
      <c r="DC35" s="2434" t="n"/>
      <c r="DD35" s="2434" t="n"/>
      <c r="DE35" s="232">
        <f>CZ35/DD35-1</f>
        <v/>
      </c>
      <c r="DF35" s="232">
        <f>DA35/DD35-1</f>
        <v/>
      </c>
      <c r="DG35" s="232">
        <f>DB35/DD35-1</f>
        <v/>
      </c>
      <c r="DH35" s="774">
        <f>DC35/DD35-1</f>
        <v/>
      </c>
      <c r="DI35" s="1745" t="n"/>
      <c r="DJ35" s="3334" t="n"/>
      <c r="DK35" s="3335" t="n"/>
      <c r="DL35" s="1764" t="n"/>
      <c r="DM35" s="1764" t="n"/>
      <c r="DN35" s="1764" t="n"/>
      <c r="DO35" s="1764" t="n"/>
      <c r="DP35" s="1764" t="n"/>
      <c r="DQ35" s="1764" t="n"/>
      <c r="DR35" s="1764" t="n"/>
      <c r="DS35" s="1764" t="n"/>
      <c r="DT35" s="1764" t="n"/>
      <c r="DU35" s="1764" t="n"/>
      <c r="DV35" s="1764" t="n"/>
      <c r="DW35" s="1764" t="n"/>
      <c r="DX35" s="2571">
        <f>(CS35-CZ35)*10^6</f>
        <v/>
      </c>
      <c r="DY35" s="2571">
        <f>(CT35-DC35)*10^6</f>
        <v/>
      </c>
      <c r="DZ35" s="2571">
        <f>(CW35-DD35)*10^6</f>
        <v/>
      </c>
      <c r="EA35" s="1764" t="n"/>
      <c r="EB35" s="1764" t="n"/>
      <c r="EC35" s="1764" t="n"/>
      <c r="ED35" s="1764" t="n"/>
      <c r="EE35" s="1764" t="n"/>
      <c r="EF35" s="1764" t="n"/>
      <c r="EG35" s="1764" t="n"/>
      <c r="EH35" s="1764" t="n"/>
      <c r="EI35" s="1764" t="n"/>
      <c r="EJ35" s="1764" t="n"/>
      <c r="EK35" s="1764" t="n"/>
      <c r="EL35" s="1764" t="n"/>
      <c r="EM35" s="1764" t="n"/>
      <c r="EN35" s="1764" t="n"/>
      <c r="EO35" s="1764" t="n"/>
      <c r="EP35" s="1764" t="n"/>
      <c r="EQ35" s="1764" t="n"/>
      <c r="ER35" s="1764" t="n"/>
      <c r="ES35" s="1764" t="n"/>
      <c r="ET35" s="1764" t="n"/>
      <c r="EU35" s="1764" t="n"/>
      <c r="EV35" s="1764" t="n"/>
      <c r="EW35" s="1764" t="n"/>
      <c r="EX35" s="1764" t="n"/>
      <c r="EY35" s="1764" t="n"/>
      <c r="EZ35" s="1764" t="n"/>
      <c r="FA35" s="1764" t="n"/>
      <c r="FB35" s="1764" t="n"/>
      <c r="FC35" s="1764" t="n"/>
      <c r="FD35" s="1764" t="n"/>
      <c r="FE35" s="1764" t="n"/>
      <c r="FF35" s="1764" t="n"/>
      <c r="FG35" s="1764" t="n"/>
      <c r="FH35" s="1764" t="n"/>
      <c r="FI35" s="1764" t="n"/>
      <c r="FJ35" s="1764" t="n"/>
      <c r="FK35" s="1764" t="n"/>
      <c r="FL35" s="1764" t="n"/>
      <c r="FM35" s="1764" t="n"/>
      <c r="FN35" s="1764" t="n"/>
      <c r="FO35" s="1764" t="n"/>
      <c r="FP35" s="1764" t="n"/>
      <c r="FQ35" s="1764" t="n"/>
      <c r="FR35" s="1764" t="n"/>
      <c r="FS35" s="1764" t="n"/>
      <c r="FT35" s="1764" t="n"/>
      <c r="FU35" s="1764" t="n"/>
      <c r="FV35" s="1764" t="n"/>
      <c r="FW35" s="1764" t="n"/>
      <c r="FX35" s="1764" t="n"/>
      <c r="FY35" s="1764" t="n"/>
    </row>
    <row customFormat="1" customHeight="1" ht="15" r="36" s="1764">
      <c r="A36" s="352" t="n"/>
      <c r="B36" s="1802" t="inlineStr">
        <is>
          <t>Parc prépayé actif fin de période</t>
        </is>
      </c>
      <c r="C36" s="651" t="inlineStr">
        <is>
          <t>PARC30</t>
        </is>
      </c>
      <c r="D36" s="3329" t="n">
        <v>5674362</v>
      </c>
      <c r="E36" s="2431" t="n">
        <v>6046415.34288422</v>
      </c>
      <c r="F36" s="2431" t="n">
        <v>-372053.3428842202</v>
      </c>
      <c r="G36" s="2431" t="n">
        <v>5750591</v>
      </c>
      <c r="H36" s="1751" t="n">
        <v>-0.01325585491995518</v>
      </c>
      <c r="I36" s="702" t="n"/>
      <c r="J36" s="3329" t="n">
        <v>5672977</v>
      </c>
      <c r="K36" s="2431" t="n">
        <v>6079796.80683579</v>
      </c>
      <c r="L36" s="2431" t="n">
        <v>-406819.8068357902</v>
      </c>
      <c r="M36" s="2431" t="n">
        <v>5831514</v>
      </c>
      <c r="N36" s="1751" t="n">
        <v>-0.02718625043170608</v>
      </c>
      <c r="O36" s="1776" t="n"/>
      <c r="P36" s="3329" t="n">
        <v>5693583.80375579</v>
      </c>
      <c r="Q36" s="2431" t="n">
        <v>6092041.73735786</v>
      </c>
      <c r="R36" s="2431" t="n">
        <v>-398457.9336020704</v>
      </c>
      <c r="S36" s="2431" t="n">
        <v>5963009.853575158</v>
      </c>
      <c r="T36" s="1751" t="n">
        <v>-0.0451828952886657</v>
      </c>
      <c r="U36" s="702" t="n"/>
      <c r="V36" s="3329" t="n">
        <v>5708232</v>
      </c>
      <c r="W36" s="2431" t="n">
        <v>6114095.01960845</v>
      </c>
      <c r="X36" s="2431" t="n">
        <v>5792663.89918261</v>
      </c>
      <c r="Y36" s="2431" t="n">
        <v>-405863.0196084501</v>
      </c>
      <c r="Z36" s="2431" t="n">
        <v>-84431.89918261021</v>
      </c>
      <c r="AA36" s="2431" t="n">
        <v>6206780.853575158</v>
      </c>
      <c r="AB36" s="1751" t="n">
        <v>-0.08032325698884468</v>
      </c>
      <c r="AC36" s="702" t="n"/>
      <c r="AD36" s="3329" t="n">
        <v>5509315</v>
      </c>
      <c r="AE36" s="2431" t="n">
        <v>6127203.08138205</v>
      </c>
      <c r="AF36" s="2431" t="n">
        <v>5798797.73197679</v>
      </c>
      <c r="AG36" s="2431" t="n">
        <v>-617888.0813820502</v>
      </c>
      <c r="AH36" s="2431" t="n">
        <v>-289482.7319767904</v>
      </c>
      <c r="AI36" s="2431" t="n">
        <v>6392930.853575158</v>
      </c>
      <c r="AJ36" s="1751" t="n">
        <v>-0.1382176459926839</v>
      </c>
      <c r="AK36" s="702" t="n"/>
      <c r="AL36" s="3329" t="n">
        <v>5442710.68359342</v>
      </c>
      <c r="AM36" s="2431" t="n">
        <v>6158502.899699201</v>
      </c>
      <c r="AN36" s="2431" t="n">
        <v>5829068.75290404</v>
      </c>
      <c r="AO36" s="2431" t="n">
        <v>5467982.13618664</v>
      </c>
      <c r="AP36" s="2431" t="n">
        <v>-715792.2161057806</v>
      </c>
      <c r="AQ36" s="2431" t="n">
        <v>-386358.0693106195</v>
      </c>
      <c r="AR36" s="2431" t="n">
        <v>6402112.253136787</v>
      </c>
      <c r="AS36" s="1751" t="n">
        <v>-0.1498570364918698</v>
      </c>
      <c r="AT36" s="702" t="n"/>
      <c r="AU36" s="3329" t="n">
        <v>5175063.68359341</v>
      </c>
      <c r="AV36" s="2431" t="n">
        <v>6181833.77527945</v>
      </c>
      <c r="AW36" s="2431" t="n">
        <v>5214781.09298895</v>
      </c>
      <c r="AX36" s="2431" t="n">
        <v>-1006770.09168604</v>
      </c>
      <c r="AY36" s="2431" t="n">
        <v>-39717.40939554013</v>
      </c>
      <c r="AZ36" s="2431" t="n">
        <v>6305260</v>
      </c>
      <c r="BA36" s="1751" t="n">
        <v>-0.179246584027715</v>
      </c>
      <c r="BB36" s="703" t="n"/>
      <c r="BC36" s="3329" t="n">
        <v>5296166.68359341</v>
      </c>
      <c r="BD36" s="2431" t="n">
        <v>6209873.03582037</v>
      </c>
      <c r="BE36" s="2431" t="n">
        <v>5077147.612998454</v>
      </c>
      <c r="BF36" s="2431" t="n">
        <v>-913706.3522269595</v>
      </c>
      <c r="BG36" s="2431" t="n">
        <v>219019.0705949562</v>
      </c>
      <c r="BH36" s="2431" t="n">
        <v>0</v>
      </c>
      <c r="BI36" s="1751" t="n"/>
      <c r="BJ36" s="2780" t="n"/>
      <c r="BK36" s="3329" t="n"/>
      <c r="BL36" s="2431" t="n"/>
      <c r="BM36" s="2431" t="n"/>
      <c r="BN36" s="2431" t="n"/>
      <c r="BO36" s="2431" t="n"/>
      <c r="BP36" s="2431" t="n"/>
      <c r="BQ36" s="2431" t="n"/>
      <c r="BR36" s="1751" t="n"/>
      <c r="BS36" s="703" t="n"/>
      <c r="BT36" s="3329" t="n"/>
      <c r="BU36" s="2431" t="n"/>
      <c r="BV36" s="2431" t="n"/>
      <c r="BW36" s="2431" t="n"/>
      <c r="BX36" s="2431" t="n"/>
      <c r="BY36" s="2431" t="n"/>
      <c r="BZ36" s="1751" t="n"/>
      <c r="CA36" s="703" t="n"/>
      <c r="CB36" s="3329" t="n"/>
      <c r="CC36" s="2431" t="n"/>
      <c r="CD36" s="2431" t="n"/>
      <c r="CE36" s="2431" t="n"/>
      <c r="CF36" s="2431" t="n"/>
      <c r="CG36" s="2431" t="n"/>
      <c r="CH36" s="1751" t="n"/>
      <c r="CI36" s="703" t="n"/>
      <c r="CJ36" s="3329" t="n"/>
      <c r="CK36" s="2431" t="n"/>
      <c r="CL36" s="2431" t="n"/>
      <c r="CM36" s="2431" t="n"/>
      <c r="CN36" s="2431" t="n"/>
      <c r="CO36" s="2431" t="n"/>
      <c r="CP36" s="1751" t="n"/>
      <c r="CQ36" s="703" t="n"/>
      <c r="CR36" s="2431" t="n">
        <v>5296166.683593415</v>
      </c>
      <c r="CS36" s="2431" t="n">
        <v>6209873.035820378</v>
      </c>
      <c r="CT36" s="1750" t="n">
        <v>5214781.092988952</v>
      </c>
      <c r="CU36" s="1750" t="n">
        <v>-913706.3522269633</v>
      </c>
      <c r="CV36" s="1750" t="n">
        <v>81385.59060446266</v>
      </c>
      <c r="CW36" s="1750" t="n">
        <v>6305260</v>
      </c>
      <c r="CX36" s="702">
        <f>IFERROR(CR36/CW36-1, "-")</f>
        <v/>
      </c>
      <c r="CY36" s="3358" t="n"/>
      <c r="CZ36" s="2782" t="n">
        <v>6387008.49410003</v>
      </c>
      <c r="DA36" s="2431" t="n"/>
      <c r="DB36" s="2431" t="n">
        <v>5308459.139419377</v>
      </c>
      <c r="DC36" s="2431" t="n"/>
      <c r="DD36" s="2431" t="n"/>
      <c r="DE36" s="702">
        <f>CZ36/DD36-1</f>
        <v/>
      </c>
      <c r="DF36" s="702">
        <f>DA36/DD36-1</f>
        <v/>
      </c>
      <c r="DG36" s="702">
        <f>DB36/DD36-1</f>
        <v/>
      </c>
      <c r="DH36" s="706">
        <f>DC36/DD36-1</f>
        <v/>
      </c>
      <c r="DI36" s="1763" t="n"/>
      <c r="DJ36" s="3334" t="n"/>
      <c r="DK36" s="333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t="15" r="37" s="1746">
      <c r="A37" s="1855" t="n"/>
      <c r="B37" s="1856" t="inlineStr">
        <is>
          <t>Parc Actif Moyen</t>
        </is>
      </c>
      <c r="C37" s="651" t="inlineStr">
        <is>
          <t>PARC31</t>
        </is>
      </c>
      <c r="D37" s="2588" t="n">
        <v>5706136.5</v>
      </c>
      <c r="E37" s="2434" t="n">
        <v>6050327.70601203</v>
      </c>
      <c r="F37" s="2434" t="n">
        <v>-344191.2060120301</v>
      </c>
      <c r="G37" s="2434" t="n">
        <v>5705073</v>
      </c>
      <c r="H37" s="1767" t="n">
        <v>0.0001864130397630781</v>
      </c>
      <c r="I37" s="223" t="n"/>
      <c r="J37" s="2588" t="n">
        <v>5673669.5</v>
      </c>
      <c r="K37" s="2434" t="n">
        <v>6063106.07486001</v>
      </c>
      <c r="L37" s="2478" t="n">
        <v>-389436.5748600103</v>
      </c>
      <c r="M37" s="2478" t="n">
        <v>5791052.5</v>
      </c>
      <c r="N37" s="1767" t="n">
        <v>-0.02026971781036346</v>
      </c>
      <c r="O37" s="1261" t="n"/>
      <c r="P37" s="2588" t="n">
        <v>5683280.40187789</v>
      </c>
      <c r="Q37" s="2478" t="n">
        <v>6085919.27209682</v>
      </c>
      <c r="R37" s="2478" t="n">
        <v>-402638.8702189298</v>
      </c>
      <c r="S37" s="2478" t="n">
        <v>5897261.926787579</v>
      </c>
      <c r="T37" s="1767" t="n">
        <v>-0.03628489417058189</v>
      </c>
      <c r="U37" s="223" t="n"/>
      <c r="V37" s="2588" t="n">
        <v>5700907.90187789</v>
      </c>
      <c r="W37" s="2478" t="n">
        <v>6103068.37848315</v>
      </c>
      <c r="X37" s="2478" t="n">
        <v>5743123.8514692</v>
      </c>
      <c r="Y37" s="2478" t="n">
        <v>-402160.4766052598</v>
      </c>
      <c r="Z37" s="2478" t="n">
        <v>-42215.94959130976</v>
      </c>
      <c r="AA37" s="2478" t="n">
        <v>6084895.353575158</v>
      </c>
      <c r="AB37" s="1767" t="n">
        <v>-0.06310502143174201</v>
      </c>
      <c r="AC37" s="232" t="n"/>
      <c r="AD37" s="2588" t="n">
        <v>5608773.5</v>
      </c>
      <c r="AE37" s="2478" t="n">
        <v>6120649.05049525</v>
      </c>
      <c r="AF37" s="2478" t="n">
        <v>5795730.8155797</v>
      </c>
      <c r="AG37" s="2478" t="n">
        <v>-511875.5504952502</v>
      </c>
      <c r="AH37" s="2478" t="n">
        <v>-186957.3155797003</v>
      </c>
      <c r="AI37" s="2478" t="n">
        <v>6299855.853575158</v>
      </c>
      <c r="AJ37" s="1767" t="n">
        <v>-0.1096981216138413</v>
      </c>
      <c r="AK37" s="232" t="n"/>
      <c r="AL37" s="2588" t="n">
        <v>5476012.84179671</v>
      </c>
      <c r="AM37" s="2478" t="n">
        <v>6142852.99054063</v>
      </c>
      <c r="AN37" s="2478" t="n">
        <v>5813933.24244042</v>
      </c>
      <c r="AO37" s="2478" t="n">
        <v>5488648.56809332</v>
      </c>
      <c r="AP37" s="2478" t="n">
        <v>-666840.14874392</v>
      </c>
      <c r="AQ37" s="2478" t="n">
        <v>-337920.40064371</v>
      </c>
      <c r="AR37" s="2478" t="n">
        <v>6397521.553355972</v>
      </c>
      <c r="AS37" s="1767" t="n">
        <v>-0.1440415173085057</v>
      </c>
      <c r="AT37" s="223" t="n"/>
      <c r="AU37" s="2588" t="n">
        <v>5308887.18359341</v>
      </c>
      <c r="AV37" s="2478" t="n">
        <v>6170168.33748933</v>
      </c>
      <c r="AW37" s="2478" t="n">
        <v>5341381.61458779</v>
      </c>
      <c r="AX37" s="2478" t="n">
        <v>-861281.1538959201</v>
      </c>
      <c r="AY37" s="2478" t="n">
        <v>-32494.43099438027</v>
      </c>
      <c r="AZ37" s="2478" t="n">
        <v>6353686.126568394</v>
      </c>
      <c r="BA37" s="1767" t="n">
        <v>-0.1644398105543933</v>
      </c>
      <c r="BB37" s="1054" t="n"/>
      <c r="BC37" s="2588" t="n">
        <v>5235615.18359341</v>
      </c>
      <c r="BD37" s="2478" t="n">
        <v>6195853.40554991</v>
      </c>
      <c r="BE37" s="2478" t="n">
        <v>5145964.352993703</v>
      </c>
      <c r="BF37" s="2478" t="n">
        <v>-960238.2219564999</v>
      </c>
      <c r="BG37" s="2478" t="n">
        <v>89650.83059970755</v>
      </c>
      <c r="BH37" s="2478" t="n">
        <v>0</v>
      </c>
      <c r="BI37" s="1767" t="n"/>
      <c r="BJ37" s="3069" t="n"/>
      <c r="BK37" s="2588" t="n"/>
      <c r="BL37" s="2478" t="n"/>
      <c r="BM37" s="2478" t="n"/>
      <c r="BN37" s="2478" t="n"/>
      <c r="BO37" s="2478" t="n"/>
      <c r="BP37" s="2478" t="n"/>
      <c r="BQ37" s="2478" t="n"/>
      <c r="BR37" s="1767" t="n"/>
      <c r="BS37" s="1054" t="n"/>
      <c r="BT37" s="2588" t="n"/>
      <c r="BU37" s="2478" t="n"/>
      <c r="BV37" s="2478" t="n"/>
      <c r="BW37" s="2478" t="n"/>
      <c r="BX37" s="2478" t="n"/>
      <c r="BY37" s="2478" t="n"/>
      <c r="BZ37" s="1767" t="n"/>
      <c r="CA37" s="1054" t="n"/>
      <c r="CB37" s="2588" t="n"/>
      <c r="CC37" s="2478" t="n"/>
      <c r="CD37" s="2478" t="n"/>
      <c r="CE37" s="2478" t="n"/>
      <c r="CF37" s="2478" t="n"/>
      <c r="CG37" s="2478" t="n"/>
      <c r="CH37" s="1767" t="n"/>
      <c r="CI37" s="397" t="n"/>
      <c r="CJ37" s="2588" t="n"/>
      <c r="CK37" s="2478" t="n"/>
      <c r="CL37" s="2478" t="n"/>
      <c r="CM37" s="2478" t="n"/>
      <c r="CN37" s="2478" t="n"/>
      <c r="CO37" s="2478" t="n"/>
      <c r="CP37" s="1767" t="n"/>
      <c r="CQ37" s="397" t="n"/>
      <c r="CR37" s="2478" t="n">
        <v>5517038.841796707</v>
      </c>
      <c r="CS37" s="3068" t="n">
        <v>6132056.552480109</v>
      </c>
      <c r="CT37" s="1857" t="n">
        <v>5476346.046494476</v>
      </c>
      <c r="CU37" s="1857" t="n">
        <v>-615017.7106834017</v>
      </c>
      <c r="CV37" s="1857" t="n">
        <v>40692.79530223086</v>
      </c>
      <c r="CW37" s="1857" t="n">
        <v>5982407.5</v>
      </c>
      <c r="CX37" s="702">
        <f>IFERROR(CR37/CW37-1, "-")</f>
        <v/>
      </c>
      <c r="CY37" s="3357" t="n"/>
      <c r="CZ37" s="3359" t="n">
        <v>6220624.28161993</v>
      </c>
      <c r="DA37" s="2434" t="n"/>
      <c r="DB37" s="2434" t="n">
        <v>5523185.069709688</v>
      </c>
      <c r="DC37" s="2434" t="n"/>
      <c r="DD37" s="2478" t="n"/>
      <c r="DE37" s="223">
        <f>CZ37/DD37-1</f>
        <v/>
      </c>
      <c r="DF37" s="223">
        <f>DA37/DD37-1</f>
        <v/>
      </c>
      <c r="DG37" s="223">
        <f>DB37/DD37-1</f>
        <v/>
      </c>
      <c r="DH37" s="1053">
        <f>DC37/DD37-1</f>
        <v/>
      </c>
      <c r="DI37" s="1745" t="n"/>
      <c r="DJ37" s="3334" t="n"/>
      <c r="DK37" s="3335" t="n"/>
      <c r="DL37" s="1764" t="n"/>
      <c r="DM37" s="1764" t="n"/>
      <c r="DN37" s="1764" t="n"/>
      <c r="DO37" s="1764" t="n"/>
      <c r="DP37" s="1764" t="n"/>
      <c r="DQ37" s="1764" t="n"/>
      <c r="DR37" s="1764" t="n"/>
      <c r="DS37" s="1764" t="n"/>
      <c r="DT37" s="1764" t="n"/>
      <c r="DU37" s="1764" t="n"/>
      <c r="DV37" s="1764" t="n"/>
      <c r="DW37" s="1764" t="n"/>
      <c r="DX37" s="2571">
        <f>(CS37-CZ37)*10^6</f>
        <v/>
      </c>
      <c r="DY37" s="2571">
        <f>(CT37-DC37)*10^6</f>
        <v/>
      </c>
      <c r="DZ37" s="2571">
        <f>(CW37-DD37)*10^6</f>
        <v/>
      </c>
      <c r="EA37" s="1764" t="n"/>
      <c r="EB37" s="1764" t="n"/>
      <c r="EC37" s="1764" t="n"/>
      <c r="ED37" s="1764" t="n"/>
      <c r="EE37" s="1764" t="n"/>
      <c r="EF37" s="1764" t="n"/>
      <c r="EG37" s="1764" t="n"/>
      <c r="EH37" s="1764" t="n"/>
      <c r="EI37" s="1764" t="n"/>
      <c r="EJ37" s="1764" t="n"/>
      <c r="EK37" s="1764" t="n"/>
      <c r="EL37" s="1764" t="n"/>
      <c r="EM37" s="1764" t="n"/>
      <c r="EN37" s="1764" t="n"/>
      <c r="EO37" s="1764" t="n"/>
      <c r="EP37" s="1764" t="n"/>
      <c r="EQ37" s="1764" t="n"/>
      <c r="ER37" s="1764" t="n"/>
      <c r="ES37" s="1764" t="n"/>
      <c r="ET37" s="1764" t="n"/>
      <c r="EU37" s="1764" t="n"/>
      <c r="EV37" s="1764" t="n"/>
      <c r="EW37" s="1764" t="n"/>
      <c r="EX37" s="1764" t="n"/>
      <c r="EY37" s="1764" t="n"/>
      <c r="EZ37" s="1764" t="n"/>
      <c r="FA37" s="1764" t="n"/>
      <c r="FB37" s="1764" t="n"/>
      <c r="FC37" s="1764" t="n"/>
      <c r="FD37" s="1764" t="n"/>
      <c r="FE37" s="1764" t="n"/>
      <c r="FF37" s="1764" t="n"/>
      <c r="FG37" s="1764" t="n"/>
      <c r="FH37" s="1764" t="n"/>
      <c r="FI37" s="1764" t="n"/>
      <c r="FJ37" s="1764" t="n"/>
      <c r="FK37" s="1764" t="n"/>
      <c r="FL37" s="1764" t="n"/>
      <c r="FM37" s="1764" t="n"/>
      <c r="FN37" s="1764" t="n"/>
      <c r="FO37" s="1764" t="n"/>
      <c r="FP37" s="1764" t="n"/>
      <c r="FQ37" s="1764" t="n"/>
      <c r="FR37" s="1764" t="n"/>
      <c r="FS37" s="1764" t="n"/>
      <c r="FT37" s="1764" t="n"/>
      <c r="FU37" s="1764" t="n"/>
      <c r="FV37" s="1764" t="n"/>
      <c r="FW37" s="1764" t="n"/>
      <c r="FX37" s="1764" t="n"/>
      <c r="FY37" s="1764" t="n"/>
    </row>
    <row customFormat="1" customHeight="1" ht="4.5" r="38" s="1746">
      <c r="A38" s="438" t="n"/>
      <c r="B38" s="1859" t="n"/>
      <c r="C38" s="651" t="inlineStr">
        <is>
          <t>PARC32</t>
        </is>
      </c>
      <c r="D38" s="3345" t="n"/>
      <c r="E38" s="3346" t="n"/>
      <c r="F38" s="3346" t="n"/>
      <c r="G38" s="1813" t="n"/>
      <c r="H38" s="1814" t="n"/>
      <c r="I38" s="1860" t="n"/>
      <c r="J38" s="3345" t="n"/>
      <c r="K38" s="3346" t="n"/>
      <c r="L38" s="3346" t="n"/>
      <c r="M38" s="3346" t="n"/>
      <c r="N38" s="1814" t="n"/>
      <c r="O38" s="768" t="n"/>
      <c r="P38" s="3346" t="n"/>
      <c r="Q38" s="3346" t="n"/>
      <c r="R38" s="3346" t="n"/>
      <c r="S38" s="3346" t="n"/>
      <c r="T38" s="3346" t="n"/>
      <c r="U38" s="1860" t="n"/>
      <c r="V38" s="3346" t="n"/>
      <c r="W38" s="3346" t="n"/>
      <c r="X38" s="3346" t="n"/>
      <c r="Y38" s="3346" t="n"/>
      <c r="Z38" s="3346" t="n"/>
      <c r="AA38" s="3346" t="n"/>
      <c r="AB38" s="3346" t="n"/>
      <c r="AC38" s="3346" t="n"/>
      <c r="AD38" s="3346" t="n"/>
      <c r="AE38" s="3346" t="n"/>
      <c r="AF38" s="3346" t="n"/>
      <c r="AG38" s="3346" t="n"/>
      <c r="AH38" s="3346" t="n"/>
      <c r="AI38" s="3346" t="n"/>
      <c r="AJ38" s="3346" t="n"/>
      <c r="AK38" s="3346" t="n"/>
      <c r="AL38" s="3346" t="n"/>
      <c r="AM38" s="3346" t="n"/>
      <c r="AN38" s="3346" t="n"/>
      <c r="AO38" s="3346" t="n"/>
      <c r="AP38" s="3346" t="n"/>
      <c r="AQ38" s="3346" t="n"/>
      <c r="AR38" s="3346" t="n"/>
      <c r="AS38" s="3346" t="n"/>
      <c r="AT38" s="3346" t="n"/>
      <c r="AU38" s="3346" t="n"/>
      <c r="AV38" s="3346" t="n"/>
      <c r="AW38" s="3346" t="n"/>
      <c r="AX38" s="3346" t="n"/>
      <c r="AY38" s="3346" t="n"/>
      <c r="AZ38" s="3346" t="n"/>
      <c r="BA38" s="3346" t="n"/>
      <c r="BB38" s="3346" t="n"/>
      <c r="BC38" s="3346" t="n"/>
      <c r="BD38" s="3346" t="n"/>
      <c r="BE38" s="3346" t="n"/>
      <c r="BF38" s="3346" t="n"/>
      <c r="BG38" s="3346" t="n"/>
      <c r="BH38" s="3346" t="n"/>
      <c r="BI38" s="3346" t="n"/>
      <c r="BJ38" s="3346" t="n"/>
      <c r="BK38" s="3346" t="n"/>
      <c r="BL38" s="3346" t="n"/>
      <c r="BM38" s="3346" t="n"/>
      <c r="BN38" s="3346" t="n"/>
      <c r="BO38" s="3346" t="n"/>
      <c r="BP38" s="3346" t="n"/>
      <c r="BQ38" s="3346" t="n"/>
      <c r="BR38" s="3346" t="n"/>
      <c r="BS38" s="3346" t="n"/>
      <c r="BT38" s="3346" t="n"/>
      <c r="BU38" s="3346" t="n"/>
      <c r="BV38" s="3346" t="n"/>
      <c r="BW38" s="3346" t="n"/>
      <c r="BX38" s="3346" t="n"/>
      <c r="BY38" s="3346" t="n"/>
      <c r="BZ38" s="3346" t="n"/>
      <c r="CA38" s="3346" t="n"/>
      <c r="CB38" s="3346" t="n"/>
      <c r="CC38" s="3346" t="n"/>
      <c r="CD38" s="3346" t="n"/>
      <c r="CE38" s="3346" t="n"/>
      <c r="CF38" s="3346" t="n"/>
      <c r="CG38" s="3346" t="n"/>
      <c r="CH38" s="3346" t="n"/>
      <c r="CI38" s="3346" t="n"/>
      <c r="CJ38" s="3346" t="n"/>
      <c r="CK38" s="3346" t="n"/>
      <c r="CL38" s="3346" t="n"/>
      <c r="CM38" s="3346" t="n"/>
      <c r="CN38" s="3346" t="n"/>
      <c r="CO38" s="3346" t="n"/>
      <c r="CP38" s="3346" t="n"/>
      <c r="CQ38" s="3346" t="n"/>
      <c r="CR38" s="3346" t="n"/>
      <c r="CS38" s="3346" t="n"/>
      <c r="CT38" s="3346" t="n"/>
      <c r="CU38" s="3346" t="n"/>
      <c r="CV38" s="3346" t="n"/>
      <c r="CW38" s="3346" t="n"/>
      <c r="CX38" s="702">
        <f>IFERROR(CR38/CW38-1, "-")</f>
        <v/>
      </c>
      <c r="CY38" s="3346" t="n"/>
      <c r="CZ38" s="3360" t="n"/>
      <c r="DA38" s="3346" t="n"/>
      <c r="DB38" s="3346" t="n"/>
      <c r="DC38" s="3346" t="n"/>
      <c r="DD38" s="3346" t="n"/>
      <c r="DE38" s="3346" t="n"/>
      <c r="DF38" s="3346" t="n"/>
      <c r="DG38" s="3346" t="n"/>
      <c r="DH38" s="3346" t="n"/>
      <c r="DI38" s="1745" t="n"/>
      <c r="DJ38" s="3334" t="n"/>
      <c r="DK38" s="3335" t="n"/>
      <c r="DL38" s="1764" t="n"/>
      <c r="DM38" s="1764" t="n"/>
      <c r="DN38" s="1764" t="n"/>
      <c r="DO38" s="1764" t="n"/>
      <c r="DP38" s="1764" t="n"/>
      <c r="DQ38" s="1764" t="n"/>
      <c r="DR38" s="1764" t="n"/>
      <c r="DS38" s="1764" t="n"/>
      <c r="DT38" s="1764" t="n"/>
      <c r="DU38" s="1764" t="n"/>
      <c r="DV38" s="1764" t="n"/>
      <c r="DW38" s="1764" t="n"/>
      <c r="DX38" s="2571">
        <f>(CS38-CZ38)*10^6</f>
        <v/>
      </c>
      <c r="DY38" s="2571">
        <f>(CT38-DC38)*10^6</f>
        <v/>
      </c>
      <c r="DZ38" s="2571">
        <f>(CW38-DD38)*10^6</f>
        <v/>
      </c>
      <c r="EA38" s="1764" t="n"/>
      <c r="EB38" s="1764" t="n"/>
      <c r="EC38" s="1764" t="n"/>
      <c r="ED38" s="1764" t="n"/>
      <c r="EE38" s="1764" t="n"/>
      <c r="EF38" s="1764" t="n"/>
      <c r="EG38" s="1764" t="n"/>
      <c r="EH38" s="1764" t="n"/>
      <c r="EI38" s="1764" t="n"/>
      <c r="EJ38" s="1764" t="n"/>
      <c r="EK38" s="1764" t="n"/>
      <c r="EL38" s="1764" t="n"/>
      <c r="EM38" s="1764" t="n"/>
      <c r="EN38" s="1764" t="n"/>
      <c r="EO38" s="1764" t="n"/>
      <c r="EP38" s="1764" t="n"/>
      <c r="EQ38" s="1764" t="n"/>
      <c r="ER38" s="1764" t="n"/>
      <c r="ES38" s="1764" t="n"/>
      <c r="ET38" s="1764" t="n"/>
      <c r="EU38" s="1764" t="n"/>
      <c r="EV38" s="1764" t="n"/>
      <c r="EW38" s="1764" t="n"/>
      <c r="EX38" s="1764" t="n"/>
      <c r="EY38" s="1764" t="n"/>
      <c r="EZ38" s="1764" t="n"/>
      <c r="FA38" s="1764" t="n"/>
      <c r="FB38" s="1764" t="n"/>
      <c r="FC38" s="1764" t="n"/>
      <c r="FD38" s="1764" t="n"/>
      <c r="FE38" s="1764" t="n"/>
      <c r="FF38" s="1764" t="n"/>
      <c r="FG38" s="1764" t="n"/>
      <c r="FH38" s="1764" t="n"/>
      <c r="FI38" s="1764" t="n"/>
      <c r="FJ38" s="1764" t="n"/>
      <c r="FK38" s="1764" t="n"/>
      <c r="FL38" s="1764" t="n"/>
      <c r="FM38" s="1764" t="n"/>
      <c r="FN38" s="1764" t="n"/>
      <c r="FO38" s="1764" t="n"/>
      <c r="FP38" s="1764" t="n"/>
      <c r="FQ38" s="1764" t="n"/>
      <c r="FR38" s="1764" t="n"/>
      <c r="FS38" s="1764" t="n"/>
      <c r="FT38" s="1764" t="n"/>
      <c r="FU38" s="1764" t="n"/>
      <c r="FV38" s="1764" t="n"/>
      <c r="FW38" s="1764" t="n"/>
      <c r="FX38" s="1764" t="n"/>
      <c r="FY38" s="1764" t="n"/>
    </row>
    <row customFormat="1" customHeight="1" ht="15" r="39" s="1746">
      <c r="A39" s="1862" t="n"/>
      <c r="B39" s="1863" t="inlineStr">
        <is>
          <t>Parc Postpayé</t>
        </is>
      </c>
      <c r="C39" s="651" t="inlineStr">
        <is>
          <t>PARC33</t>
        </is>
      </c>
      <c r="D39" s="3361" t="n">
        <v>0</v>
      </c>
      <c r="E39" s="3362" t="n">
        <v>0</v>
      </c>
      <c r="F39" s="3362" t="n">
        <v>0</v>
      </c>
      <c r="G39" s="1866" t="n">
        <v>0</v>
      </c>
      <c r="H39" s="1867" t="n"/>
      <c r="I39" s="1736" t="n"/>
      <c r="J39" s="3361" t="n">
        <v>0</v>
      </c>
      <c r="K39" s="3362" t="n">
        <v>0</v>
      </c>
      <c r="L39" s="3362" t="n">
        <v>0</v>
      </c>
      <c r="M39" s="3362" t="n">
        <v>0</v>
      </c>
      <c r="N39" s="1867" t="n"/>
      <c r="O39" s="1737" t="n"/>
      <c r="P39" s="3362" t="n">
        <v>0</v>
      </c>
      <c r="Q39" s="3362" t="n">
        <v>0</v>
      </c>
      <c r="R39" s="3362" t="n">
        <v>0</v>
      </c>
      <c r="S39" s="3362" t="n">
        <v>0</v>
      </c>
      <c r="T39" s="3362" t="n"/>
      <c r="U39" s="1736" t="n"/>
      <c r="V39" s="3362" t="n">
        <v>0</v>
      </c>
      <c r="W39" s="3362" t="n">
        <v>0</v>
      </c>
      <c r="X39" s="3361" t="n">
        <v>0</v>
      </c>
      <c r="Y39" s="3362" t="n">
        <v>0</v>
      </c>
      <c r="Z39" s="3362" t="n">
        <v>0</v>
      </c>
      <c r="AA39" s="3362" t="n">
        <v>0</v>
      </c>
      <c r="AB39" s="1868" t="n"/>
      <c r="AC39" s="1868" t="n"/>
      <c r="AD39" s="3362" t="n">
        <v>0</v>
      </c>
      <c r="AE39" s="3362" t="n">
        <v>0</v>
      </c>
      <c r="AF39" s="3361" t="n">
        <v>0</v>
      </c>
      <c r="AG39" s="3362" t="n">
        <v>0</v>
      </c>
      <c r="AH39" s="3362" t="n">
        <v>0</v>
      </c>
      <c r="AI39" s="3362" t="n">
        <v>0</v>
      </c>
      <c r="AJ39" s="1868" t="n"/>
      <c r="AK39" s="1868" t="n"/>
      <c r="AL39" s="3362" t="n">
        <v>0</v>
      </c>
      <c r="AM39" s="3362" t="n">
        <v>0</v>
      </c>
      <c r="AN39" s="3361" t="n">
        <v>0</v>
      </c>
      <c r="AO39" s="3361" t="n">
        <v>0</v>
      </c>
      <c r="AP39" s="3362" t="n">
        <v>0</v>
      </c>
      <c r="AQ39" s="3362" t="n">
        <v>0</v>
      </c>
      <c r="AR39" s="3362" t="n">
        <v>0</v>
      </c>
      <c r="AS39" s="1868" t="n"/>
      <c r="AT39" s="1868" t="n"/>
      <c r="AU39" s="3362" t="n">
        <v>0</v>
      </c>
      <c r="AV39" s="3362" t="n">
        <v>0</v>
      </c>
      <c r="AW39" s="3362" t="n">
        <v>0</v>
      </c>
      <c r="AX39" s="3362" t="n">
        <v>0</v>
      </c>
      <c r="AY39" s="3362" t="n">
        <v>0</v>
      </c>
      <c r="AZ39" s="3362" t="n">
        <v>0</v>
      </c>
      <c r="BA39" s="1868" t="n"/>
      <c r="BB39" s="1869" t="n"/>
      <c r="BC39" s="3362" t="n">
        <v>0</v>
      </c>
      <c r="BD39" s="3362" t="n">
        <v>0</v>
      </c>
      <c r="BE39" s="3362" t="n">
        <v>0</v>
      </c>
      <c r="BF39" s="3362" t="n">
        <v>0</v>
      </c>
      <c r="BG39" s="3362" t="n">
        <v>0</v>
      </c>
      <c r="BH39" s="3362" t="n">
        <v>0</v>
      </c>
      <c r="BI39" s="1868" t="n"/>
      <c r="BJ39" s="3363" t="n"/>
      <c r="BK39" s="3362" t="n"/>
      <c r="BL39" s="3362" t="n"/>
      <c r="BM39" s="3362" t="n"/>
      <c r="BN39" s="3362" t="n"/>
      <c r="BO39" s="3362" t="n"/>
      <c r="BP39" s="3362" t="n"/>
      <c r="BQ39" s="3362" t="n"/>
      <c r="BR39" s="1868" t="n"/>
      <c r="BS39" s="1869" t="n"/>
      <c r="BT39" s="3362" t="n"/>
      <c r="BU39" s="3362" t="n"/>
      <c r="BV39" s="3362" t="n"/>
      <c r="BW39" s="3362" t="n"/>
      <c r="BX39" s="3362" t="n"/>
      <c r="BY39" s="3362" t="n"/>
      <c r="BZ39" s="1868" t="n"/>
      <c r="CA39" s="1869" t="n"/>
      <c r="CB39" s="3362" t="n"/>
      <c r="CC39" s="3362" t="n"/>
      <c r="CD39" s="3362" t="n"/>
      <c r="CE39" s="3362" t="n"/>
      <c r="CF39" s="3362" t="n"/>
      <c r="CG39" s="3362" t="n"/>
      <c r="CH39" s="1868" t="n"/>
      <c r="CI39" s="1869" t="n"/>
      <c r="CJ39" s="3362" t="n"/>
      <c r="CK39" s="3362" t="n"/>
      <c r="CL39" s="3362" t="n"/>
      <c r="CM39" s="3362" t="n"/>
      <c r="CN39" s="3362" t="n"/>
      <c r="CO39" s="3362" t="n"/>
      <c r="CP39" s="1868" t="n"/>
      <c r="CQ39" s="1871" t="n"/>
      <c r="CR39" s="3364" t="n">
        <v>0</v>
      </c>
      <c r="CS39" s="3364" t="n">
        <v>0</v>
      </c>
      <c r="CT39" s="1873" t="n">
        <v>0</v>
      </c>
      <c r="CU39" s="1873" t="n">
        <v>0</v>
      </c>
      <c r="CV39" s="1873" t="n">
        <v>0</v>
      </c>
      <c r="CW39" s="1873" t="n">
        <v>0</v>
      </c>
      <c r="CX39" s="1873" t="n"/>
      <c r="CY39" s="1820" t="n"/>
      <c r="CZ39" s="3365" t="n"/>
      <c r="DA39" s="3362" t="n"/>
      <c r="DB39" s="3362" t="n"/>
      <c r="DC39" s="3362" t="n"/>
      <c r="DD39" s="1873" t="n"/>
      <c r="DE39" s="1873" t="n"/>
      <c r="DF39" s="1873" t="n"/>
      <c r="DG39" s="1873" t="n"/>
      <c r="DH39" s="1873" t="n"/>
      <c r="DI39" s="1745" t="n"/>
      <c r="DJ39" s="3334" t="n"/>
      <c r="DK39" s="3335" t="n"/>
      <c r="DL39" s="1764" t="n"/>
      <c r="DM39" s="1764" t="n"/>
      <c r="DN39" s="1764" t="n"/>
      <c r="DO39" s="1764" t="n"/>
      <c r="DP39" s="1764" t="n"/>
      <c r="DQ39" s="1764" t="n"/>
      <c r="DR39" s="1764" t="n"/>
      <c r="DS39" s="1764" t="n"/>
      <c r="DT39" s="1764" t="n"/>
      <c r="DU39" s="1764" t="n"/>
      <c r="DV39" s="1764" t="n"/>
      <c r="DW39" s="1764" t="n"/>
      <c r="DX39" s="2571">
        <f>(CS39-CZ39)*10^6</f>
        <v/>
      </c>
      <c r="DY39" s="2571">
        <f>(CT39-DC39)*10^6</f>
        <v/>
      </c>
      <c r="DZ39" s="2571">
        <f>(CW39-DD39)*10^6</f>
        <v/>
      </c>
      <c r="EA39" s="1764" t="n"/>
      <c r="EB39" s="1764" t="n"/>
      <c r="EC39" s="1764" t="n"/>
      <c r="ED39" s="1764" t="n"/>
      <c r="EE39" s="1764" t="n"/>
      <c r="EF39" s="1764" t="n"/>
      <c r="EG39" s="1764" t="n"/>
      <c r="EH39" s="1764" t="n"/>
      <c r="EI39" s="1764" t="n"/>
      <c r="EJ39" s="1764" t="n"/>
      <c r="EK39" s="1764" t="n"/>
      <c r="EL39" s="1764" t="n"/>
      <c r="EM39" s="1764" t="n"/>
      <c r="EN39" s="1764" t="n"/>
      <c r="EO39" s="1764" t="n"/>
      <c r="EP39" s="1764" t="n"/>
      <c r="EQ39" s="1764" t="n"/>
      <c r="ER39" s="1764" t="n"/>
      <c r="ES39" s="1764" t="n"/>
      <c r="ET39" s="1764" t="n"/>
      <c r="EU39" s="1764" t="n"/>
      <c r="EV39" s="1764" t="n"/>
      <c r="EW39" s="1764" t="n"/>
      <c r="EX39" s="1764" t="n"/>
      <c r="EY39" s="1764" t="n"/>
      <c r="EZ39" s="1764" t="n"/>
      <c r="FA39" s="1764" t="n"/>
      <c r="FB39" s="1764" t="n"/>
      <c r="FC39" s="1764" t="n"/>
      <c r="FD39" s="1764" t="n"/>
      <c r="FE39" s="1764" t="n"/>
      <c r="FF39" s="1764" t="n"/>
      <c r="FG39" s="1764" t="n"/>
      <c r="FH39" s="1764" t="n"/>
      <c r="FI39" s="1764" t="n"/>
      <c r="FJ39" s="1764" t="n"/>
      <c r="FK39" s="1764" t="n"/>
      <c r="FL39" s="1764" t="n"/>
      <c r="FM39" s="1764" t="n"/>
      <c r="FN39" s="1764" t="n"/>
      <c r="FO39" s="1764" t="n"/>
      <c r="FP39" s="1764" t="n"/>
      <c r="FQ39" s="1764" t="n"/>
      <c r="FR39" s="1764" t="n"/>
      <c r="FS39" s="1764" t="n"/>
      <c r="FT39" s="1764" t="n"/>
      <c r="FU39" s="1764" t="n"/>
      <c r="FV39" s="1764" t="n"/>
      <c r="FW39" s="1764" t="n"/>
      <c r="FX39" s="1764" t="n"/>
      <c r="FY39" s="1764" t="n"/>
    </row>
    <row customFormat="1" customHeight="1" ht="15" r="40" s="1764">
      <c r="A40" s="1875" t="n"/>
      <c r="B40" s="1783" t="inlineStr">
        <is>
          <t>Parc début Période</t>
        </is>
      </c>
      <c r="C40" s="651" t="inlineStr">
        <is>
          <t>PARC34</t>
        </is>
      </c>
      <c r="D40" s="1839" t="n">
        <v>92438</v>
      </c>
      <c r="E40" s="1750" t="n">
        <v>94182</v>
      </c>
      <c r="F40" s="2431" t="n">
        <v>-1744</v>
      </c>
      <c r="G40" s="1750" t="n">
        <v>87231</v>
      </c>
      <c r="H40" s="1751" t="n">
        <v>0.05969208194334574</v>
      </c>
      <c r="I40" s="1784" t="n"/>
      <c r="J40" s="1839" t="n">
        <v>92042</v>
      </c>
      <c r="K40" s="1750" t="n">
        <v>94482</v>
      </c>
      <c r="L40" s="2765" t="n">
        <v>-2440</v>
      </c>
      <c r="M40" s="1840" t="n">
        <v>85055</v>
      </c>
      <c r="N40" s="1751" t="n">
        <v>0.08214684615836809</v>
      </c>
      <c r="O40" s="1785" t="n"/>
      <c r="P40" s="1839" t="n">
        <v>92807</v>
      </c>
      <c r="Q40" s="1840" t="n">
        <v>94782</v>
      </c>
      <c r="R40" s="2765" t="n">
        <v>-1975</v>
      </c>
      <c r="S40" s="1840" t="n">
        <v>89874</v>
      </c>
      <c r="T40" s="1751" t="n">
        <v>0.03263457729710484</v>
      </c>
      <c r="U40" s="1784" t="n"/>
      <c r="V40" s="1839" t="n">
        <v>93616</v>
      </c>
      <c r="W40" s="1840" t="n">
        <v>95082</v>
      </c>
      <c r="X40" s="1750" t="n">
        <v>93616</v>
      </c>
      <c r="Y40" s="2431" t="n">
        <v>-1466</v>
      </c>
      <c r="Z40" s="2431" t="n">
        <v>0</v>
      </c>
      <c r="AA40" s="1750" t="n">
        <v>86945</v>
      </c>
      <c r="AB40" s="1751" t="n">
        <v>0.07672666628328262</v>
      </c>
      <c r="AC40" s="702" t="n"/>
      <c r="AD40" s="1839" t="n">
        <v>94152</v>
      </c>
      <c r="AE40" s="1840" t="n">
        <v>95432</v>
      </c>
      <c r="AF40" s="1750" t="n">
        <v>93966</v>
      </c>
      <c r="AG40" s="2431" t="n">
        <v>-1280</v>
      </c>
      <c r="AH40" s="2431" t="n">
        <v>186</v>
      </c>
      <c r="AI40" s="1750" t="n">
        <v>85998</v>
      </c>
      <c r="AJ40" s="1751" t="n">
        <v>0.09481615851531422</v>
      </c>
      <c r="AK40" s="702" t="n"/>
      <c r="AL40" s="1839" t="n">
        <v>96913</v>
      </c>
      <c r="AM40" s="1840" t="n">
        <v>95882</v>
      </c>
      <c r="AN40" s="1750" t="n">
        <v>94416</v>
      </c>
      <c r="AO40" s="1750" t="n">
        <v>96913</v>
      </c>
      <c r="AP40" s="2431" t="n">
        <v>1031</v>
      </c>
      <c r="AQ40" s="2431" t="n">
        <v>2497</v>
      </c>
      <c r="AR40" s="1750" t="n">
        <v>86587</v>
      </c>
      <c r="AS40" s="1751" t="n">
        <v>0.1192557774261724</v>
      </c>
      <c r="AT40" s="702" t="n"/>
      <c r="AU40" s="1839" t="n">
        <v>97281</v>
      </c>
      <c r="AV40" s="1840" t="n">
        <v>96332</v>
      </c>
      <c r="AW40" s="1840" t="n">
        <v>97363</v>
      </c>
      <c r="AX40" s="2431" t="n">
        <v>949</v>
      </c>
      <c r="AY40" s="2431" t="n">
        <v>-82</v>
      </c>
      <c r="AZ40" s="1750" t="n">
        <v>85142</v>
      </c>
      <c r="BA40" s="1751" t="n">
        <v>0.142573582955533</v>
      </c>
      <c r="BB40" s="703" t="n"/>
      <c r="BC40" s="1839" t="n">
        <v>97622</v>
      </c>
      <c r="BD40" s="1840" t="n">
        <v>96832</v>
      </c>
      <c r="BE40" s="1840" t="n">
        <v>97863</v>
      </c>
      <c r="BF40" s="2431" t="n">
        <v>790</v>
      </c>
      <c r="BG40" s="2431" t="n">
        <v>-241</v>
      </c>
      <c r="BH40" s="1750" t="n">
        <v>0</v>
      </c>
      <c r="BI40" s="1751" t="n"/>
      <c r="BJ40" s="2780" t="n"/>
      <c r="BK40" s="1839" t="n"/>
      <c r="BL40" s="1840" t="n"/>
      <c r="BM40" s="1840" t="n"/>
      <c r="BN40" s="1840" t="n"/>
      <c r="BO40" s="2431" t="n"/>
      <c r="BP40" s="2431" t="n"/>
      <c r="BQ40" s="1750" t="n"/>
      <c r="BR40" s="1751" t="n"/>
      <c r="BS40" s="703" t="n"/>
      <c r="BT40" s="1839" t="n"/>
      <c r="BU40" s="1840" t="n"/>
      <c r="BV40" s="1840" t="n"/>
      <c r="BW40" s="2431" t="n"/>
      <c r="BX40" s="2431" t="n"/>
      <c r="BY40" s="1750" t="n"/>
      <c r="BZ40" s="1751" t="n"/>
      <c r="CA40" s="703" t="n"/>
      <c r="CB40" s="1839" t="n"/>
      <c r="CC40" s="1840" t="n"/>
      <c r="CD40" s="1840" t="n"/>
      <c r="CE40" s="2431" t="n"/>
      <c r="CF40" s="2431" t="n"/>
      <c r="CG40" s="1750" t="n"/>
      <c r="CH40" s="1751" t="n"/>
      <c r="CI40" s="703" t="n"/>
      <c r="CJ40" s="1839" t="n"/>
      <c r="CK40" s="1840" t="n"/>
      <c r="CL40" s="1840" t="n"/>
      <c r="CM40" s="2431" t="n"/>
      <c r="CN40" s="2431" t="n"/>
      <c r="CO40" s="1750" t="n"/>
      <c r="CP40" s="1751" t="n"/>
      <c r="CQ40" s="703" t="n"/>
      <c r="CR40" s="2431" t="n">
        <v>92438</v>
      </c>
      <c r="CS40" s="2431" t="n">
        <v>94182</v>
      </c>
      <c r="CT40" s="1750" t="n">
        <v>92438</v>
      </c>
      <c r="CU40" s="1750" t="n">
        <v>-1744</v>
      </c>
      <c r="CV40" s="1750" t="n">
        <v>0</v>
      </c>
      <c r="CW40" s="1750" t="n">
        <v>87231</v>
      </c>
      <c r="CX40" s="702">
        <f>IFERROR(CR40/CW40-1, "-")</f>
        <v/>
      </c>
      <c r="CY40" s="385" t="n"/>
      <c r="CZ40" s="2782" t="n">
        <v>94182</v>
      </c>
      <c r="DA40" s="1750" t="n"/>
      <c r="DB40" s="1750" t="n">
        <v>92438</v>
      </c>
      <c r="DC40" s="1750" t="n"/>
      <c r="DD40" s="1750" t="n"/>
      <c r="DE40" s="702">
        <f>CZ40/DD40-1</f>
        <v/>
      </c>
      <c r="DF40" s="702">
        <f>DA40/DD40-1</f>
        <v/>
      </c>
      <c r="DG40" s="1784">
        <f>DB40/DD40-1</f>
        <v/>
      </c>
      <c r="DH40" s="1787">
        <f>DC40/DD40-1</f>
        <v/>
      </c>
      <c r="DI40" s="1763" t="n"/>
      <c r="DJ40" s="3334" t="n"/>
      <c r="DK40" s="3335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t="15" r="41" s="1746">
      <c r="A41" s="438" t="n"/>
      <c r="B41" s="1789" t="inlineStr">
        <is>
          <t>Activations totales</t>
        </is>
      </c>
      <c r="C41" s="651" t="inlineStr">
        <is>
          <t>PARC35</t>
        </is>
      </c>
      <c r="D41" s="2588" t="n">
        <v>3145</v>
      </c>
      <c r="E41" s="952" t="n">
        <v>2000</v>
      </c>
      <c r="F41" s="2434" t="n">
        <v>1145</v>
      </c>
      <c r="G41" s="952" t="n">
        <v>1385</v>
      </c>
      <c r="H41" s="3330" t="n">
        <v>1.270758122743682</v>
      </c>
      <c r="I41" s="232" t="n"/>
      <c r="J41" s="2588" t="n">
        <v>1833</v>
      </c>
      <c r="K41" s="952" t="n">
        <v>2000</v>
      </c>
      <c r="L41" s="2434" t="n">
        <v>-167</v>
      </c>
      <c r="M41" s="952" t="n">
        <v>6164</v>
      </c>
      <c r="N41" s="3330" t="n">
        <v>-0.7026281635301752</v>
      </c>
      <c r="O41" s="397" t="n"/>
      <c r="P41" s="2588" t="n">
        <v>2309</v>
      </c>
      <c r="Q41" s="952" t="n">
        <v>2000</v>
      </c>
      <c r="R41" s="2434" t="n">
        <v>309</v>
      </c>
      <c r="S41" s="952" t="n">
        <v>1209</v>
      </c>
      <c r="T41" s="3330" t="n">
        <v>0.9098428453267162</v>
      </c>
      <c r="U41" s="232" t="n"/>
      <c r="V41" s="2588" t="n">
        <v>2162</v>
      </c>
      <c r="W41" s="952" t="n">
        <v>2000</v>
      </c>
      <c r="X41" s="952" t="n">
        <v>2000</v>
      </c>
      <c r="Y41" s="2434" t="n">
        <v>162</v>
      </c>
      <c r="Z41" s="2434" t="n">
        <v>162</v>
      </c>
      <c r="AA41" s="952" t="n">
        <v>3063</v>
      </c>
      <c r="AB41" s="1767" t="n">
        <v>-0.2941560561540973</v>
      </c>
      <c r="AC41" s="232" t="n"/>
      <c r="AD41" s="2588" t="n">
        <v>4317</v>
      </c>
      <c r="AE41" s="952" t="n">
        <v>2100</v>
      </c>
      <c r="AF41" s="952" t="n">
        <v>2100</v>
      </c>
      <c r="AG41" s="2434" t="n">
        <v>2217</v>
      </c>
      <c r="AH41" s="2434" t="n">
        <v>2217</v>
      </c>
      <c r="AI41" s="952" t="n">
        <v>2565</v>
      </c>
      <c r="AJ41" s="1767" t="n">
        <v>0.6830409356725147</v>
      </c>
      <c r="AK41" s="232" t="n"/>
      <c r="AL41" s="2588" t="n">
        <v>2929</v>
      </c>
      <c r="AM41" s="952" t="n">
        <v>2100</v>
      </c>
      <c r="AN41" s="952" t="n">
        <v>2100</v>
      </c>
      <c r="AO41" s="952" t="n">
        <v>2100</v>
      </c>
      <c r="AP41" s="2434" t="n">
        <v>829</v>
      </c>
      <c r="AQ41" s="2434" t="n">
        <v>829</v>
      </c>
      <c r="AR41" s="952" t="n">
        <v>1060</v>
      </c>
      <c r="AS41" s="1767" t="n">
        <v>1.763207547169811</v>
      </c>
      <c r="AT41" s="232" t="n"/>
      <c r="AU41" s="2588" t="n">
        <v>2650</v>
      </c>
      <c r="AV41" s="952" t="n">
        <v>2100</v>
      </c>
      <c r="AW41" s="952" t="n">
        <v>2100</v>
      </c>
      <c r="AX41" s="2434" t="n">
        <v>550</v>
      </c>
      <c r="AY41" s="2434" t="n">
        <v>550</v>
      </c>
      <c r="AZ41" s="952" t="n">
        <v>4906</v>
      </c>
      <c r="BA41" s="3330" t="n">
        <v>-0.4598450876477782</v>
      </c>
      <c r="BB41" s="397" t="n"/>
      <c r="BC41" s="2588" t="n">
        <v>3299</v>
      </c>
      <c r="BD41" s="952" t="n">
        <v>2200</v>
      </c>
      <c r="BE41" s="952" t="n">
        <v>2200</v>
      </c>
      <c r="BF41" s="2434" t="n">
        <v>1099</v>
      </c>
      <c r="BG41" s="2434" t="n">
        <v>1099</v>
      </c>
      <c r="BH41" s="952" t="n">
        <v>0</v>
      </c>
      <c r="BI41" s="3330" t="n"/>
      <c r="BJ41" s="2586" t="n"/>
      <c r="BK41" s="2588" t="n"/>
      <c r="BL41" s="952" t="n"/>
      <c r="BM41" s="952" t="n"/>
      <c r="BN41" s="952" t="n"/>
      <c r="BO41" s="2434" t="n"/>
      <c r="BP41" s="2434" t="n"/>
      <c r="BQ41" s="952" t="n"/>
      <c r="BR41" s="3330" t="n"/>
      <c r="BS41" s="397" t="n"/>
      <c r="BT41" s="2588" t="n"/>
      <c r="BU41" s="952" t="n"/>
      <c r="BV41" s="952" t="n"/>
      <c r="BW41" s="2434" t="n"/>
      <c r="BX41" s="2434" t="n"/>
      <c r="BY41" s="952" t="n"/>
      <c r="BZ41" s="3330" t="n"/>
      <c r="CA41" s="397" t="n"/>
      <c r="CB41" s="2588" t="n"/>
      <c r="CC41" s="952" t="n"/>
      <c r="CD41" s="952" t="n"/>
      <c r="CE41" s="2434" t="n"/>
      <c r="CF41" s="2434" t="n"/>
      <c r="CG41" s="952" t="n"/>
      <c r="CH41" s="3330" t="n"/>
      <c r="CI41" s="397" t="n"/>
      <c r="CJ41" s="2588" t="n"/>
      <c r="CK41" s="952" t="n"/>
      <c r="CL41" s="952" t="n"/>
      <c r="CM41" s="2434" t="n"/>
      <c r="CN41" s="2434" t="n"/>
      <c r="CO41" s="952" t="n"/>
      <c r="CP41" s="3330" t="n"/>
      <c r="CQ41" s="397" t="n"/>
      <c r="CR41" s="952" t="n">
        <v>22644</v>
      </c>
      <c r="CS41" s="2434" t="n">
        <v>16500</v>
      </c>
      <c r="CT41" s="952" t="n">
        <v>17966</v>
      </c>
      <c r="CU41" s="952" t="n">
        <v>6144</v>
      </c>
      <c r="CV41" s="952" t="n">
        <v>4678</v>
      </c>
      <c r="CW41" s="952" t="n">
        <v>20352</v>
      </c>
      <c r="CX41" s="702">
        <f>IFERROR(CR41/CW41-1, "-")</f>
        <v/>
      </c>
      <c r="CY41" s="400" t="n"/>
      <c r="CZ41" s="1842" t="n">
        <v>25300</v>
      </c>
      <c r="DA41" s="952" t="n"/>
      <c r="DB41" s="952" t="n">
        <v>28966</v>
      </c>
      <c r="DC41" s="952" t="n"/>
      <c r="DD41" s="952" t="n"/>
      <c r="DE41" s="232">
        <f>CZ41/DD41-1</f>
        <v/>
      </c>
      <c r="DF41" s="232">
        <f>DA41/DD41-1</f>
        <v/>
      </c>
      <c r="DG41" s="232">
        <f>DB41/DD41-1</f>
        <v/>
      </c>
      <c r="DH41" s="774">
        <f>DC41/DD41-1</f>
        <v/>
      </c>
      <c r="DI41" s="1745" t="n"/>
      <c r="DJ41" s="3334" t="n"/>
      <c r="DK41" s="3335" t="n"/>
      <c r="DL41" s="1764" t="n"/>
      <c r="DM41" s="1764" t="n"/>
      <c r="DN41" s="1764" t="n"/>
      <c r="DO41" s="1764" t="n"/>
      <c r="DP41" s="1764" t="n"/>
      <c r="DQ41" s="1764" t="n"/>
      <c r="DR41" s="1764" t="n"/>
      <c r="DS41" s="1764" t="n"/>
      <c r="DT41" s="1764" t="n"/>
      <c r="DU41" s="1764" t="n"/>
      <c r="DV41" s="1764" t="n"/>
      <c r="DW41" s="1764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1764" t="n"/>
      <c r="EB41" s="1764" t="n"/>
      <c r="EC41" s="1764" t="n"/>
      <c r="ED41" s="1764" t="n"/>
      <c r="EE41" s="1764" t="n"/>
      <c r="EF41" s="1764" t="n"/>
      <c r="EG41" s="1764" t="n"/>
      <c r="EH41" s="1764" t="n"/>
      <c r="EI41" s="1764" t="n"/>
      <c r="EJ41" s="1764" t="n"/>
      <c r="EK41" s="1764" t="n"/>
      <c r="EL41" s="1764" t="n"/>
      <c r="EM41" s="1764" t="n"/>
      <c r="EN41" s="1764" t="n"/>
      <c r="EO41" s="1764" t="n"/>
      <c r="EP41" s="1764" t="n"/>
      <c r="EQ41" s="1764" t="n"/>
      <c r="ER41" s="1764" t="n"/>
      <c r="ES41" s="1764" t="n"/>
      <c r="ET41" s="1764" t="n"/>
      <c r="EU41" s="1764" t="n"/>
      <c r="EV41" s="1764" t="n"/>
      <c r="EW41" s="1764" t="n"/>
      <c r="EX41" s="1764" t="n"/>
      <c r="EY41" s="1764" t="n"/>
      <c r="EZ41" s="1764" t="n"/>
      <c r="FA41" s="1764" t="n"/>
      <c r="FB41" s="1764" t="n"/>
      <c r="FC41" s="1764" t="n"/>
      <c r="FD41" s="1764" t="n"/>
      <c r="FE41" s="1764" t="n"/>
      <c r="FF41" s="1764" t="n"/>
      <c r="FG41" s="1764" t="n"/>
      <c r="FH41" s="1764" t="n"/>
      <c r="FI41" s="1764" t="n"/>
      <c r="FJ41" s="1764" t="n"/>
      <c r="FK41" s="1764" t="n"/>
      <c r="FL41" s="1764" t="n"/>
      <c r="FM41" s="1764" t="n"/>
      <c r="FN41" s="1764" t="n"/>
      <c r="FO41" s="1764" t="n"/>
      <c r="FP41" s="1764" t="n"/>
      <c r="FQ41" s="1764" t="n"/>
      <c r="FR41" s="1764" t="n"/>
      <c r="FS41" s="1764" t="n"/>
      <c r="FT41" s="1764" t="n"/>
      <c r="FU41" s="1764" t="n"/>
      <c r="FV41" s="1764" t="n"/>
      <c r="FW41" s="1764" t="n"/>
      <c r="FX41" s="1764" t="n"/>
      <c r="FY41" s="1764" t="n"/>
    </row>
    <row customFormat="1" customHeight="1" ht="15" r="42" s="1849">
      <c r="A42" s="1876" t="n"/>
      <c r="B42" s="1877" t="inlineStr">
        <is>
          <t>Résiliations totales</t>
        </is>
      </c>
      <c r="C42" s="651" t="inlineStr">
        <is>
          <t>PARC36</t>
        </is>
      </c>
      <c r="D42" s="2588" t="n">
        <v>-3541</v>
      </c>
      <c r="E42" s="1846" t="n">
        <v>-1700</v>
      </c>
      <c r="F42" s="2434" t="n">
        <v>-1841</v>
      </c>
      <c r="G42" s="1846" t="n">
        <v>-3561</v>
      </c>
      <c r="H42" s="3330" t="n">
        <v>-0.005616399887672041</v>
      </c>
      <c r="I42" s="232" t="n"/>
      <c r="J42" s="2588" t="n">
        <v>-1068</v>
      </c>
      <c r="K42" s="1846" t="n">
        <v>-1700</v>
      </c>
      <c r="L42" s="2434" t="n">
        <v>632</v>
      </c>
      <c r="M42" s="1846" t="n">
        <v>-1345</v>
      </c>
      <c r="N42" s="3330" t="n">
        <v>-0.2059479553903346</v>
      </c>
      <c r="O42" s="397" t="n"/>
      <c r="P42" s="2588" t="n">
        <v>-1500</v>
      </c>
      <c r="Q42" s="1846" t="n">
        <v>-1700</v>
      </c>
      <c r="R42" s="2434" t="n">
        <v>200</v>
      </c>
      <c r="S42" s="1846" t="n">
        <v>-4138</v>
      </c>
      <c r="T42" s="3330" t="n">
        <v>-0.6375060415659739</v>
      </c>
      <c r="U42" s="232" t="n"/>
      <c r="V42" s="2588" t="n">
        <v>-1626</v>
      </c>
      <c r="W42" s="1846" t="n">
        <v>-1650</v>
      </c>
      <c r="X42" s="1846" t="n">
        <v>-1650</v>
      </c>
      <c r="Y42" s="2434" t="n">
        <v>24</v>
      </c>
      <c r="Z42" s="2434" t="n">
        <v>24</v>
      </c>
      <c r="AA42" s="1846" t="n">
        <v>-4010</v>
      </c>
      <c r="AB42" s="1767" t="n">
        <v>-0.5945137157107232</v>
      </c>
      <c r="AC42" s="232" t="n"/>
      <c r="AD42" s="2588" t="n">
        <v>-1556</v>
      </c>
      <c r="AE42" s="1846" t="n">
        <v>-1650</v>
      </c>
      <c r="AF42" s="1846" t="n">
        <v>-1650</v>
      </c>
      <c r="AG42" s="2434" t="n">
        <v>94</v>
      </c>
      <c r="AH42" s="2434" t="n">
        <v>94</v>
      </c>
      <c r="AI42" s="1846" t="n">
        <v>-1976</v>
      </c>
      <c r="AJ42" s="1767" t="n">
        <v>-0.2125506072874493</v>
      </c>
      <c r="AK42" s="232" t="n"/>
      <c r="AL42" s="2588" t="n">
        <v>-2561</v>
      </c>
      <c r="AM42" s="1846" t="n">
        <v>-1650</v>
      </c>
      <c r="AN42" s="1846" t="n">
        <v>-1650</v>
      </c>
      <c r="AO42" s="1846" t="n">
        <v>-1650</v>
      </c>
      <c r="AP42" s="2434" t="n">
        <v>-911</v>
      </c>
      <c r="AQ42" s="2434" t="n">
        <v>-911</v>
      </c>
      <c r="AR42" s="1846" t="n">
        <v>-2505</v>
      </c>
      <c r="AS42" s="1767" t="n">
        <v>0.02235528942115761</v>
      </c>
      <c r="AT42" s="232" t="n"/>
      <c r="AU42" s="2588" t="n">
        <v>-2309</v>
      </c>
      <c r="AV42" s="1846" t="n">
        <v>-1600</v>
      </c>
      <c r="AW42" s="1846" t="n">
        <v>-1600</v>
      </c>
      <c r="AX42" s="2434" t="n">
        <v>-709</v>
      </c>
      <c r="AY42" s="2434" t="n">
        <v>-709</v>
      </c>
      <c r="AZ42" s="1846" t="n">
        <v>-634</v>
      </c>
      <c r="BA42" s="3330" t="n">
        <v>2.641955835962145</v>
      </c>
      <c r="BB42" s="397" t="n"/>
      <c r="BC42" s="2588" t="n">
        <v>-2142</v>
      </c>
      <c r="BD42" s="1846" t="n">
        <v>-1600</v>
      </c>
      <c r="BE42" s="1846" t="n">
        <v>-1600</v>
      </c>
      <c r="BF42" s="2434" t="n">
        <v>-542</v>
      </c>
      <c r="BG42" s="2434" t="n">
        <v>-542</v>
      </c>
      <c r="BH42" s="1846" t="n">
        <v>0</v>
      </c>
      <c r="BI42" s="3330" t="n"/>
      <c r="BJ42" s="2586" t="n"/>
      <c r="BK42" s="2588" t="n"/>
      <c r="BL42" s="1846" t="n"/>
      <c r="BM42" s="1846" t="n"/>
      <c r="BN42" s="1846" t="n"/>
      <c r="BO42" s="2434" t="n"/>
      <c r="BP42" s="2434" t="n"/>
      <c r="BQ42" s="1846" t="n"/>
      <c r="BR42" s="3330" t="n"/>
      <c r="BS42" s="397" t="n"/>
      <c r="BT42" s="2588" t="n"/>
      <c r="BU42" s="1846" t="n"/>
      <c r="BV42" s="1846" t="n"/>
      <c r="BW42" s="2434" t="n"/>
      <c r="BX42" s="2434" t="n"/>
      <c r="BY42" s="1846" t="n"/>
      <c r="BZ42" s="3330" t="n"/>
      <c r="CA42" s="397" t="n"/>
      <c r="CB42" s="2588" t="n"/>
      <c r="CC42" s="1846" t="n"/>
      <c r="CD42" s="1846" t="n"/>
      <c r="CE42" s="2434" t="n"/>
      <c r="CF42" s="2434" t="n"/>
      <c r="CG42" s="1846" t="n"/>
      <c r="CH42" s="3330" t="n"/>
      <c r="CI42" s="397" t="n"/>
      <c r="CJ42" s="2588" t="n"/>
      <c r="CK42" s="1846" t="n"/>
      <c r="CL42" s="1846" t="n"/>
      <c r="CM42" s="2434" t="n"/>
      <c r="CN42" s="2434" t="n"/>
      <c r="CO42" s="1846" t="n"/>
      <c r="CP42" s="3330" t="n"/>
      <c r="CQ42" s="397" t="n"/>
      <c r="CR42" s="952" t="n">
        <v>-16303</v>
      </c>
      <c r="CS42" s="2434" t="n">
        <v>-13250</v>
      </c>
      <c r="CT42" s="952" t="n">
        <v>-12541</v>
      </c>
      <c r="CU42" s="1846" t="n">
        <v>-3053</v>
      </c>
      <c r="CV42" s="1846" t="n">
        <v>-3762</v>
      </c>
      <c r="CW42" s="1846" t="n">
        <v>-18169</v>
      </c>
      <c r="CX42" s="702">
        <f>IFERROR(CR42/CW42-1, "-")</f>
        <v/>
      </c>
      <c r="CY42" s="1878" t="n"/>
      <c r="CZ42" s="1842" t="n">
        <v>-19500</v>
      </c>
      <c r="DA42" s="1846" t="n"/>
      <c r="DB42" s="1846" t="n">
        <v>-20391</v>
      </c>
      <c r="DC42" s="1846" t="n"/>
      <c r="DD42" s="1846" t="n"/>
      <c r="DE42" s="232">
        <f>CZ42/DD42-1</f>
        <v/>
      </c>
      <c r="DF42" s="232">
        <f>DA42/DD42-1</f>
        <v/>
      </c>
      <c r="DG42" s="232">
        <f>DB42/DD42-1</f>
        <v/>
      </c>
      <c r="DH42" s="774">
        <f>DC42/DD42-1</f>
        <v/>
      </c>
      <c r="DI42" s="1879" t="n"/>
      <c r="DJ42" s="3334" t="n"/>
      <c r="DK42" s="3335" t="n"/>
      <c r="DL42" s="1764" t="n"/>
      <c r="DM42" s="1764" t="n"/>
      <c r="DN42" s="1764" t="n"/>
      <c r="DO42" s="1764" t="n"/>
      <c r="DP42" s="1764" t="n"/>
      <c r="DQ42" s="1764" t="n"/>
      <c r="DR42" s="1764" t="n"/>
      <c r="DS42" s="1764" t="n"/>
      <c r="DT42" s="1764" t="n"/>
      <c r="DU42" s="1764" t="n"/>
      <c r="DV42" s="1764" t="n"/>
      <c r="DW42" s="1764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1764" t="n"/>
      <c r="EB42" s="1764" t="n"/>
      <c r="EC42" s="1764" t="n"/>
      <c r="ED42" s="1764" t="n"/>
      <c r="EE42" s="1764" t="n"/>
      <c r="EF42" s="1764" t="n"/>
      <c r="EG42" s="1764" t="n"/>
      <c r="EH42" s="1764" t="n"/>
      <c r="EI42" s="1764" t="n"/>
      <c r="EJ42" s="1764" t="n"/>
      <c r="EK42" s="1764" t="n"/>
      <c r="EL42" s="1764" t="n"/>
      <c r="EM42" s="1764" t="n"/>
      <c r="EN42" s="1764" t="n"/>
      <c r="EO42" s="1764" t="n"/>
      <c r="EP42" s="1764" t="n"/>
      <c r="EQ42" s="1764" t="n"/>
      <c r="ER42" s="1764" t="n"/>
      <c r="ES42" s="1764" t="n"/>
      <c r="ET42" s="1764" t="n"/>
      <c r="EU42" s="1764" t="n"/>
      <c r="EV42" s="1764" t="n"/>
      <c r="EW42" s="1764" t="n"/>
      <c r="EX42" s="1764" t="n"/>
      <c r="EY42" s="1764" t="n"/>
      <c r="EZ42" s="1764" t="n"/>
      <c r="FA42" s="1764" t="n"/>
      <c r="FB42" s="1764" t="n"/>
      <c r="FC42" s="1764" t="n"/>
      <c r="FD42" s="1764" t="n"/>
      <c r="FE42" s="1764" t="n"/>
      <c r="FF42" s="1764" t="n"/>
      <c r="FG42" s="1764" t="n"/>
      <c r="FH42" s="1764" t="n"/>
      <c r="FI42" s="1764" t="n"/>
      <c r="FJ42" s="1764" t="n"/>
      <c r="FK42" s="1764" t="n"/>
      <c r="FL42" s="1764" t="n"/>
      <c r="FM42" s="1764" t="n"/>
      <c r="FN42" s="1764" t="n"/>
      <c r="FO42" s="1764" t="n"/>
      <c r="FP42" s="1764" t="n"/>
      <c r="FQ42" s="1764" t="n"/>
      <c r="FR42" s="1764" t="n"/>
      <c r="FS42" s="1764" t="n"/>
      <c r="FT42" s="1764" t="n"/>
      <c r="FU42" s="1764" t="n"/>
      <c r="FV42" s="1764" t="n"/>
      <c r="FW42" s="1764" t="n"/>
      <c r="FX42" s="1764" t="n"/>
      <c r="FY42" s="1764" t="n"/>
    </row>
    <row customFormat="1" hidden="1" r="43" s="1849">
      <c r="A43" s="1843" t="n"/>
      <c r="B43" s="1844" t="n"/>
      <c r="C43" s="651" t="inlineStr">
        <is>
          <t>PARC37</t>
        </is>
      </c>
      <c r="D43" s="1795" t="n"/>
      <c r="E43" s="1845" t="n"/>
      <c r="F43" s="1846" t="n"/>
      <c r="G43" s="1846" t="n"/>
      <c r="H43" s="1767" t="n"/>
      <c r="I43" s="232" t="n"/>
      <c r="J43" s="1795" t="n"/>
      <c r="K43" s="1845" t="n"/>
      <c r="L43" s="1846" t="n"/>
      <c r="M43" s="1846" t="n"/>
      <c r="N43" s="1767" t="n"/>
      <c r="O43" s="397" t="n"/>
      <c r="P43" s="1795" t="n"/>
      <c r="Q43" s="1845" t="n"/>
      <c r="R43" s="1846" t="n"/>
      <c r="S43" s="1846" t="n"/>
      <c r="T43" s="1767" t="n"/>
      <c r="U43" s="232" t="n"/>
      <c r="V43" s="1795" t="n"/>
      <c r="W43" s="1845" t="n"/>
      <c r="X43" s="1845" t="n"/>
      <c r="Y43" s="1846" t="n"/>
      <c r="Z43" s="1846" t="n"/>
      <c r="AA43" s="1846" t="n"/>
      <c r="AB43" s="1767" t="n"/>
      <c r="AC43" s="232" t="n"/>
      <c r="AD43" s="1795" t="n"/>
      <c r="AE43" s="1845" t="n"/>
      <c r="AF43" s="1845" t="n"/>
      <c r="AG43" s="1846" t="n"/>
      <c r="AH43" s="1846" t="n"/>
      <c r="AI43" s="1846" t="n"/>
      <c r="AJ43" s="1767" t="n"/>
      <c r="AK43" s="232" t="n"/>
      <c r="AL43" s="1795" t="n"/>
      <c r="AM43" s="1845" t="n"/>
      <c r="AN43" s="1845" t="n"/>
      <c r="AO43" s="1845" t="n"/>
      <c r="AP43" s="1846" t="n"/>
      <c r="AQ43" s="1846" t="n"/>
      <c r="AR43" s="1846" t="n"/>
      <c r="AS43" s="1767" t="n"/>
      <c r="AT43" s="232" t="n"/>
      <c r="AU43" s="1795" t="n"/>
      <c r="AV43" s="1845" t="n"/>
      <c r="AW43" s="1845" t="n"/>
      <c r="AX43" s="1846" t="n"/>
      <c r="AY43" s="1846" t="n"/>
      <c r="AZ43" s="1846" t="n"/>
      <c r="BA43" s="1767" t="n"/>
      <c r="BB43" s="397" t="n"/>
      <c r="BC43" s="1795" t="n"/>
      <c r="BD43" s="1845" t="n"/>
      <c r="BE43" s="1845" t="n"/>
      <c r="BF43" s="1846" t="n"/>
      <c r="BG43" s="1846" t="n"/>
      <c r="BH43" s="1846" t="n"/>
      <c r="BI43" s="1767" t="n"/>
      <c r="BJ43" s="2586" t="n"/>
      <c r="BK43" s="1795" t="n"/>
      <c r="BL43" s="1845" t="n"/>
      <c r="BM43" s="1845" t="n"/>
      <c r="BN43" s="1845" t="n"/>
      <c r="BO43" s="1846" t="n"/>
      <c r="BP43" s="1846" t="n"/>
      <c r="BQ43" s="1846" t="n"/>
      <c r="BR43" s="1767" t="n"/>
      <c r="BS43" s="397" t="n"/>
      <c r="BT43" s="1795" t="n"/>
      <c r="BU43" s="1845" t="n"/>
      <c r="BV43" s="1845" t="n"/>
      <c r="BW43" s="1846" t="n"/>
      <c r="BX43" s="1846" t="n"/>
      <c r="BY43" s="1846" t="n"/>
      <c r="BZ43" s="1767" t="n"/>
      <c r="CA43" s="397" t="n"/>
      <c r="CB43" s="1795" t="n"/>
      <c r="CC43" s="1845" t="n"/>
      <c r="CD43" s="1845" t="n"/>
      <c r="CE43" s="1846" t="n"/>
      <c r="CF43" s="1846" t="n"/>
      <c r="CG43" s="1846" t="n"/>
      <c r="CH43" s="1767" t="n"/>
      <c r="CI43" s="397" t="n"/>
      <c r="CJ43" s="1795" t="n"/>
      <c r="CK43" s="1845" t="n"/>
      <c r="CL43" s="1845" t="n"/>
      <c r="CM43" s="1846" t="n"/>
      <c r="CN43" s="1846" t="n"/>
      <c r="CO43" s="1846" t="n"/>
      <c r="CP43" s="1767" t="n"/>
      <c r="CQ43" s="397" t="n"/>
      <c r="CR43" s="232" t="n"/>
      <c r="CS43" s="1846" t="n"/>
      <c r="CT43" s="1846" t="n"/>
      <c r="CU43" s="1846" t="n"/>
      <c r="CV43" s="1846" t="n"/>
      <c r="CW43" s="1846" t="n"/>
      <c r="CX43" s="702">
        <f>IFERROR(CR43/CW43-1, "-")</f>
        <v/>
      </c>
      <c r="CY43" s="1842" t="n"/>
      <c r="CZ43" s="1796" t="n"/>
      <c r="DA43" s="1845" t="n"/>
      <c r="DB43" s="1845" t="n"/>
      <c r="DC43" s="1845" t="n"/>
      <c r="DD43" s="1846" t="n"/>
      <c r="DE43" s="232" t="n"/>
      <c r="DF43" s="1846" t="n"/>
      <c r="DG43" s="1846" t="n"/>
      <c r="DH43" s="1847" t="n"/>
      <c r="DI43" s="1848" t="n"/>
      <c r="DJ43" s="3334" t="n"/>
      <c r="DK43" s="3335" t="n"/>
      <c r="DL43" s="1764" t="n"/>
      <c r="DM43" s="1764" t="n"/>
      <c r="DN43" s="1764" t="n"/>
      <c r="DO43" s="1764" t="n"/>
      <c r="DP43" s="1764" t="n"/>
      <c r="DQ43" s="1764" t="n"/>
      <c r="DR43" s="1764" t="n"/>
      <c r="DS43" s="1764" t="n"/>
      <c r="DT43" s="1764" t="n"/>
      <c r="DU43" s="1764" t="n"/>
      <c r="DV43" s="1764" t="n"/>
      <c r="DW43" s="1764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1764" t="n"/>
      <c r="EB43" s="1764" t="n"/>
      <c r="EC43" s="1764" t="n"/>
      <c r="ED43" s="1764" t="n"/>
      <c r="EE43" s="1764" t="n"/>
      <c r="EF43" s="1764" t="n"/>
      <c r="EG43" s="1764" t="n"/>
      <c r="EH43" s="1764" t="n"/>
      <c r="EI43" s="1764" t="n"/>
      <c r="EJ43" s="1764" t="n"/>
      <c r="EK43" s="1764" t="n"/>
      <c r="EL43" s="1764" t="n"/>
      <c r="EM43" s="1764" t="n"/>
      <c r="EN43" s="1764" t="n"/>
      <c r="EO43" s="1764" t="n"/>
      <c r="EP43" s="1764" t="n"/>
      <c r="EQ43" s="1764" t="n"/>
      <c r="ER43" s="1764" t="n"/>
      <c r="ES43" s="1764" t="n"/>
      <c r="ET43" s="1764" t="n"/>
      <c r="EU43" s="1764" t="n"/>
      <c r="EV43" s="1764" t="n"/>
      <c r="EW43" s="1764" t="n"/>
      <c r="EX43" s="1764" t="n"/>
      <c r="EY43" s="1764" t="n"/>
      <c r="EZ43" s="1764" t="n"/>
      <c r="FA43" s="1764" t="n"/>
      <c r="FB43" s="1764" t="n"/>
      <c r="FC43" s="1764" t="n"/>
      <c r="FD43" s="1764" t="n"/>
      <c r="FE43" s="1764" t="n"/>
      <c r="FF43" s="1764" t="n"/>
      <c r="FG43" s="1764" t="n"/>
      <c r="FH43" s="1764" t="n"/>
      <c r="FI43" s="1764" t="n"/>
      <c r="FJ43" s="1764" t="n"/>
      <c r="FK43" s="1764" t="n"/>
      <c r="FL43" s="1764" t="n"/>
      <c r="FM43" s="1764" t="n"/>
      <c r="FN43" s="1764" t="n"/>
      <c r="FO43" s="1764" t="n"/>
      <c r="FP43" s="1764" t="n"/>
      <c r="FQ43" s="1764" t="n"/>
      <c r="FR43" s="1764" t="n"/>
      <c r="FS43" s="1764" t="n"/>
      <c r="FT43" s="1764" t="n"/>
      <c r="FU43" s="1764" t="n"/>
      <c r="FV43" s="1764" t="n"/>
      <c r="FW43" s="1764" t="n"/>
      <c r="FX43" s="1764" t="n"/>
      <c r="FY43" s="1764" t="n"/>
    </row>
    <row customFormat="1" customHeight="1" ht="15" r="44" s="1798">
      <c r="A44" s="1851" t="n"/>
      <c r="B44" s="1794" t="inlineStr">
        <is>
          <t>% résiliation annualisé</t>
        </is>
      </c>
      <c r="C44" s="651" t="inlineStr">
        <is>
          <t>PARC38</t>
        </is>
      </c>
      <c r="D44" s="1795" t="n">
        <v>0.460667823070252</v>
      </c>
      <c r="E44" s="232" t="n">
        <v>0.216257473603867</v>
      </c>
      <c r="F44" s="232" t="n">
        <v>0.244410349466385</v>
      </c>
      <c r="G44" s="232" t="n">
        <v>0.4960588788409969</v>
      </c>
      <c r="H44" s="1767" t="n">
        <v>-0.07134446590983989</v>
      </c>
      <c r="I44" s="232" t="n"/>
      <c r="J44" s="1795" t="n">
        <v>0.13866453159065</v>
      </c>
      <c r="K44" s="232" t="n">
        <v>0.215571899568856</v>
      </c>
      <c r="L44" s="232" t="n">
        <v>-0.07690736797820599</v>
      </c>
      <c r="M44" s="232" t="n">
        <v>0.1845320101298241</v>
      </c>
      <c r="N44" s="1767" t="n">
        <v>-0.2485610952100119</v>
      </c>
      <c r="O44" s="397" t="n"/>
      <c r="P44" s="1795" t="n">
        <v>0.193109219355981</v>
      </c>
      <c r="Q44" s="232" t="n">
        <v>0.214890658576665</v>
      </c>
      <c r="R44" s="232" t="n">
        <v>-0.02178143922068401</v>
      </c>
      <c r="S44" s="232" t="n">
        <v>0.5616590977213988</v>
      </c>
      <c r="T44" s="1767" t="n">
        <v>-0.6561807328690874</v>
      </c>
      <c r="U44" s="232" t="n"/>
      <c r="V44" s="1795" t="n">
        <v>0.207830940309318</v>
      </c>
      <c r="W44" s="232" t="n">
        <v>0.207858740040102</v>
      </c>
      <c r="X44" s="232" t="n">
        <v>0.211107675576548</v>
      </c>
      <c r="Y44" s="232" t="n">
        <v>-2.77997307839839e-05</v>
      </c>
      <c r="Z44" s="232" t="n">
        <v>-0.003276735267229991</v>
      </c>
      <c r="AA44" s="232" t="n">
        <v>0.5564839282306888</v>
      </c>
      <c r="AB44" s="1767" t="n">
        <v>-0.6265284049260766</v>
      </c>
      <c r="AC44" s="232" t="n"/>
      <c r="AD44" s="1795" t="n">
        <v>0.195451809593594</v>
      </c>
      <c r="AE44" s="232" t="n">
        <v>0.206989556436016</v>
      </c>
      <c r="AF44" s="232" t="n">
        <v>0.210211166671975</v>
      </c>
      <c r="AG44" s="232" t="n">
        <v>-0.01153774684242198</v>
      </c>
      <c r="AH44" s="232" t="n">
        <v>-0.014759357078381</v>
      </c>
      <c r="AI44" s="232" t="n">
        <v>0.274786337167193</v>
      </c>
      <c r="AJ44" s="1767" t="n">
        <v>-0.2887135087991223</v>
      </c>
      <c r="AK44" s="232" t="n"/>
      <c r="AL44" s="1795" t="n">
        <v>0.316508234034007</v>
      </c>
      <c r="AM44" s="232" t="n">
        <v>0.206020373125787</v>
      </c>
      <c r="AN44" s="232" t="n">
        <v>0.209211652455067</v>
      </c>
      <c r="AO44" s="232" t="n">
        <v>0.20383372109782</v>
      </c>
      <c r="AP44" s="232" t="n">
        <v>0.11048786090822</v>
      </c>
      <c r="AQ44" s="232" t="n">
        <v>0.10729658157894</v>
      </c>
      <c r="AR44" s="232" t="n">
        <v>0.3500864734552697</v>
      </c>
      <c r="AS44" s="1767" t="n">
        <v>-0.09591412970016655</v>
      </c>
      <c r="AT44" s="232" t="n"/>
      <c r="AU44" s="1795" t="n">
        <v>0.284326049368147</v>
      </c>
      <c r="AV44" s="232" t="n">
        <v>0.198794806485681</v>
      </c>
      <c r="AW44" s="232" t="n">
        <v>0.196695112331349</v>
      </c>
      <c r="AX44" s="232" t="n">
        <v>0.08553124288246597</v>
      </c>
      <c r="AY44" s="232" t="n">
        <v>0.087630937036798</v>
      </c>
      <c r="AZ44" s="232" t="n">
        <v>0.08716973349526799</v>
      </c>
      <c r="BA44" s="1767" t="n">
        <v>2.261751963295628</v>
      </c>
      <c r="BB44" s="397" t="n"/>
      <c r="BC44" s="1795" t="n">
        <v>0.2617501947546091</v>
      </c>
      <c r="BD44" s="232" t="n">
        <v>0.197669151258082</v>
      </c>
      <c r="BE44" s="232" t="n">
        <v>0.1955930442223648</v>
      </c>
      <c r="BF44" s="232" t="n">
        <v>0.06408104349652716</v>
      </c>
      <c r="BG44" s="232" t="n">
        <v>0.0661571505322443</v>
      </c>
      <c r="BH44" s="232" t="n">
        <v>0</v>
      </c>
      <c r="BI44" s="1767" t="n"/>
      <c r="BJ44" s="397" t="n"/>
      <c r="BK44" s="1795" t="n"/>
      <c r="BL44" s="232" t="n"/>
      <c r="BM44" s="232" t="n"/>
      <c r="BN44" s="232" t="n"/>
      <c r="BO44" s="232" t="n"/>
      <c r="BP44" s="232" t="n"/>
      <c r="BQ44" s="232" t="n"/>
      <c r="BR44" s="1767" t="n"/>
      <c r="BS44" s="397" t="n"/>
      <c r="BT44" s="1795" t="n"/>
      <c r="BU44" s="232" t="n"/>
      <c r="BV44" s="232" t="n"/>
      <c r="BW44" s="232" t="n"/>
      <c r="BX44" s="232" t="n"/>
      <c r="BY44" s="232" t="n"/>
      <c r="BZ44" s="1767" t="n"/>
      <c r="CA44" s="397" t="n"/>
      <c r="CB44" s="1795" t="n"/>
      <c r="CC44" s="232" t="n"/>
      <c r="CD44" s="232" t="n"/>
      <c r="CE44" s="232" t="n"/>
      <c r="CF44" s="232" t="n"/>
      <c r="CG44" s="232" t="n"/>
      <c r="CH44" s="1767" t="n"/>
      <c r="CI44" s="397" t="n"/>
      <c r="CJ44" s="1795" t="n"/>
      <c r="CK44" s="232" t="n"/>
      <c r="CL44" s="232" t="n"/>
      <c r="CM44" s="232" t="n"/>
      <c r="CN44" s="232" t="n"/>
      <c r="CO44" s="232" t="n"/>
      <c r="CP44" s="1767" t="n"/>
      <c r="CQ44" s="397" t="n"/>
      <c r="CR44" s="232" t="n">
        <v>0.2557774674845856</v>
      </c>
      <c r="CS44" s="232" t="n">
        <v>0.20744830753494</v>
      </c>
      <c r="CT44" s="232" t="n">
        <v>0.2636034492724684</v>
      </c>
      <c r="CU44" s="232" t="n">
        <v>0.04832915994964554</v>
      </c>
      <c r="CV44" s="232" t="n">
        <v>-0.007825981787882796</v>
      </c>
      <c r="CW44" s="232" t="n">
        <v>0.3085680319284441</v>
      </c>
      <c r="CX44" s="702">
        <f>IFERROR(CR44/CW44-1, "-")</f>
        <v/>
      </c>
      <c r="CY44" s="1796" t="n"/>
      <c r="CZ44" s="1796" t="n">
        <v>0.200861127706475</v>
      </c>
      <c r="DA44" s="232" t="n"/>
      <c r="DB44" s="232" t="n">
        <v>2.529756889341487</v>
      </c>
      <c r="DC44" s="232" t="n"/>
      <c r="DD44" s="232" t="n"/>
      <c r="DE44" s="232">
        <f>CZ44/DD44-1</f>
        <v/>
      </c>
      <c r="DF44" s="232">
        <f>DA44/DD44-1</f>
        <v/>
      </c>
      <c r="DG44" s="232">
        <f>DB44/DD44-1</f>
        <v/>
      </c>
      <c r="DH44" s="774">
        <f>DC44/DD44-1</f>
        <v/>
      </c>
      <c r="DI44" s="1797" t="n"/>
      <c r="DJ44" s="1852" t="n"/>
      <c r="DL44" s="1852" t="n"/>
      <c r="DM44" s="1852" t="n"/>
      <c r="DN44" s="1852" t="n"/>
      <c r="DO44" s="1852" t="n"/>
      <c r="DP44" s="1852" t="n"/>
      <c r="DQ44" s="1852" t="n"/>
      <c r="DR44" s="1852" t="n"/>
      <c r="DS44" s="1852" t="n"/>
      <c r="DT44" s="1852" t="n"/>
      <c r="DU44" s="1852" t="n"/>
      <c r="DV44" s="1852" t="n"/>
      <c r="DW44" s="1852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1852" t="n"/>
      <c r="EB44" s="1852" t="n"/>
      <c r="EC44" s="1852" t="n"/>
      <c r="ED44" s="1852" t="n"/>
      <c r="EE44" s="1852" t="n"/>
      <c r="EF44" s="1852" t="n"/>
      <c r="EG44" s="1852" t="n"/>
      <c r="EH44" s="1852" t="n"/>
      <c r="EI44" s="1852" t="n"/>
      <c r="EJ44" s="1852" t="n"/>
      <c r="EK44" s="1852" t="n"/>
      <c r="EL44" s="1852" t="n"/>
      <c r="EM44" s="1852" t="n"/>
      <c r="EN44" s="1852" t="n"/>
      <c r="EO44" s="1852" t="n"/>
      <c r="EP44" s="1852" t="n"/>
      <c r="EQ44" s="1852" t="n"/>
      <c r="ER44" s="1852" t="n"/>
      <c r="ES44" s="1852" t="n"/>
      <c r="ET44" s="1852" t="n"/>
      <c r="EU44" s="1852" t="n"/>
      <c r="EV44" s="1852" t="n"/>
      <c r="EW44" s="1852" t="n"/>
      <c r="EX44" s="1852" t="n"/>
      <c r="EY44" s="1852" t="n"/>
      <c r="EZ44" s="1852" t="n"/>
      <c r="FA44" s="1852" t="n"/>
      <c r="FB44" s="1852" t="n"/>
      <c r="FC44" s="1852" t="n"/>
      <c r="FD44" s="1852" t="n"/>
      <c r="FE44" s="1852" t="n"/>
      <c r="FF44" s="1852" t="n"/>
      <c r="FG44" s="1852" t="n"/>
      <c r="FH44" s="1852" t="n"/>
      <c r="FI44" s="1852" t="n"/>
      <c r="FJ44" s="1852" t="n"/>
      <c r="FK44" s="1852" t="n"/>
      <c r="FL44" s="1852" t="n"/>
      <c r="FM44" s="1852" t="n"/>
      <c r="FN44" s="1852" t="n"/>
      <c r="FO44" s="1852" t="n"/>
      <c r="FP44" s="1852" t="n"/>
      <c r="FQ44" s="1852" t="n"/>
      <c r="FR44" s="1852" t="n"/>
      <c r="FS44" s="1852" t="n"/>
      <c r="FT44" s="1852" t="n"/>
      <c r="FU44" s="1852" t="n"/>
      <c r="FV44" s="1852" t="n"/>
      <c r="FW44" s="1852" t="n"/>
      <c r="FX44" s="1852" t="n"/>
      <c r="FY44" s="1852" t="n"/>
    </row>
    <row customFormat="1" customHeight="1" ht="15" r="45" s="1746">
      <c r="A45" s="438" t="n"/>
      <c r="B45" s="1789" t="inlineStr">
        <is>
          <t>Ventes nettes</t>
        </is>
      </c>
      <c r="C45" s="651" t="inlineStr">
        <is>
          <t>PARC39</t>
        </is>
      </c>
      <c r="D45" s="1880" t="n">
        <v>-396</v>
      </c>
      <c r="E45" s="952" t="n">
        <v>300</v>
      </c>
      <c r="F45" s="2434" t="n">
        <v>-696</v>
      </c>
      <c r="G45" s="2434" t="n">
        <v>-2176</v>
      </c>
      <c r="H45" s="3330" t="n">
        <v>-0.8180147058823529</v>
      </c>
      <c r="I45" s="232" t="n"/>
      <c r="J45" s="1880" t="n">
        <v>765</v>
      </c>
      <c r="K45" s="952" t="n">
        <v>300</v>
      </c>
      <c r="L45" s="2434" t="n">
        <v>465</v>
      </c>
      <c r="M45" s="2434" t="n">
        <v>4819</v>
      </c>
      <c r="N45" s="3330" t="n">
        <v>-0.8412533720688939</v>
      </c>
      <c r="O45" s="397" t="n"/>
      <c r="P45" s="1880" t="n">
        <v>809</v>
      </c>
      <c r="Q45" s="952" t="n">
        <v>300</v>
      </c>
      <c r="R45" s="2434" t="n">
        <v>509</v>
      </c>
      <c r="S45" s="2434" t="n">
        <v>-2929</v>
      </c>
      <c r="T45" s="3330" t="n">
        <v>-1.276203482417207</v>
      </c>
      <c r="U45" s="232" t="n"/>
      <c r="V45" s="1880" t="n">
        <v>536</v>
      </c>
      <c r="W45" s="952" t="n">
        <v>350</v>
      </c>
      <c r="X45" s="952" t="n">
        <v>350</v>
      </c>
      <c r="Y45" s="2434" t="n">
        <v>186</v>
      </c>
      <c r="Z45" s="2434" t="n">
        <v>186</v>
      </c>
      <c r="AA45" s="2434" t="n">
        <v>-947</v>
      </c>
      <c r="AB45" s="1767" t="n">
        <v>-1.565997888067582</v>
      </c>
      <c r="AC45" s="232" t="n"/>
      <c r="AD45" s="1880" t="n">
        <v>2761</v>
      </c>
      <c r="AE45" s="952" t="n">
        <v>450</v>
      </c>
      <c r="AF45" s="952" t="n">
        <v>450</v>
      </c>
      <c r="AG45" s="2434" t="n">
        <v>2311</v>
      </c>
      <c r="AH45" s="2434" t="n">
        <v>2311</v>
      </c>
      <c r="AI45" s="2434" t="n">
        <v>589</v>
      </c>
      <c r="AJ45" s="1767" t="n">
        <v>3.687606112054329</v>
      </c>
      <c r="AK45" s="232" t="n"/>
      <c r="AL45" s="1880" t="n">
        <v>368</v>
      </c>
      <c r="AM45" s="952" t="n">
        <v>450</v>
      </c>
      <c r="AN45" s="952" t="n">
        <v>450</v>
      </c>
      <c r="AO45" s="952" t="n">
        <v>450</v>
      </c>
      <c r="AP45" s="2434" t="n">
        <v>-82</v>
      </c>
      <c r="AQ45" s="2434" t="n">
        <v>-82</v>
      </c>
      <c r="AR45" s="2434" t="n">
        <v>-1445</v>
      </c>
      <c r="AS45" s="1767" t="n">
        <v>-1.254671280276817</v>
      </c>
      <c r="AT45" s="232" t="n"/>
      <c r="AU45" s="1880" t="n">
        <v>341</v>
      </c>
      <c r="AV45" s="952" t="n">
        <v>500</v>
      </c>
      <c r="AW45" s="952" t="n">
        <v>500</v>
      </c>
      <c r="AX45" s="2434" t="n">
        <v>-159</v>
      </c>
      <c r="AY45" s="2434" t="n">
        <v>-159</v>
      </c>
      <c r="AZ45" s="2434" t="n">
        <v>4272</v>
      </c>
      <c r="BA45" s="3330" t="n">
        <v>-0.9201779026217228</v>
      </c>
      <c r="BB45" s="397" t="n"/>
      <c r="BC45" s="1880" t="n">
        <v>1157</v>
      </c>
      <c r="BD45" s="952" t="n">
        <v>600</v>
      </c>
      <c r="BE45" s="952" t="n">
        <v>600</v>
      </c>
      <c r="BF45" s="2434" t="n">
        <v>557</v>
      </c>
      <c r="BG45" s="2434" t="n">
        <v>557</v>
      </c>
      <c r="BH45" s="2434" t="n">
        <v>0</v>
      </c>
      <c r="BI45" s="3330" t="n"/>
      <c r="BJ45" s="2586" t="n"/>
      <c r="BK45" s="1880" t="n"/>
      <c r="BL45" s="952" t="n"/>
      <c r="BM45" s="952" t="n"/>
      <c r="BN45" s="952" t="n"/>
      <c r="BO45" s="2434" t="n"/>
      <c r="BP45" s="2434" t="n"/>
      <c r="BQ45" s="2434" t="n"/>
      <c r="BR45" s="3330" t="n"/>
      <c r="BS45" s="397" t="n"/>
      <c r="BT45" s="1880" t="n"/>
      <c r="BU45" s="952" t="n"/>
      <c r="BV45" s="952" t="n"/>
      <c r="BW45" s="2434" t="n"/>
      <c r="BX45" s="2434" t="n"/>
      <c r="BY45" s="2434" t="n"/>
      <c r="BZ45" s="3330" t="n"/>
      <c r="CA45" s="397" t="n"/>
      <c r="CB45" s="1880" t="n"/>
      <c r="CC45" s="952" t="n"/>
      <c r="CD45" s="952" t="n"/>
      <c r="CE45" s="2434" t="n"/>
      <c r="CF45" s="2434" t="n"/>
      <c r="CG45" s="2434" t="n"/>
      <c r="CH45" s="3330" t="n"/>
      <c r="CI45" s="397" t="n"/>
      <c r="CJ45" s="1880" t="n"/>
      <c r="CK45" s="952" t="n"/>
      <c r="CL45" s="952" t="n"/>
      <c r="CM45" s="2434" t="n"/>
      <c r="CN45" s="2434" t="n"/>
      <c r="CO45" s="2434" t="n"/>
      <c r="CP45" s="3330" t="n"/>
      <c r="CQ45" s="397" t="n"/>
      <c r="CR45" s="952" t="n">
        <v>6341</v>
      </c>
      <c r="CS45" s="2434" t="n">
        <v>3250</v>
      </c>
      <c r="CT45" s="952" t="n">
        <v>5425</v>
      </c>
      <c r="CU45" s="952" t="n">
        <v>3091</v>
      </c>
      <c r="CV45" s="952" t="n">
        <v>916</v>
      </c>
      <c r="CW45" s="952" t="n">
        <v>2183</v>
      </c>
      <c r="CX45" s="702">
        <f>IFERROR(CR45/CW45-1, "-")</f>
        <v/>
      </c>
      <c r="CY45" s="400" t="n"/>
      <c r="CZ45" s="1842" t="n">
        <v>5800</v>
      </c>
      <c r="DA45" s="952" t="n"/>
      <c r="DB45" s="952" t="n">
        <v>8575</v>
      </c>
      <c r="DC45" s="952" t="n"/>
      <c r="DD45" s="2434" t="n"/>
      <c r="DE45" s="232">
        <f>CZ45/DD45-1</f>
        <v/>
      </c>
      <c r="DF45" s="232">
        <f>DA45/DD45-1</f>
        <v/>
      </c>
      <c r="DG45" s="232">
        <f>DB45/DD45-1</f>
        <v/>
      </c>
      <c r="DH45" s="774">
        <f>DC45/DD45-1</f>
        <v/>
      </c>
      <c r="DI45" s="1745" t="n"/>
      <c r="DJ45" s="3334" t="n"/>
      <c r="DK45" s="3335" t="n"/>
      <c r="DL45" s="1764" t="n"/>
      <c r="DM45" s="1764" t="n"/>
      <c r="DN45" s="1764" t="n"/>
      <c r="DO45" s="1764" t="n"/>
      <c r="DP45" s="1764" t="n"/>
      <c r="DQ45" s="1764" t="n"/>
      <c r="DR45" s="1764" t="n"/>
      <c r="DS45" s="1764" t="n"/>
      <c r="DT45" s="1764" t="n"/>
      <c r="DU45" s="1764" t="n"/>
      <c r="DV45" s="1764" t="n"/>
      <c r="DW45" s="1764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1764" t="n"/>
      <c r="EB45" s="1764" t="n"/>
      <c r="EC45" s="1764" t="n"/>
      <c r="ED45" s="1764" t="n"/>
      <c r="EE45" s="1764" t="n"/>
      <c r="EF45" s="1764" t="n"/>
      <c r="EG45" s="1764" t="n"/>
      <c r="EH45" s="1764" t="n"/>
      <c r="EI45" s="1764" t="n"/>
      <c r="EJ45" s="1764" t="n"/>
      <c r="EK45" s="1764" t="n"/>
      <c r="EL45" s="1764" t="n"/>
      <c r="EM45" s="1764" t="n"/>
      <c r="EN45" s="1764" t="n"/>
      <c r="EO45" s="1764" t="n"/>
      <c r="EP45" s="1764" t="n"/>
      <c r="EQ45" s="1764" t="n"/>
      <c r="ER45" s="1764" t="n"/>
      <c r="ES45" s="1764" t="n"/>
      <c r="ET45" s="1764" t="n"/>
      <c r="EU45" s="1764" t="n"/>
      <c r="EV45" s="1764" t="n"/>
      <c r="EW45" s="1764" t="n"/>
      <c r="EX45" s="1764" t="n"/>
      <c r="EY45" s="1764" t="n"/>
      <c r="EZ45" s="1764" t="n"/>
      <c r="FA45" s="1764" t="n"/>
      <c r="FB45" s="1764" t="n"/>
      <c r="FC45" s="1764" t="n"/>
      <c r="FD45" s="1764" t="n"/>
      <c r="FE45" s="1764" t="n"/>
      <c r="FF45" s="1764" t="n"/>
      <c r="FG45" s="1764" t="n"/>
      <c r="FH45" s="1764" t="n"/>
      <c r="FI45" s="1764" t="n"/>
      <c r="FJ45" s="1764" t="n"/>
      <c r="FK45" s="1764" t="n"/>
      <c r="FL45" s="1764" t="n"/>
      <c r="FM45" s="1764" t="n"/>
      <c r="FN45" s="1764" t="n"/>
      <c r="FO45" s="1764" t="n"/>
      <c r="FP45" s="1764" t="n"/>
      <c r="FQ45" s="1764" t="n"/>
      <c r="FR45" s="1764" t="n"/>
      <c r="FS45" s="1764" t="n"/>
      <c r="FT45" s="1764" t="n"/>
      <c r="FU45" s="1764" t="n"/>
      <c r="FV45" s="1764" t="n"/>
      <c r="FW45" s="1764" t="n"/>
      <c r="FX45" s="1764" t="n"/>
      <c r="FY45" s="1764" t="n"/>
    </row>
    <row customFormat="1" customHeight="1" ht="15" r="46" s="1764">
      <c r="A46" s="352" t="n"/>
      <c r="B46" s="1802" t="inlineStr">
        <is>
          <t>Parc Postpayé</t>
        </is>
      </c>
      <c r="C46" s="651" t="inlineStr">
        <is>
          <t>PARC40</t>
        </is>
      </c>
      <c r="D46" s="3329" t="n">
        <v>92042</v>
      </c>
      <c r="E46" s="2431" t="n">
        <v>94482</v>
      </c>
      <c r="F46" s="2431" t="n">
        <v>-2440</v>
      </c>
      <c r="G46" s="2431" t="n">
        <v>85055</v>
      </c>
      <c r="H46" s="1751" t="n">
        <v>0.08214684615836809</v>
      </c>
      <c r="I46" s="702" t="n"/>
      <c r="J46" s="3329" t="n">
        <v>92807</v>
      </c>
      <c r="K46" s="2431" t="n">
        <v>94782</v>
      </c>
      <c r="L46" s="2431" t="n">
        <v>-1975</v>
      </c>
      <c r="M46" s="2431" t="n">
        <v>89874</v>
      </c>
      <c r="N46" s="1751" t="n">
        <v>0.03263457729710484</v>
      </c>
      <c r="O46" s="703" t="n"/>
      <c r="P46" s="3329" t="n">
        <v>93616</v>
      </c>
      <c r="Q46" s="2431" t="n">
        <v>95082</v>
      </c>
      <c r="R46" s="2431" t="n">
        <v>-1466</v>
      </c>
      <c r="S46" s="2431" t="n">
        <v>86945</v>
      </c>
      <c r="T46" s="1751" t="n">
        <v>0.07672666628328262</v>
      </c>
      <c r="U46" s="702" t="n"/>
      <c r="V46" s="3329" t="n">
        <v>94152</v>
      </c>
      <c r="W46" s="2431" t="n">
        <v>95432</v>
      </c>
      <c r="X46" s="2431" t="n">
        <v>93966</v>
      </c>
      <c r="Y46" s="2431" t="n">
        <v>-1280</v>
      </c>
      <c r="Z46" s="2431" t="n">
        <v>186</v>
      </c>
      <c r="AA46" s="2431" t="n">
        <v>85998</v>
      </c>
      <c r="AB46" s="1751" t="n">
        <v>0.09481615851531422</v>
      </c>
      <c r="AC46" s="702" t="n"/>
      <c r="AD46" s="3329" t="n">
        <v>96913</v>
      </c>
      <c r="AE46" s="2431" t="n">
        <v>95882</v>
      </c>
      <c r="AF46" s="2431" t="n">
        <v>94416</v>
      </c>
      <c r="AG46" s="2431" t="n">
        <v>1031</v>
      </c>
      <c r="AH46" s="2431" t="n">
        <v>2497</v>
      </c>
      <c r="AI46" s="2431" t="n">
        <v>86587</v>
      </c>
      <c r="AJ46" s="1751" t="n">
        <v>0.1192557774261724</v>
      </c>
      <c r="AK46" s="702" t="n"/>
      <c r="AL46" s="3329" t="n">
        <v>97281</v>
      </c>
      <c r="AM46" s="2431" t="n">
        <v>96332</v>
      </c>
      <c r="AN46" s="2431" t="n">
        <v>94866</v>
      </c>
      <c r="AO46" s="2431" t="n">
        <v>97363</v>
      </c>
      <c r="AP46" s="2431" t="n">
        <v>949</v>
      </c>
      <c r="AQ46" s="2431" t="n">
        <v>2415</v>
      </c>
      <c r="AR46" s="2431" t="n">
        <v>85142</v>
      </c>
      <c r="AS46" s="1751" t="n">
        <v>0.142573582955533</v>
      </c>
      <c r="AT46" s="702" t="n"/>
      <c r="AU46" s="3329" t="n">
        <v>97622</v>
      </c>
      <c r="AV46" s="2431" t="n">
        <v>96832</v>
      </c>
      <c r="AW46" s="2431" t="n">
        <v>97863</v>
      </c>
      <c r="AX46" s="2431" t="n">
        <v>790</v>
      </c>
      <c r="AY46" s="2431" t="n">
        <v>-241</v>
      </c>
      <c r="AZ46" s="2431" t="n">
        <v>89414</v>
      </c>
      <c r="BA46" s="1751" t="n">
        <v>0.0917977050573735</v>
      </c>
      <c r="BB46" s="703" t="n"/>
      <c r="BC46" s="3329" t="n">
        <v>98779</v>
      </c>
      <c r="BD46" s="2431" t="n">
        <v>97432</v>
      </c>
      <c r="BE46" s="2431" t="n">
        <v>98463</v>
      </c>
      <c r="BF46" s="2431" t="n">
        <v>1347</v>
      </c>
      <c r="BG46" s="2431" t="n">
        <v>316</v>
      </c>
      <c r="BH46" s="2431" t="n">
        <v>0</v>
      </c>
      <c r="BI46" s="1751" t="n"/>
      <c r="BJ46" s="2780" t="n"/>
      <c r="BK46" s="3329" t="n"/>
      <c r="BL46" s="2431" t="n"/>
      <c r="BM46" s="2431" t="n"/>
      <c r="BN46" s="2431" t="n"/>
      <c r="BO46" s="2431" t="n"/>
      <c r="BP46" s="2431" t="n"/>
      <c r="BQ46" s="2431" t="n"/>
      <c r="BR46" s="1751" t="n"/>
      <c r="BS46" s="703" t="n"/>
      <c r="BT46" s="3329" t="n"/>
      <c r="BU46" s="2431" t="n"/>
      <c r="BV46" s="2431" t="n"/>
      <c r="BW46" s="2431" t="n"/>
      <c r="BX46" s="2431" t="n"/>
      <c r="BY46" s="2431" t="n"/>
      <c r="BZ46" s="1751" t="n"/>
      <c r="CA46" s="703" t="n"/>
      <c r="CB46" s="3329" t="n"/>
      <c r="CC46" s="2431" t="n"/>
      <c r="CD46" s="2431" t="n"/>
      <c r="CE46" s="2431" t="n"/>
      <c r="CF46" s="2431" t="n"/>
      <c r="CG46" s="2431" t="n"/>
      <c r="CH46" s="1751" t="n"/>
      <c r="CI46" s="703" t="n"/>
      <c r="CJ46" s="3329" t="n"/>
      <c r="CK46" s="2431" t="n"/>
      <c r="CL46" s="2431" t="n"/>
      <c r="CM46" s="2431" t="n"/>
      <c r="CN46" s="2431" t="n"/>
      <c r="CO46" s="2431" t="n"/>
      <c r="CP46" s="1751" t="n"/>
      <c r="CQ46" s="703" t="n"/>
      <c r="CR46" s="2431" t="n">
        <v>98779</v>
      </c>
      <c r="CS46" s="2431" t="n">
        <v>97432</v>
      </c>
      <c r="CT46" s="1750" t="n">
        <v>97863</v>
      </c>
      <c r="CU46" s="1750" t="n">
        <v>1347</v>
      </c>
      <c r="CV46" s="1750" t="n">
        <v>916</v>
      </c>
      <c r="CW46" s="1750" t="n">
        <v>89414</v>
      </c>
      <c r="CX46" s="702">
        <f>IFERROR(CR46/CW46-1, "-")</f>
        <v/>
      </c>
      <c r="CY46" s="385" t="n"/>
      <c r="CZ46" s="2782" t="n">
        <v>99982</v>
      </c>
      <c r="DA46" s="2431" t="n"/>
      <c r="DB46" s="2431" t="n">
        <v>101013</v>
      </c>
      <c r="DC46" s="2431" t="n"/>
      <c r="DD46" s="2431" t="n"/>
      <c r="DE46" s="702">
        <f>CZ46/DD46-1</f>
        <v/>
      </c>
      <c r="DF46" s="702">
        <f>DA46/DD46-1</f>
        <v/>
      </c>
      <c r="DG46" s="702">
        <f>DB46/DD46-1</f>
        <v/>
      </c>
      <c r="DH46" s="706">
        <f>DC46/DD46-1</f>
        <v/>
      </c>
      <c r="DI46" s="1763" t="n"/>
      <c r="DJ46" s="3334" t="n"/>
      <c r="DK46" s="3335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t="15" r="47" s="1746">
      <c r="A47" s="1881" t="n"/>
      <c r="B47" s="1882" t="inlineStr">
        <is>
          <t>Parc Moyen Postpayé</t>
        </is>
      </c>
      <c r="C47" s="651" t="inlineStr">
        <is>
          <t>PARC41</t>
        </is>
      </c>
      <c r="D47" s="3366" t="n">
        <v>92240</v>
      </c>
      <c r="E47" s="3367" t="n">
        <v>94332</v>
      </c>
      <c r="F47" s="3367" t="n">
        <v>-2092</v>
      </c>
      <c r="G47" s="3367" t="n">
        <v>86143</v>
      </c>
      <c r="H47" s="1885" t="n">
        <v>0.07077766040188993</v>
      </c>
      <c r="I47" s="223" t="n"/>
      <c r="J47" s="3359" t="n">
        <v>92424.5</v>
      </c>
      <c r="K47" s="2478" t="n">
        <v>94632</v>
      </c>
      <c r="L47" s="2478" t="n">
        <v>-2207.5</v>
      </c>
      <c r="M47" s="2478" t="n">
        <v>87464.5</v>
      </c>
      <c r="N47" s="1885" t="n">
        <v>0.05670872182428299</v>
      </c>
      <c r="O47" s="1054" t="n"/>
      <c r="P47" s="3359" t="n">
        <v>93211.5</v>
      </c>
      <c r="Q47" s="2478" t="n">
        <v>94932</v>
      </c>
      <c r="R47" s="2478" t="n">
        <v>-1720.5</v>
      </c>
      <c r="S47" s="2478" t="n">
        <v>88409.5</v>
      </c>
      <c r="T47" s="1885" t="n">
        <v>0.05431542990289495</v>
      </c>
      <c r="U47" s="223" t="n"/>
      <c r="V47" s="3359" t="n">
        <v>93884</v>
      </c>
      <c r="W47" s="2478" t="n">
        <v>95257</v>
      </c>
      <c r="X47" s="2478" t="n">
        <v>93791</v>
      </c>
      <c r="Y47" s="2478" t="n">
        <v>-1373</v>
      </c>
      <c r="Z47" s="2478" t="n">
        <v>93</v>
      </c>
      <c r="AA47" s="2478" t="n">
        <v>86471.5</v>
      </c>
      <c r="AB47" s="1885" t="n">
        <v>0.08572188524542779</v>
      </c>
      <c r="AC47" s="223" t="n"/>
      <c r="AD47" s="3359" t="n">
        <v>95532.5</v>
      </c>
      <c r="AE47" s="2478" t="n">
        <v>95657</v>
      </c>
      <c r="AF47" s="2478" t="n">
        <v>94191</v>
      </c>
      <c r="AG47" s="2478" t="n">
        <v>-124.5</v>
      </c>
      <c r="AH47" s="2478" t="n">
        <v>1341.5</v>
      </c>
      <c r="AI47" s="2478" t="n">
        <v>86292.5</v>
      </c>
      <c r="AJ47" s="1885" t="n">
        <v>0.1070776718718314</v>
      </c>
      <c r="AK47" s="223" t="n"/>
      <c r="AL47" s="3359" t="n">
        <v>97097</v>
      </c>
      <c r="AM47" s="2478" t="n">
        <v>96107</v>
      </c>
      <c r="AN47" s="2478" t="n">
        <v>94641</v>
      </c>
      <c r="AO47" s="2478" t="n">
        <v>97138</v>
      </c>
      <c r="AP47" s="2478" t="n">
        <v>990</v>
      </c>
      <c r="AQ47" s="2478" t="n">
        <v>2456</v>
      </c>
      <c r="AR47" s="2478" t="n">
        <v>85864.5</v>
      </c>
      <c r="AS47" s="1885" t="n">
        <v>0.1308165772816472</v>
      </c>
      <c r="AT47" s="223" t="n"/>
      <c r="AU47" s="3359" t="n">
        <v>97451.5</v>
      </c>
      <c r="AV47" s="2478" t="n">
        <v>96582</v>
      </c>
      <c r="AW47" s="2478" t="n">
        <v>97613</v>
      </c>
      <c r="AX47" s="2478" t="n">
        <v>869.5</v>
      </c>
      <c r="AY47" s="2478" t="n">
        <v>-161.5</v>
      </c>
      <c r="AZ47" s="2478" t="n">
        <v>87278</v>
      </c>
      <c r="BA47" s="1885" t="n">
        <v>0.116564311739499</v>
      </c>
      <c r="BB47" s="1054" t="n"/>
      <c r="BC47" s="3359" t="n">
        <v>98200.5</v>
      </c>
      <c r="BD47" s="2478" t="n">
        <v>97132</v>
      </c>
      <c r="BE47" s="2478" t="n">
        <v>98163</v>
      </c>
      <c r="BF47" s="2478" t="n">
        <v>1068.5</v>
      </c>
      <c r="BG47" s="2478" t="n">
        <v>37.5</v>
      </c>
      <c r="BH47" s="2478" t="n">
        <v>0</v>
      </c>
      <c r="BI47" s="1885" t="n"/>
      <c r="BJ47" s="3069" t="n"/>
      <c r="BK47" s="3359" t="n"/>
      <c r="BL47" s="2478" t="n"/>
      <c r="BM47" s="2478" t="n"/>
      <c r="BN47" s="2478" t="n"/>
      <c r="BO47" s="2478" t="n"/>
      <c r="BP47" s="2478" t="n"/>
      <c r="BQ47" s="2478" t="n"/>
      <c r="BR47" s="1885" t="n"/>
      <c r="BS47" s="1054" t="n"/>
      <c r="BT47" s="3359" t="n"/>
      <c r="BU47" s="2478" t="n"/>
      <c r="BV47" s="2478" t="n"/>
      <c r="BW47" s="2478" t="n"/>
      <c r="BX47" s="2478" t="n"/>
      <c r="BY47" s="2478" t="n"/>
      <c r="BZ47" s="1885" t="n"/>
      <c r="CA47" s="1054" t="n"/>
      <c r="CB47" s="3359" t="n"/>
      <c r="CC47" s="2478" t="n"/>
      <c r="CD47" s="2478" t="n"/>
      <c r="CE47" s="2478" t="n"/>
      <c r="CF47" s="2478" t="n"/>
      <c r="CG47" s="2478" t="n"/>
      <c r="CH47" s="1885" t="n"/>
      <c r="CI47" s="1054" t="n"/>
      <c r="CJ47" s="3359" t="n"/>
      <c r="CK47" s="2478" t="n"/>
      <c r="CL47" s="2478" t="n"/>
      <c r="CM47" s="2478" t="n"/>
      <c r="CN47" s="2478" t="n"/>
      <c r="CO47" s="2478" t="n"/>
      <c r="CP47" s="1885" t="n"/>
      <c r="CQ47" s="1054" t="n"/>
      <c r="CR47" s="2478" t="n">
        <v>95608.5</v>
      </c>
      <c r="CS47" s="2478" t="n">
        <v>95807</v>
      </c>
      <c r="CT47" s="1857" t="n">
        <v>95150.5</v>
      </c>
      <c r="CU47" s="1857" t="n">
        <v>-198.5</v>
      </c>
      <c r="CV47" s="1857" t="n">
        <v>458</v>
      </c>
      <c r="CW47" s="1857" t="n">
        <v>88322.5</v>
      </c>
      <c r="CX47" s="1066">
        <f>IFERROR(CR47/CW47-1, "-")</f>
        <v/>
      </c>
      <c r="CY47" s="1886" t="n"/>
      <c r="CZ47" s="3359" t="n">
        <v>97082</v>
      </c>
      <c r="DA47" s="2478" t="n"/>
      <c r="DB47" s="2478" t="n">
        <v>96725.5</v>
      </c>
      <c r="DC47" s="2478" t="n"/>
      <c r="DD47" s="2478" t="n"/>
      <c r="DE47" s="223">
        <f>CZ47/DD47-1</f>
        <v/>
      </c>
      <c r="DF47" s="223">
        <f>DA47/DD47-1</f>
        <v/>
      </c>
      <c r="DG47" s="223">
        <f>DB47/DD47-1</f>
        <v/>
      </c>
      <c r="DH47" s="1053">
        <f>DC47/DD47-1</f>
        <v/>
      </c>
      <c r="DI47" s="1745" t="n"/>
      <c r="DJ47" s="3334" t="n"/>
      <c r="DK47" s="3335" t="n"/>
      <c r="DL47" s="1764" t="n"/>
      <c r="DM47" s="1764" t="n"/>
      <c r="DN47" s="1764" t="n"/>
      <c r="DO47" s="1764" t="n"/>
      <c r="DP47" s="1764" t="n"/>
      <c r="DQ47" s="1764" t="n"/>
      <c r="DR47" s="1764" t="n"/>
      <c r="DS47" s="1764" t="n"/>
      <c r="DT47" s="1764" t="n"/>
      <c r="DU47" s="1764" t="n"/>
      <c r="DV47" s="1764" t="n"/>
      <c r="DW47" s="1764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1764" t="n"/>
      <c r="EB47" s="1764" t="n"/>
      <c r="EC47" s="1764" t="n"/>
      <c r="ED47" s="1764" t="n"/>
      <c r="EE47" s="1764" t="n"/>
      <c r="EF47" s="1764" t="n"/>
      <c r="EG47" s="1764" t="n"/>
      <c r="EH47" s="1764" t="n"/>
      <c r="EI47" s="1764" t="n"/>
      <c r="EJ47" s="1764" t="n"/>
      <c r="EK47" s="1764" t="n"/>
      <c r="EL47" s="1764" t="n"/>
      <c r="EM47" s="1764" t="n"/>
      <c r="EN47" s="1764" t="n"/>
      <c r="EO47" s="1764" t="n"/>
      <c r="EP47" s="1764" t="n"/>
      <c r="EQ47" s="1764" t="n"/>
      <c r="ER47" s="1764" t="n"/>
      <c r="ES47" s="1764" t="n"/>
      <c r="ET47" s="1764" t="n"/>
      <c r="EU47" s="1764" t="n"/>
      <c r="EV47" s="1764" t="n"/>
      <c r="EW47" s="1764" t="n"/>
      <c r="EX47" s="1764" t="n"/>
      <c r="EY47" s="1764" t="n"/>
      <c r="EZ47" s="1764" t="n"/>
      <c r="FA47" s="1764" t="n"/>
      <c r="FB47" s="1764" t="n"/>
      <c r="FC47" s="1764" t="n"/>
      <c r="FD47" s="1764" t="n"/>
      <c r="FE47" s="1764" t="n"/>
      <c r="FF47" s="1764" t="n"/>
      <c r="FG47" s="1764" t="n"/>
      <c r="FH47" s="1764" t="n"/>
      <c r="FI47" s="1764" t="n"/>
      <c r="FJ47" s="1764" t="n"/>
      <c r="FK47" s="1764" t="n"/>
      <c r="FL47" s="1764" t="n"/>
      <c r="FM47" s="1764" t="n"/>
      <c r="FN47" s="1764" t="n"/>
      <c r="FO47" s="1764" t="n"/>
      <c r="FP47" s="1764" t="n"/>
      <c r="FQ47" s="1764" t="n"/>
      <c r="FR47" s="1764" t="n"/>
      <c r="FS47" s="1764" t="n"/>
      <c r="FT47" s="1764" t="n"/>
      <c r="FU47" s="1764" t="n"/>
      <c r="FV47" s="1764" t="n"/>
      <c r="FW47" s="1764" t="n"/>
      <c r="FX47" s="1764" t="n"/>
      <c r="FY47" s="1764" t="n"/>
    </row>
    <row customFormat="1" customHeight="1" ht="3.75" r="48" s="1746">
      <c r="A48" s="1887" t="n"/>
      <c r="B48" s="1887" t="n"/>
      <c r="C48" s="1887" t="n"/>
      <c r="D48" s="1888" t="n"/>
      <c r="E48" s="1888" t="n"/>
      <c r="F48" s="1888" t="n"/>
      <c r="G48" s="1888" t="n"/>
      <c r="H48" s="1888" t="n"/>
      <c r="I48" s="1888" t="n"/>
      <c r="J48" s="1888" t="n"/>
      <c r="K48" s="1888" t="n"/>
      <c r="L48" s="1888" t="n"/>
      <c r="M48" s="1888" t="n"/>
      <c r="N48" s="1888" t="n"/>
      <c r="O48" s="1888" t="n"/>
      <c r="P48" s="1888" t="n"/>
      <c r="Q48" s="1888" t="n"/>
      <c r="R48" s="1888" t="n"/>
      <c r="S48" s="1888" t="n"/>
      <c r="T48" s="1888" t="n"/>
      <c r="U48" s="1888" t="n"/>
      <c r="V48" s="1888" t="n"/>
      <c r="W48" s="1888" t="n"/>
      <c r="X48" s="1888" t="n"/>
      <c r="Y48" s="1888" t="n"/>
      <c r="Z48" s="1888" t="n"/>
      <c r="AA48" s="1888" t="n"/>
      <c r="AB48" s="1888" t="n"/>
      <c r="AC48" s="1888" t="n"/>
      <c r="AD48" s="1888" t="n"/>
      <c r="AE48" s="1888" t="n"/>
      <c r="AF48" s="1888" t="n"/>
      <c r="AG48" s="1888" t="n"/>
      <c r="AH48" s="1888" t="n"/>
      <c r="AI48" s="1888" t="n"/>
      <c r="AJ48" s="1888" t="n"/>
      <c r="AK48" s="1888" t="n"/>
      <c r="AL48" s="1888" t="n"/>
      <c r="AM48" s="1888" t="n"/>
      <c r="AN48" s="1888" t="n"/>
      <c r="AO48" s="1888" t="n"/>
      <c r="AP48" s="1888" t="n"/>
      <c r="AQ48" s="1888" t="n"/>
      <c r="AR48" s="1888" t="n"/>
      <c r="AS48" s="1888" t="n"/>
      <c r="AT48" s="1888" t="n"/>
      <c r="AU48" s="1888" t="n"/>
      <c r="AV48" s="1888" t="n"/>
      <c r="AW48" s="1888" t="n"/>
      <c r="AX48" s="1888" t="n"/>
      <c r="AY48" s="1888" t="n"/>
      <c r="AZ48" s="1888" t="n"/>
      <c r="BA48" s="1888" t="n"/>
      <c r="BB48" s="1888" t="n"/>
      <c r="BC48" s="1888" t="n"/>
      <c r="BD48" s="1888" t="n"/>
      <c r="BE48" s="1888" t="n"/>
      <c r="BF48" s="1888" t="n"/>
      <c r="BG48" s="1888" t="n"/>
      <c r="BH48" s="1888" t="n"/>
      <c r="BI48" s="1888" t="n"/>
      <c r="BJ48" s="1888" t="n"/>
      <c r="BK48" s="1888" t="n"/>
      <c r="BL48" s="1888" t="n"/>
      <c r="BM48" s="1888" t="n"/>
      <c r="BN48" s="1888" t="n"/>
      <c r="BO48" s="1888" t="n"/>
      <c r="BP48" s="1888" t="n"/>
      <c r="BQ48" s="1888" t="n"/>
      <c r="BR48" s="1888" t="n"/>
      <c r="BS48" s="1888" t="n"/>
      <c r="BT48" s="1888" t="n"/>
      <c r="BU48" s="1888" t="n"/>
      <c r="BV48" s="1888" t="n"/>
      <c r="BW48" s="1888" t="n"/>
      <c r="BX48" s="1888" t="n"/>
      <c r="BY48" s="1888" t="n"/>
      <c r="BZ48" s="1888" t="n"/>
      <c r="CA48" s="1888" t="n"/>
      <c r="CB48" s="1888" t="n"/>
      <c r="CC48" s="1888" t="n"/>
      <c r="CD48" s="1888" t="n"/>
      <c r="CE48" s="1888" t="n"/>
      <c r="CF48" s="1888" t="n"/>
      <c r="CG48" s="1888" t="n"/>
      <c r="CH48" s="1888" t="n"/>
      <c r="CI48" s="1888" t="n"/>
      <c r="CJ48" s="1888" t="n"/>
      <c r="CK48" s="1888" t="n"/>
      <c r="CL48" s="1888" t="n"/>
      <c r="CM48" s="1888" t="n"/>
      <c r="CN48" s="1888" t="n"/>
      <c r="CO48" s="1888" t="n"/>
      <c r="CP48" s="1888" t="n"/>
      <c r="CQ48" s="1888" t="n"/>
      <c r="CR48" s="3340" t="n"/>
      <c r="CU48" s="3368" t="n"/>
      <c r="CV48" s="3368" t="n"/>
      <c r="CW48" s="3369" t="n"/>
      <c r="CX48" s="1798" t="n"/>
      <c r="CZ48" s="3335" t="n"/>
      <c r="DA48" s="1888" t="n"/>
      <c r="DB48" s="3340" t="n"/>
      <c r="DC48" s="3340" t="n"/>
      <c r="DD48" s="3340" t="n"/>
      <c r="DE48" s="1798" t="n"/>
      <c r="DF48" s="1798" t="n"/>
      <c r="DG48" s="1798" t="n"/>
      <c r="DH48" s="1798" t="n"/>
      <c r="DJ48" s="1764" t="n"/>
      <c r="DK48" s="1764" t="n"/>
      <c r="DL48" s="1764" t="n"/>
      <c r="DM48" s="1764" t="n"/>
      <c r="DN48" s="1764" t="n"/>
      <c r="DO48" s="1764" t="n"/>
      <c r="DP48" s="1764" t="n"/>
      <c r="DQ48" s="1764" t="n"/>
      <c r="DR48" s="1764" t="n"/>
      <c r="DS48" s="1764" t="n"/>
      <c r="DT48" s="1764" t="n"/>
      <c r="DU48" s="1764" t="n"/>
      <c r="DV48" s="1764" t="n"/>
      <c r="DW48" s="1764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1764" t="n"/>
      <c r="EB48" s="1764" t="n"/>
      <c r="EC48" s="1764" t="n"/>
      <c r="ED48" s="1764" t="n"/>
      <c r="EE48" s="1764" t="n"/>
      <c r="EF48" s="1764" t="n"/>
      <c r="EG48" s="1764" t="n"/>
      <c r="EH48" s="1764" t="n"/>
      <c r="EI48" s="1764" t="n"/>
      <c r="EJ48" s="1764" t="n"/>
      <c r="EK48" s="1764" t="n"/>
      <c r="EL48" s="1764" t="n"/>
      <c r="EM48" s="1764" t="n"/>
      <c r="EN48" s="1764" t="n"/>
      <c r="EO48" s="1764" t="n"/>
      <c r="EP48" s="1764" t="n"/>
      <c r="EQ48" s="1764" t="n"/>
      <c r="ER48" s="1764" t="n"/>
      <c r="ES48" s="1764" t="n"/>
      <c r="ET48" s="1764" t="n"/>
      <c r="EU48" s="1764" t="n"/>
      <c r="EV48" s="1764" t="n"/>
      <c r="EW48" s="1764" t="n"/>
      <c r="EX48" s="1764" t="n"/>
      <c r="EY48" s="1764" t="n"/>
      <c r="EZ48" s="1764" t="n"/>
      <c r="FA48" s="1764" t="n"/>
      <c r="FB48" s="1764" t="n"/>
      <c r="FC48" s="1764" t="n"/>
      <c r="FD48" s="1764" t="n"/>
      <c r="FE48" s="1764" t="n"/>
      <c r="FF48" s="1764" t="n"/>
      <c r="FG48" s="1764" t="n"/>
      <c r="FH48" s="1764" t="n"/>
      <c r="FI48" s="1764" t="n"/>
      <c r="FJ48" s="1764" t="n"/>
      <c r="FK48" s="1764" t="n"/>
      <c r="FL48" s="1764" t="n"/>
      <c r="FM48" s="1764" t="n"/>
      <c r="FN48" s="1764" t="n"/>
      <c r="FO48" s="1764" t="n"/>
      <c r="FP48" s="1764" t="n"/>
      <c r="FQ48" s="1764" t="n"/>
      <c r="FR48" s="1764" t="n"/>
      <c r="FS48" s="1764" t="n"/>
      <c r="FT48" s="1764" t="n"/>
      <c r="FU48" s="1764" t="n"/>
      <c r="FV48" s="1764" t="n"/>
      <c r="FW48" s="1764" t="n"/>
      <c r="FX48" s="1764" t="n"/>
      <c r="FY48" s="1764" t="n"/>
    </row>
    <row customFormat="1" r="49" s="1683">
      <c r="T49" s="1891" t="n"/>
      <c r="AB49" s="1891" t="n"/>
      <c r="BA49" s="1891" t="n"/>
      <c r="BB49" s="1891" t="n"/>
      <c r="BC49" s="1891" t="n"/>
      <c r="BD49" s="1891" t="n"/>
      <c r="BE49" s="1891" t="n"/>
      <c r="BF49" s="1891" t="n"/>
      <c r="BG49" s="1891" t="n"/>
      <c r="BH49" s="1891" t="n"/>
      <c r="BI49" s="1891" t="n"/>
      <c r="BJ49" s="1891" t="n"/>
      <c r="BK49" s="1891" t="n"/>
      <c r="BL49" s="1891" t="n"/>
      <c r="BM49" s="1891" t="n"/>
      <c r="BN49" s="1891" t="n"/>
      <c r="BO49" s="1891" t="n"/>
      <c r="BP49" s="1891" t="n"/>
      <c r="BQ49" s="1891" t="n"/>
      <c r="BR49" s="1891" t="n"/>
      <c r="BS49" s="1891" t="n"/>
      <c r="BT49" s="1891" t="n"/>
      <c r="BU49" s="1891" t="n"/>
      <c r="BV49" s="1891" t="n"/>
      <c r="BW49" s="1891" t="n"/>
      <c r="BX49" s="1891" t="n"/>
      <c r="BY49" s="1891" t="n"/>
      <c r="BZ49" s="1891" t="n"/>
      <c r="CA49" s="1891" t="n"/>
      <c r="CB49" s="1891" t="n"/>
      <c r="CC49" s="1891" t="n"/>
      <c r="CD49" s="1891" t="n"/>
      <c r="CE49" s="1891" t="n"/>
      <c r="CF49" s="1891" t="n"/>
      <c r="CG49" s="1891" t="n"/>
      <c r="CH49" s="1891" t="n"/>
      <c r="CI49" s="1891" t="n"/>
      <c r="CS49" s="1892" t="n"/>
      <c r="CT49" s="1892" t="n"/>
      <c r="CU49" s="1893" t="n"/>
      <c r="CV49" s="1893" t="n"/>
      <c r="CW49" s="1893" t="n"/>
      <c r="CX49" s="1685" t="n"/>
      <c r="CY49" s="1684" t="n"/>
      <c r="CZ49" s="3303" t="n"/>
      <c r="DA49" s="1685" t="n"/>
      <c r="DB49" s="3302" t="n"/>
      <c r="DC49" s="3302" t="n"/>
      <c r="DD49" s="3302" t="n"/>
      <c r="DE49" s="1685" t="n"/>
      <c r="DF49" s="1685" t="n"/>
      <c r="DG49" s="1685" t="n"/>
      <c r="DH49" s="1685" t="n"/>
      <c r="DJ49" s="1764" t="n"/>
      <c r="DK49" s="1764" t="n"/>
      <c r="DL49" s="1764" t="n"/>
      <c r="DM49" s="1764" t="n"/>
      <c r="DN49" s="1764" t="n"/>
      <c r="DO49" s="1764" t="n"/>
      <c r="DP49" s="1764" t="n"/>
      <c r="DQ49" s="1764" t="n"/>
      <c r="DR49" s="1764" t="n"/>
      <c r="DS49" s="1764" t="n"/>
      <c r="DT49" s="1764" t="n"/>
      <c r="DU49" s="1764" t="n"/>
      <c r="DV49" s="1764" t="n"/>
      <c r="DW49" s="1764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1764" t="n"/>
      <c r="EB49" s="1764" t="n"/>
      <c r="EC49" s="1764" t="n"/>
      <c r="ED49" s="1764" t="n"/>
      <c r="EE49" s="1764" t="n"/>
      <c r="EF49" s="1764" t="n"/>
      <c r="EG49" s="1764" t="n"/>
      <c r="EH49" s="1764" t="n"/>
      <c r="EI49" s="1764" t="n"/>
      <c r="EJ49" s="1764" t="n"/>
      <c r="EK49" s="1764" t="n"/>
      <c r="EL49" s="1764" t="n"/>
      <c r="EM49" s="1764" t="n"/>
      <c r="EN49" s="1764" t="n"/>
      <c r="EO49" s="1764" t="n"/>
      <c r="EP49" s="1764" t="n"/>
      <c r="EQ49" s="1764" t="n"/>
      <c r="ER49" s="1764" t="n"/>
      <c r="ES49" s="1764" t="n"/>
      <c r="ET49" s="1764" t="n"/>
      <c r="EU49" s="1764" t="n"/>
      <c r="EV49" s="1764" t="n"/>
      <c r="EW49" s="1764" t="n"/>
      <c r="EX49" s="1764" t="n"/>
      <c r="EY49" s="1764" t="n"/>
      <c r="EZ49" s="1764" t="n"/>
      <c r="FA49" s="1764" t="n"/>
      <c r="FB49" s="1764" t="n"/>
      <c r="FC49" s="1764" t="n"/>
      <c r="FD49" s="1764" t="n"/>
      <c r="FE49" s="1764" t="n"/>
      <c r="FF49" s="1764" t="n"/>
      <c r="FG49" s="1764" t="n"/>
      <c r="FH49" s="1764" t="n"/>
      <c r="FI49" s="1764" t="n"/>
      <c r="FJ49" s="1764" t="n"/>
      <c r="FK49" s="1764" t="n"/>
      <c r="FL49" s="1764" t="n"/>
      <c r="FM49" s="1764" t="n"/>
      <c r="FN49" s="1764" t="n"/>
      <c r="FO49" s="1764" t="n"/>
      <c r="FP49" s="1764" t="n"/>
      <c r="FQ49" s="1764" t="n"/>
      <c r="FR49" s="1764" t="n"/>
      <c r="FS49" s="1764" t="n"/>
      <c r="FT49" s="1764" t="n"/>
      <c r="FU49" s="1764" t="n"/>
      <c r="FV49" s="1764" t="n"/>
      <c r="FW49" s="1764" t="n"/>
      <c r="FX49" s="1764" t="n"/>
      <c r="FY49" s="1764" t="n"/>
    </row>
    <row customFormat="1" customHeight="1" ht="19.5" r="50" s="1683">
      <c r="T50" s="1891" t="n"/>
      <c r="AB50" s="1891" t="n"/>
      <c r="BA50" s="1891" t="n"/>
      <c r="BB50" s="1891" t="n"/>
      <c r="BC50" s="1891" t="n"/>
      <c r="BD50" s="1891" t="n"/>
      <c r="BE50" s="1891" t="n"/>
      <c r="BF50" s="1891" t="n"/>
      <c r="BG50" s="1891" t="n"/>
      <c r="BH50" s="1891" t="n"/>
      <c r="BI50" s="1891" t="n"/>
      <c r="BJ50" s="1891" t="n"/>
      <c r="BK50" s="1891" t="n"/>
      <c r="BL50" s="1891" t="n"/>
      <c r="BM50" s="1891" t="n"/>
      <c r="BN50" s="1891" t="n"/>
      <c r="BO50" s="1891" t="n"/>
      <c r="BP50" s="1891" t="n"/>
      <c r="BQ50" s="1891" t="n"/>
      <c r="BR50" s="1891" t="n"/>
      <c r="BS50" s="1891" t="n"/>
      <c r="BT50" s="1891" t="n"/>
      <c r="BU50" s="1891" t="n"/>
      <c r="BV50" s="1891" t="n"/>
      <c r="BW50" s="1891" t="n"/>
      <c r="BX50" s="1891" t="n"/>
      <c r="BY50" s="1891" t="n"/>
      <c r="BZ50" s="1891" t="n"/>
      <c r="CA50" s="1891" t="n"/>
      <c r="CB50" s="1891" t="n"/>
      <c r="CC50" s="1891" t="n"/>
      <c r="CD50" s="1891" t="n"/>
      <c r="CE50" s="1891" t="n"/>
      <c r="CF50" s="1891" t="n"/>
      <c r="CG50" s="1891" t="n"/>
      <c r="CH50" s="1891" t="n"/>
      <c r="CI50" s="1891" t="n"/>
      <c r="CS50" s="1892" t="n"/>
      <c r="CT50" s="1892" t="n"/>
      <c r="CU50" s="1684" t="n"/>
      <c r="CV50" s="1684" t="n"/>
      <c r="CW50" s="1684" t="n"/>
      <c r="CX50" s="1685" t="n"/>
      <c r="CY50" s="1684" t="n"/>
      <c r="CZ50" s="3303" t="n"/>
      <c r="DA50" s="3302" t="n"/>
      <c r="DB50" s="3302" t="n"/>
      <c r="DC50" s="3302" t="n"/>
      <c r="DD50" s="3302" t="n"/>
      <c r="DE50" s="1685" t="n"/>
      <c r="DF50" s="1684" t="n"/>
      <c r="DG50" s="1684" t="n"/>
      <c r="DH50" s="1684" t="n"/>
      <c r="DJ50" s="1764" t="n"/>
      <c r="DK50" s="1764" t="n"/>
      <c r="DL50" s="1764" t="n"/>
      <c r="DM50" s="1764" t="n"/>
      <c r="DN50" s="1764" t="n"/>
      <c r="DO50" s="1764" t="n"/>
      <c r="DP50" s="1764" t="n"/>
      <c r="DQ50" s="1764" t="n"/>
      <c r="DR50" s="1764" t="n"/>
      <c r="DS50" s="1764" t="n"/>
      <c r="DT50" s="1764" t="n"/>
      <c r="DU50" s="1764" t="n"/>
      <c r="DV50" s="1764" t="n"/>
      <c r="DW50" s="1764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1764" t="n"/>
      <c r="EB50" s="1764" t="n"/>
      <c r="EC50" s="1764" t="n"/>
      <c r="ED50" s="1764" t="n"/>
      <c r="EE50" s="1764" t="n"/>
      <c r="EF50" s="1764" t="n"/>
      <c r="EG50" s="1764" t="n"/>
      <c r="EH50" s="1764" t="n"/>
      <c r="EI50" s="1764" t="n"/>
      <c r="EJ50" s="1764" t="n"/>
      <c r="EK50" s="1764" t="n"/>
      <c r="EL50" s="1764" t="n"/>
      <c r="EM50" s="1764" t="n"/>
      <c r="EN50" s="1764" t="n"/>
      <c r="EO50" s="1764" t="n"/>
      <c r="EP50" s="1764" t="n"/>
      <c r="EQ50" s="1764" t="n"/>
      <c r="ER50" s="1764" t="n"/>
      <c r="ES50" s="1764" t="n"/>
      <c r="ET50" s="1764" t="n"/>
      <c r="EU50" s="1764" t="n"/>
      <c r="EV50" s="1764" t="n"/>
      <c r="EW50" s="1764" t="n"/>
      <c r="EX50" s="1764" t="n"/>
      <c r="EY50" s="1764" t="n"/>
      <c r="EZ50" s="1764" t="n"/>
      <c r="FA50" s="1764" t="n"/>
      <c r="FB50" s="1764" t="n"/>
      <c r="FC50" s="1764" t="n"/>
      <c r="FD50" s="1764" t="n"/>
      <c r="FE50" s="1764" t="n"/>
      <c r="FF50" s="1764" t="n"/>
      <c r="FG50" s="1764" t="n"/>
      <c r="FH50" s="1764" t="n"/>
      <c r="FI50" s="1764" t="n"/>
      <c r="FJ50" s="1764" t="n"/>
      <c r="FK50" s="1764" t="n"/>
      <c r="FL50" s="1764" t="n"/>
      <c r="FM50" s="1764" t="n"/>
      <c r="FN50" s="1764" t="n"/>
      <c r="FO50" s="1764" t="n"/>
      <c r="FP50" s="1764" t="n"/>
      <c r="FQ50" s="1764" t="n"/>
      <c r="FR50" s="1764" t="n"/>
      <c r="FS50" s="1764" t="n"/>
      <c r="FT50" s="1764" t="n"/>
      <c r="FU50" s="1764" t="n"/>
      <c r="FV50" s="1764" t="n"/>
      <c r="FW50" s="1764" t="n"/>
      <c r="FX50" s="1764" t="n"/>
      <c r="FY50" s="1764" t="n"/>
    </row>
    <row customFormat="1" r="51" s="1683">
      <c r="T51" s="1891" t="n"/>
      <c r="AB51" s="1891" t="n"/>
      <c r="BA51" s="1891" t="n"/>
      <c r="BB51" s="1891" t="n"/>
      <c r="BC51" s="1891" t="n"/>
      <c r="BD51" s="1891" t="n"/>
      <c r="BE51" s="1891" t="n"/>
      <c r="BF51" s="1891" t="n"/>
      <c r="BG51" s="1891" t="n"/>
      <c r="BH51" s="1891" t="n"/>
      <c r="BI51" s="1891" t="n"/>
      <c r="BJ51" s="1891" t="n"/>
      <c r="BK51" s="1891" t="n"/>
      <c r="BL51" s="1894" t="n">
        <v>17421.4156643207</v>
      </c>
      <c r="BM51" s="1891" t="n"/>
      <c r="BN51" s="1891" t="n"/>
      <c r="BO51" s="1891" t="n"/>
      <c r="BP51" s="1891" t="n"/>
      <c r="BQ51" s="1891" t="n"/>
      <c r="BR51" s="1891" t="n"/>
      <c r="BS51" s="1891" t="n"/>
      <c r="BT51" s="1891" t="n"/>
      <c r="BU51" s="1891" t="n"/>
      <c r="BV51" s="1891" t="n"/>
      <c r="BW51" s="1891" t="n"/>
      <c r="BX51" s="1891" t="n"/>
      <c r="BY51" s="1891" t="n"/>
      <c r="BZ51" s="1891" t="n"/>
      <c r="CA51" s="1891" t="n"/>
      <c r="CB51" s="1891" t="n"/>
      <c r="CC51" s="1891" t="n"/>
      <c r="CD51" s="1891" t="n"/>
      <c r="CE51" s="1891" t="n"/>
      <c r="CF51" s="1891" t="n"/>
      <c r="CG51" s="1891" t="n"/>
      <c r="CH51" s="1891" t="n"/>
      <c r="CI51" s="1891" t="n"/>
      <c r="CK51" s="1894" t="n"/>
      <c r="CS51" s="1684" t="n"/>
      <c r="CT51" s="1684" t="n"/>
      <c r="CU51" s="1684" t="n"/>
      <c r="CV51" s="1684" t="n"/>
      <c r="CW51" s="1684" t="n"/>
      <c r="CX51" s="1685" t="n"/>
      <c r="CY51" s="1684" t="n"/>
      <c r="CZ51" s="3303" t="n"/>
      <c r="DA51" s="3302" t="n"/>
      <c r="DB51" s="3302" t="n"/>
      <c r="DC51" s="3302" t="n"/>
      <c r="DD51" s="3302" t="n"/>
      <c r="DE51" s="1685" t="n"/>
      <c r="DF51" s="1684" t="n"/>
      <c r="DG51" s="1684" t="n"/>
      <c r="DH51" s="1684" t="n"/>
      <c r="DJ51" s="1764" t="n"/>
      <c r="DK51" s="1764" t="n"/>
      <c r="DL51" s="1764" t="n"/>
      <c r="DM51" s="1764" t="n"/>
      <c r="DN51" s="1764" t="n"/>
      <c r="DO51" s="1764" t="n"/>
      <c r="DP51" s="1764" t="n"/>
      <c r="DQ51" s="1764" t="n"/>
      <c r="DR51" s="1764" t="n"/>
      <c r="DS51" s="1764" t="n"/>
      <c r="DT51" s="1764" t="n"/>
      <c r="DU51" s="1764" t="n"/>
      <c r="DV51" s="1764" t="n"/>
      <c r="DW51" s="1764" t="n"/>
      <c r="DX51" s="2571">
        <f>(CS51-CZ51)*10^6</f>
        <v/>
      </c>
      <c r="DY51" s="2571">
        <f>(CT51-DC51)*10^6</f>
        <v/>
      </c>
      <c r="DZ51" s="2571">
        <f>(CW51-DD51)*10^6</f>
        <v/>
      </c>
      <c r="EA51" s="1764" t="n"/>
      <c r="EB51" s="1764" t="n"/>
      <c r="EC51" s="1764" t="n"/>
      <c r="ED51" s="1764" t="n"/>
      <c r="EE51" s="1764" t="n"/>
      <c r="EF51" s="1764" t="n"/>
      <c r="EG51" s="1764" t="n"/>
      <c r="EH51" s="1764" t="n"/>
      <c r="EI51" s="1764" t="n"/>
      <c r="EJ51" s="1764" t="n"/>
      <c r="EK51" s="1764" t="n"/>
      <c r="EL51" s="1764" t="n"/>
      <c r="EM51" s="1764" t="n"/>
      <c r="EN51" s="1764" t="n"/>
      <c r="EO51" s="1764" t="n"/>
      <c r="EP51" s="1764" t="n"/>
      <c r="EQ51" s="1764" t="n"/>
      <c r="ER51" s="1764" t="n"/>
      <c r="ES51" s="1764" t="n"/>
      <c r="ET51" s="1764" t="n"/>
      <c r="EU51" s="1764" t="n"/>
      <c r="EV51" s="1764" t="n"/>
      <c r="EW51" s="1764" t="n"/>
      <c r="EX51" s="1764" t="n"/>
      <c r="EY51" s="1764" t="n"/>
      <c r="EZ51" s="1764" t="n"/>
      <c r="FA51" s="1764" t="n"/>
      <c r="FB51" s="1764" t="n"/>
      <c r="FC51" s="1764" t="n"/>
      <c r="FD51" s="1764" t="n"/>
      <c r="FE51" s="1764" t="n"/>
      <c r="FF51" s="1764" t="n"/>
      <c r="FG51" s="1764" t="n"/>
      <c r="FH51" s="1764" t="n"/>
      <c r="FI51" s="1764" t="n"/>
      <c r="FJ51" s="1764" t="n"/>
      <c r="FK51" s="1764" t="n"/>
      <c r="FL51" s="1764" t="n"/>
      <c r="FM51" s="1764" t="n"/>
      <c r="FN51" s="1764" t="n"/>
      <c r="FO51" s="1764" t="n"/>
      <c r="FP51" s="1764" t="n"/>
      <c r="FQ51" s="1764" t="n"/>
      <c r="FR51" s="1764" t="n"/>
      <c r="FS51" s="1764" t="n"/>
      <c r="FT51" s="1764" t="n"/>
      <c r="FU51" s="1764" t="n"/>
      <c r="FV51" s="1764" t="n"/>
      <c r="FW51" s="1764" t="n"/>
      <c r="FX51" s="1764" t="n"/>
      <c r="FY51" s="1764" t="n"/>
    </row>
    <row customFormat="1" r="52" s="1683">
      <c r="T52" s="1891" t="n"/>
      <c r="AB52" s="1891" t="n"/>
      <c r="BA52" s="1891" t="n"/>
      <c r="BB52" s="1891" t="n"/>
      <c r="BC52" s="1891" t="n"/>
      <c r="BD52" s="1891" t="n"/>
      <c r="BE52" s="1891" t="n"/>
      <c r="BF52" s="1891" t="n"/>
      <c r="BG52" s="1891" t="n"/>
      <c r="BH52" s="1891" t="n"/>
      <c r="BI52" s="1891" t="n"/>
      <c r="BJ52" s="1891" t="n"/>
      <c r="BK52" s="1891" t="n"/>
      <c r="BL52" s="1891" t="n"/>
      <c r="BM52" s="1891" t="n"/>
      <c r="BN52" s="1891" t="n"/>
      <c r="BO52" s="1891" t="n"/>
      <c r="BP52" s="1891" t="n"/>
      <c r="BQ52" s="1891" t="n"/>
      <c r="BR52" s="1891" t="n"/>
      <c r="BS52" s="1891" t="n"/>
      <c r="BT52" s="1891" t="n"/>
      <c r="BU52" s="1891" t="n"/>
      <c r="BV52" s="1891" t="n"/>
      <c r="BW52" s="1891" t="n"/>
      <c r="BX52" s="1891" t="n"/>
      <c r="BY52" s="1891" t="n"/>
      <c r="BZ52" s="1891" t="n"/>
      <c r="CA52" s="1891" t="n"/>
      <c r="CB52" s="1891" t="n"/>
      <c r="CC52" s="1891" t="n"/>
      <c r="CD52" s="1891" t="n"/>
      <c r="CE52" s="1891" t="n"/>
      <c r="CF52" s="1891" t="n"/>
      <c r="CG52" s="1891" t="n"/>
      <c r="CH52" s="1891" t="n"/>
      <c r="CI52" s="1891" t="n"/>
      <c r="CS52" s="1684" t="n"/>
      <c r="CT52" s="1684" t="n"/>
      <c r="CU52" s="1684" t="n"/>
      <c r="CV52" s="1684" t="n"/>
      <c r="CW52" s="1684" t="n"/>
      <c r="CX52" s="1685" t="n"/>
      <c r="CY52" s="1684" t="n"/>
      <c r="CZ52" s="3303" t="n"/>
      <c r="DA52" s="3302" t="n"/>
      <c r="DB52" s="3302" t="n"/>
      <c r="DC52" s="3302" t="n"/>
      <c r="DD52" s="3302" t="n"/>
      <c r="DE52" s="1685" t="n"/>
      <c r="DF52" s="1684" t="n"/>
      <c r="DG52" s="1684" t="n"/>
      <c r="DH52" s="1684" t="n"/>
      <c r="DJ52" s="1764" t="n"/>
      <c r="DK52" s="1764" t="n"/>
      <c r="DL52" s="1764" t="n"/>
      <c r="DM52" s="1764" t="n"/>
      <c r="DN52" s="1764" t="n"/>
      <c r="DO52" s="1764" t="n"/>
      <c r="DP52" s="1764" t="n"/>
      <c r="DQ52" s="1764" t="n"/>
      <c r="DR52" s="1764" t="n"/>
      <c r="DS52" s="1764" t="n"/>
      <c r="DT52" s="1764" t="n"/>
      <c r="DU52" s="1764" t="n"/>
      <c r="DV52" s="1764" t="n"/>
      <c r="DW52" s="1764" t="n"/>
      <c r="DX52" s="2571">
        <f>(CS52-CZ52)*10^6</f>
        <v/>
      </c>
      <c r="DY52" s="2571">
        <f>(CT52-DC52)*10^6</f>
        <v/>
      </c>
      <c r="DZ52" s="2571">
        <f>(CW52-DD52)*10^6</f>
        <v/>
      </c>
      <c r="EA52" s="1764" t="n"/>
      <c r="EB52" s="1764" t="n"/>
      <c r="EC52" s="1764" t="n"/>
      <c r="ED52" s="1764" t="n"/>
      <c r="EE52" s="1764" t="n"/>
      <c r="EF52" s="1764" t="n"/>
      <c r="EG52" s="1764" t="n"/>
      <c r="EH52" s="1764" t="n"/>
      <c r="EI52" s="1764" t="n"/>
      <c r="EJ52" s="1764" t="n"/>
      <c r="EK52" s="1764" t="n"/>
      <c r="EL52" s="1764" t="n"/>
      <c r="EM52" s="1764" t="n"/>
      <c r="EN52" s="1764" t="n"/>
      <c r="EO52" s="1764" t="n"/>
      <c r="EP52" s="1764" t="n"/>
      <c r="EQ52" s="1764" t="n"/>
      <c r="ER52" s="1764" t="n"/>
      <c r="ES52" s="1764" t="n"/>
      <c r="ET52" s="1764" t="n"/>
      <c r="EU52" s="1764" t="n"/>
      <c r="EV52" s="1764" t="n"/>
      <c r="EW52" s="1764" t="n"/>
      <c r="EX52" s="1764" t="n"/>
      <c r="EY52" s="1764" t="n"/>
      <c r="EZ52" s="1764" t="n"/>
      <c r="FA52" s="1764" t="n"/>
      <c r="FB52" s="1764" t="n"/>
      <c r="FC52" s="1764" t="n"/>
      <c r="FD52" s="1764" t="n"/>
      <c r="FE52" s="1764" t="n"/>
      <c r="FF52" s="1764" t="n"/>
      <c r="FG52" s="1764" t="n"/>
      <c r="FH52" s="1764" t="n"/>
      <c r="FI52" s="1764" t="n"/>
      <c r="FJ52" s="1764" t="n"/>
      <c r="FK52" s="1764" t="n"/>
      <c r="FL52" s="1764" t="n"/>
      <c r="FM52" s="1764" t="n"/>
      <c r="FN52" s="1764" t="n"/>
      <c r="FO52" s="1764" t="n"/>
      <c r="FP52" s="1764" t="n"/>
      <c r="FQ52" s="1764" t="n"/>
      <c r="FR52" s="1764" t="n"/>
      <c r="FS52" s="1764" t="n"/>
      <c r="FT52" s="1764" t="n"/>
      <c r="FU52" s="1764" t="n"/>
      <c r="FV52" s="1764" t="n"/>
      <c r="FW52" s="1764" t="n"/>
      <c r="FX52" s="1764" t="n"/>
      <c r="FY52" s="1764" t="n"/>
    </row>
    <row customFormat="1" r="53" s="1683">
      <c r="T53" s="1891" t="n"/>
      <c r="AB53" s="1891" t="n"/>
      <c r="BA53" s="1891" t="n"/>
      <c r="BB53" s="1891" t="n"/>
      <c r="BC53" s="1891" t="n"/>
      <c r="BD53" s="1891" t="n"/>
      <c r="BE53" s="1891" t="n"/>
      <c r="BF53" s="1891" t="n"/>
      <c r="BG53" s="1891" t="n"/>
      <c r="BH53" s="1891" t="n"/>
      <c r="BI53" s="1891" t="n"/>
      <c r="BJ53" s="1891" t="n"/>
      <c r="BK53" s="1891" t="n"/>
      <c r="BL53" s="1891" t="n"/>
      <c r="BM53" s="1891" t="n"/>
      <c r="BN53" s="1891" t="n"/>
      <c r="BO53" s="1891" t="n"/>
      <c r="BP53" s="1891" t="n"/>
      <c r="BQ53" s="1891" t="n"/>
      <c r="BR53" s="1891" t="n"/>
      <c r="BS53" s="1891" t="n"/>
      <c r="BT53" s="1891" t="n"/>
      <c r="BU53" s="1891" t="n"/>
      <c r="BV53" s="1891" t="n"/>
      <c r="BW53" s="1891" t="n"/>
      <c r="BX53" s="1891" t="n"/>
      <c r="BY53" s="1891" t="n"/>
      <c r="BZ53" s="1891" t="n"/>
      <c r="CA53" s="1891" t="n"/>
      <c r="CB53" s="1891" t="n"/>
      <c r="CC53" s="1891" t="n"/>
      <c r="CD53" s="1891" t="n"/>
      <c r="CE53" s="1891" t="n"/>
      <c r="CF53" s="1891" t="n"/>
      <c r="CG53" s="1891" t="n"/>
      <c r="CH53" s="1891" t="n"/>
      <c r="CI53" s="1891" t="n"/>
      <c r="CS53" s="1684" t="n"/>
      <c r="CT53" s="1684" t="n"/>
      <c r="CU53" s="1684" t="n"/>
      <c r="CV53" s="1684" t="n"/>
      <c r="CW53" s="1684" t="n"/>
      <c r="CX53" s="1685" t="n"/>
      <c r="CY53" s="1684" t="n"/>
      <c r="CZ53" s="3303" t="n"/>
      <c r="DA53" s="3302" t="n"/>
      <c r="DB53" s="3302" t="n"/>
      <c r="DC53" s="3302" t="n"/>
      <c r="DD53" s="3302" t="n"/>
      <c r="DE53" s="1685" t="n"/>
      <c r="DF53" s="1684" t="n"/>
      <c r="DG53" s="1684" t="n"/>
      <c r="DH53" s="1684" t="n"/>
      <c r="DJ53" s="1764" t="n"/>
      <c r="DK53" s="1764" t="n"/>
      <c r="DL53" s="1764" t="n"/>
      <c r="DM53" s="1764" t="n"/>
      <c r="DN53" s="1764" t="n"/>
      <c r="DO53" s="1764" t="n"/>
      <c r="DP53" s="1764" t="n"/>
      <c r="DQ53" s="1764" t="n"/>
      <c r="DR53" s="1764" t="n"/>
      <c r="DS53" s="1764" t="n"/>
      <c r="DT53" s="1764" t="n"/>
      <c r="DU53" s="1764" t="n"/>
      <c r="DV53" s="1764" t="n"/>
      <c r="DW53" s="1764" t="n"/>
      <c r="DX53" s="2571">
        <f>(CS53-CZ53)*10^6</f>
        <v/>
      </c>
      <c r="DY53" s="2571">
        <f>(CT53-DC53)*10^6</f>
        <v/>
      </c>
      <c r="DZ53" s="2571">
        <f>(CW53-DD53)*10^6</f>
        <v/>
      </c>
      <c r="EA53" s="1764" t="n"/>
      <c r="EB53" s="1764" t="n"/>
      <c r="EC53" s="1764" t="n"/>
      <c r="ED53" s="1764" t="n"/>
      <c r="EE53" s="1764" t="n"/>
      <c r="EF53" s="1764" t="n"/>
      <c r="EG53" s="1764" t="n"/>
      <c r="EH53" s="1764" t="n"/>
      <c r="EI53" s="1764" t="n"/>
      <c r="EJ53" s="1764" t="n"/>
      <c r="EK53" s="1764" t="n"/>
      <c r="EL53" s="1764" t="n"/>
      <c r="EM53" s="1764" t="n"/>
      <c r="EN53" s="1764" t="n"/>
      <c r="EO53" s="1764" t="n"/>
      <c r="EP53" s="1764" t="n"/>
      <c r="EQ53" s="1764" t="n"/>
      <c r="ER53" s="1764" t="n"/>
      <c r="ES53" s="1764" t="n"/>
      <c r="ET53" s="1764" t="n"/>
      <c r="EU53" s="1764" t="n"/>
      <c r="EV53" s="1764" t="n"/>
      <c r="EW53" s="1764" t="n"/>
      <c r="EX53" s="1764" t="n"/>
      <c r="EY53" s="1764" t="n"/>
      <c r="EZ53" s="1764" t="n"/>
      <c r="FA53" s="1764" t="n"/>
      <c r="FB53" s="1764" t="n"/>
      <c r="FC53" s="1764" t="n"/>
      <c r="FD53" s="1764" t="n"/>
      <c r="FE53" s="1764" t="n"/>
      <c r="FF53" s="1764" t="n"/>
      <c r="FG53" s="1764" t="n"/>
      <c r="FH53" s="1764" t="n"/>
      <c r="FI53" s="1764" t="n"/>
      <c r="FJ53" s="1764" t="n"/>
      <c r="FK53" s="1764" t="n"/>
      <c r="FL53" s="1764" t="n"/>
      <c r="FM53" s="1764" t="n"/>
      <c r="FN53" s="1764" t="n"/>
      <c r="FO53" s="1764" t="n"/>
      <c r="FP53" s="1764" t="n"/>
      <c r="FQ53" s="1764" t="n"/>
      <c r="FR53" s="1764" t="n"/>
      <c r="FS53" s="1764" t="n"/>
      <c r="FT53" s="1764" t="n"/>
      <c r="FU53" s="1764" t="n"/>
      <c r="FV53" s="1764" t="n"/>
      <c r="FW53" s="1764" t="n"/>
      <c r="FX53" s="1764" t="n"/>
      <c r="FY53" s="1764" t="n"/>
    </row>
    <row customFormat="1" r="54" s="1683">
      <c r="T54" s="1891" t="n"/>
      <c r="AB54" s="1891" t="n"/>
      <c r="BA54" s="1891" t="n"/>
      <c r="BB54" s="1891" t="n"/>
      <c r="BC54" s="1891" t="n"/>
      <c r="BD54" s="1891" t="n"/>
      <c r="BE54" s="1891" t="n"/>
      <c r="BF54" s="1891" t="n"/>
      <c r="BG54" s="1891" t="n"/>
      <c r="BH54" s="1891" t="n"/>
      <c r="BI54" s="1891" t="n"/>
      <c r="BJ54" s="1891" t="n"/>
      <c r="BK54" s="1891" t="n"/>
      <c r="BL54" s="1891" t="n"/>
      <c r="BM54" s="1891" t="n"/>
      <c r="BN54" s="1891" t="n"/>
      <c r="BO54" s="1891" t="n"/>
      <c r="BP54" s="1891" t="n"/>
      <c r="BQ54" s="1891" t="n"/>
      <c r="BR54" s="1891" t="n"/>
      <c r="BS54" s="1891" t="n"/>
      <c r="BT54" s="1891" t="n"/>
      <c r="BU54" s="1891" t="n"/>
      <c r="BV54" s="1891" t="n"/>
      <c r="BW54" s="1891" t="n"/>
      <c r="BX54" s="1891" t="n"/>
      <c r="BY54" s="1891" t="n"/>
      <c r="BZ54" s="1891" t="n"/>
      <c r="CA54" s="1891" t="n"/>
      <c r="CB54" s="1891" t="n"/>
      <c r="CC54" s="1891" t="n"/>
      <c r="CD54" s="1891" t="n"/>
      <c r="CE54" s="1891" t="n"/>
      <c r="CF54" s="1891" t="n"/>
      <c r="CG54" s="1891" t="n"/>
      <c r="CH54" s="1891" t="n"/>
      <c r="CI54" s="1891" t="n"/>
      <c r="CS54" s="1684" t="n"/>
      <c r="CT54" s="1684" t="n"/>
      <c r="CU54" s="1684" t="n"/>
      <c r="CV54" s="1684" t="n"/>
      <c r="CW54" s="1684" t="n"/>
      <c r="CX54" s="1685" t="n"/>
      <c r="CY54" s="1684" t="n"/>
      <c r="CZ54" s="3303" t="n"/>
      <c r="DA54" s="3302" t="n"/>
      <c r="DB54" s="3302" t="n"/>
      <c r="DC54" s="3302" t="n"/>
      <c r="DD54" s="3302" t="n"/>
      <c r="DE54" s="1685" t="n"/>
      <c r="DF54" s="1684" t="n"/>
      <c r="DG54" s="1684" t="n"/>
      <c r="DH54" s="1684" t="n"/>
      <c r="DJ54" s="1764" t="n"/>
      <c r="DK54" s="1764" t="n"/>
      <c r="DL54" s="1764" t="n"/>
      <c r="DM54" s="1764" t="n"/>
      <c r="DN54" s="1764" t="n"/>
      <c r="DO54" s="1764" t="n"/>
      <c r="DP54" s="1764" t="n"/>
      <c r="DQ54" s="1764" t="n"/>
      <c r="DR54" s="1764" t="n"/>
      <c r="DS54" s="1764" t="n"/>
      <c r="DT54" s="1764" t="n"/>
      <c r="DU54" s="1764" t="n"/>
      <c r="DV54" s="1764" t="n"/>
      <c r="DW54" s="1764" t="n"/>
      <c r="DX54" s="2571">
        <f>(CS54-CZ54)*10^6</f>
        <v/>
      </c>
      <c r="DY54" s="2571">
        <f>(CT54-DC54)*10^6</f>
        <v/>
      </c>
      <c r="DZ54" s="2571">
        <f>(CW54-DD54)*10^6</f>
        <v/>
      </c>
      <c r="EA54" s="1764" t="n"/>
      <c r="EB54" s="1764" t="n"/>
      <c r="EC54" s="1764" t="n"/>
      <c r="ED54" s="1764" t="n"/>
      <c r="EE54" s="1764" t="n"/>
      <c r="EF54" s="1764" t="n"/>
      <c r="EG54" s="1764" t="n"/>
      <c r="EH54" s="1764" t="n"/>
      <c r="EI54" s="1764" t="n"/>
      <c r="EJ54" s="1764" t="n"/>
      <c r="EK54" s="1764" t="n"/>
      <c r="EL54" s="1764" t="n"/>
      <c r="EM54" s="1764" t="n"/>
      <c r="EN54" s="1764" t="n"/>
      <c r="EO54" s="1764" t="n"/>
      <c r="EP54" s="1764" t="n"/>
      <c r="EQ54" s="1764" t="n"/>
      <c r="ER54" s="1764" t="n"/>
      <c r="ES54" s="1764" t="n"/>
      <c r="ET54" s="1764" t="n"/>
      <c r="EU54" s="1764" t="n"/>
      <c r="EV54" s="1764" t="n"/>
      <c r="EW54" s="1764" t="n"/>
      <c r="EX54" s="1764" t="n"/>
      <c r="EY54" s="1764" t="n"/>
      <c r="EZ54" s="1764" t="n"/>
      <c r="FA54" s="1764" t="n"/>
      <c r="FB54" s="1764" t="n"/>
      <c r="FC54" s="1764" t="n"/>
      <c r="FD54" s="1764" t="n"/>
      <c r="FE54" s="1764" t="n"/>
      <c r="FF54" s="1764" t="n"/>
      <c r="FG54" s="1764" t="n"/>
      <c r="FH54" s="1764" t="n"/>
      <c r="FI54" s="1764" t="n"/>
      <c r="FJ54" s="1764" t="n"/>
      <c r="FK54" s="1764" t="n"/>
      <c r="FL54" s="1764" t="n"/>
      <c r="FM54" s="1764" t="n"/>
      <c r="FN54" s="1764" t="n"/>
      <c r="FO54" s="1764" t="n"/>
      <c r="FP54" s="1764" t="n"/>
      <c r="FQ54" s="1764" t="n"/>
      <c r="FR54" s="1764" t="n"/>
      <c r="FS54" s="1764" t="n"/>
      <c r="FT54" s="1764" t="n"/>
      <c r="FU54" s="1764" t="n"/>
      <c r="FV54" s="1764" t="n"/>
      <c r="FW54" s="1764" t="n"/>
      <c r="FX54" s="1764" t="n"/>
      <c r="FY54" s="1764" t="n"/>
    </row>
    <row customFormat="1" r="55" s="1683">
      <c r="T55" s="1891" t="n"/>
      <c r="AB55" s="1891" t="n"/>
      <c r="BA55" s="1891" t="n"/>
      <c r="BB55" s="1891" t="n"/>
      <c r="BC55" s="1891" t="n"/>
      <c r="BD55" s="1891" t="n"/>
      <c r="BE55" s="1891" t="n"/>
      <c r="BF55" s="1891" t="n"/>
      <c r="BG55" s="1891" t="n"/>
      <c r="BH55" s="1891" t="n"/>
      <c r="BI55" s="1891" t="n"/>
      <c r="BJ55" s="1891" t="n"/>
      <c r="BK55" s="1891" t="n"/>
      <c r="BL55" s="1891" t="n"/>
      <c r="BM55" s="1891" t="n"/>
      <c r="BN55" s="1891" t="n"/>
      <c r="BO55" s="1891" t="n"/>
      <c r="BP55" s="1891" t="n"/>
      <c r="BQ55" s="1891" t="n"/>
      <c r="BR55" s="1891" t="n"/>
      <c r="BS55" s="1891" t="n"/>
      <c r="BT55" s="1891" t="n"/>
      <c r="BU55" s="1891" t="n"/>
      <c r="BV55" s="1891" t="n"/>
      <c r="BW55" s="1891" t="n"/>
      <c r="BX55" s="1891" t="n"/>
      <c r="BY55" s="1891" t="n"/>
      <c r="BZ55" s="1891" t="n"/>
      <c r="CA55" s="1891" t="n"/>
      <c r="CB55" s="1891" t="n"/>
      <c r="CC55" s="1891" t="n"/>
      <c r="CD55" s="1891" t="n"/>
      <c r="CE55" s="1891" t="n"/>
      <c r="CF55" s="1891" t="n"/>
      <c r="CG55" s="1891" t="n"/>
      <c r="CH55" s="1891" t="n"/>
      <c r="CI55" s="1891" t="n"/>
      <c r="CS55" s="1684" t="n"/>
      <c r="CT55" s="1684" t="n"/>
      <c r="CU55" s="1684" t="n"/>
      <c r="CV55" s="1684" t="n"/>
      <c r="CW55" s="1684" t="n"/>
      <c r="CX55" s="1685" t="n"/>
      <c r="CY55" s="1684" t="n"/>
      <c r="CZ55" s="3303" t="n"/>
      <c r="DA55" s="3302" t="n"/>
      <c r="DB55" s="3302" t="n"/>
      <c r="DC55" s="3302" t="n"/>
      <c r="DD55" s="3302" t="n"/>
      <c r="DE55" s="1685" t="n"/>
      <c r="DF55" s="1684" t="n"/>
      <c r="DG55" s="1684" t="n"/>
      <c r="DH55" s="1684" t="n"/>
      <c r="DJ55" s="1764" t="n"/>
      <c r="DK55" s="1764" t="n"/>
      <c r="DL55" s="1764" t="n"/>
      <c r="DM55" s="1764" t="n"/>
      <c r="DN55" s="1764" t="n"/>
      <c r="DO55" s="1764" t="n"/>
      <c r="DP55" s="1764" t="n"/>
      <c r="DQ55" s="1764" t="n"/>
      <c r="DR55" s="1764" t="n"/>
      <c r="DS55" s="1764" t="n"/>
      <c r="DT55" s="1764" t="n"/>
      <c r="DU55" s="1764" t="n"/>
      <c r="DV55" s="1764" t="n"/>
      <c r="DW55" s="1764" t="n"/>
      <c r="DX55" s="2571">
        <f>(CS55-CZ55)*10^6</f>
        <v/>
      </c>
      <c r="DY55" s="2571">
        <f>(CT55-DC55)*10^6</f>
        <v/>
      </c>
      <c r="DZ55" s="2571">
        <f>(CW55-DD55)*10^6</f>
        <v/>
      </c>
      <c r="EA55" s="1764" t="n"/>
      <c r="EB55" s="1764" t="n"/>
      <c r="EC55" s="1764" t="n"/>
      <c r="ED55" s="1764" t="n"/>
      <c r="EE55" s="1764" t="n"/>
      <c r="EF55" s="1764" t="n"/>
      <c r="EG55" s="1764" t="n"/>
      <c r="EH55" s="1764" t="n"/>
      <c r="EI55" s="1764" t="n"/>
      <c r="EJ55" s="1764" t="n"/>
      <c r="EK55" s="1764" t="n"/>
      <c r="EL55" s="1764" t="n"/>
      <c r="EM55" s="1764" t="n"/>
      <c r="EN55" s="1764" t="n"/>
      <c r="EO55" s="1764" t="n"/>
      <c r="EP55" s="1764" t="n"/>
      <c r="EQ55" s="1764" t="n"/>
      <c r="ER55" s="1764" t="n"/>
      <c r="ES55" s="1764" t="n"/>
      <c r="ET55" s="1764" t="n"/>
      <c r="EU55" s="1764" t="n"/>
      <c r="EV55" s="1764" t="n"/>
      <c r="EW55" s="1764" t="n"/>
      <c r="EX55" s="1764" t="n"/>
      <c r="EY55" s="1764" t="n"/>
      <c r="EZ55" s="1764" t="n"/>
      <c r="FA55" s="1764" t="n"/>
      <c r="FB55" s="1764" t="n"/>
      <c r="FC55" s="1764" t="n"/>
      <c r="FD55" s="1764" t="n"/>
      <c r="FE55" s="1764" t="n"/>
      <c r="FF55" s="1764" t="n"/>
      <c r="FG55" s="1764" t="n"/>
      <c r="FH55" s="1764" t="n"/>
      <c r="FI55" s="1764" t="n"/>
      <c r="FJ55" s="1764" t="n"/>
      <c r="FK55" s="1764" t="n"/>
      <c r="FL55" s="1764" t="n"/>
      <c r="FM55" s="1764" t="n"/>
      <c r="FN55" s="1764" t="n"/>
      <c r="FO55" s="1764" t="n"/>
      <c r="FP55" s="1764" t="n"/>
      <c r="FQ55" s="1764" t="n"/>
      <c r="FR55" s="1764" t="n"/>
      <c r="FS55" s="1764" t="n"/>
      <c r="FT55" s="1764" t="n"/>
      <c r="FU55" s="1764" t="n"/>
      <c r="FV55" s="1764" t="n"/>
      <c r="FW55" s="1764" t="n"/>
      <c r="FX55" s="1764" t="n"/>
      <c r="FY55" s="1764" t="n"/>
    </row>
    <row customFormat="1" r="56" s="1683">
      <c r="T56" s="1891" t="n"/>
      <c r="AB56" s="1891" t="n"/>
      <c r="BA56" s="1891" t="n"/>
      <c r="BB56" s="1891" t="n"/>
      <c r="BC56" s="1891" t="n"/>
      <c r="BD56" s="1891" t="n"/>
      <c r="BE56" s="1891" t="n"/>
      <c r="BF56" s="1891" t="n"/>
      <c r="BG56" s="1891" t="n"/>
      <c r="BH56" s="1891" t="n"/>
      <c r="BI56" s="1891" t="n"/>
      <c r="BJ56" s="1891" t="n"/>
      <c r="BK56" s="1891" t="n"/>
      <c r="BL56" s="1891" t="n"/>
      <c r="BM56" s="1891" t="n"/>
      <c r="BN56" s="1891" t="n"/>
      <c r="BO56" s="1891" t="n"/>
      <c r="BP56" s="1891" t="n"/>
      <c r="BQ56" s="1891" t="n"/>
      <c r="BR56" s="1891" t="n"/>
      <c r="BS56" s="1891" t="n"/>
      <c r="BT56" s="1891" t="n"/>
      <c r="BU56" s="1891" t="n"/>
      <c r="BV56" s="1891" t="n"/>
      <c r="BW56" s="1891" t="n"/>
      <c r="BX56" s="1891" t="n"/>
      <c r="BY56" s="1891" t="n"/>
      <c r="BZ56" s="1891" t="n"/>
      <c r="CA56" s="1891" t="n"/>
      <c r="CB56" s="1891" t="n"/>
      <c r="CC56" s="1891" t="n"/>
      <c r="CD56" s="1891" t="n"/>
      <c r="CE56" s="1891" t="n"/>
      <c r="CF56" s="1891" t="n"/>
      <c r="CG56" s="1891" t="n"/>
      <c r="CH56" s="1891" t="n"/>
      <c r="CI56" s="1891" t="n"/>
      <c r="CS56" s="1684" t="n"/>
      <c r="CT56" s="1684" t="n"/>
      <c r="CU56" s="1684" t="n"/>
      <c r="CV56" s="1684" t="n"/>
      <c r="CW56" s="1684" t="n"/>
      <c r="CX56" s="1685" t="n"/>
      <c r="CY56" s="1684" t="n"/>
      <c r="CZ56" s="3303" t="n"/>
      <c r="DA56" s="3302" t="n"/>
      <c r="DB56" s="3302" t="n"/>
      <c r="DC56" s="3302" t="n"/>
      <c r="DD56" s="3302" t="n"/>
      <c r="DE56" s="1685" t="n"/>
      <c r="DF56" s="1684" t="n"/>
      <c r="DG56" s="1684" t="n"/>
      <c r="DH56" s="1684" t="n"/>
      <c r="DJ56" s="1764" t="n"/>
      <c r="DK56" s="1764" t="n"/>
      <c r="DL56" s="1764" t="n"/>
      <c r="DM56" s="1764" t="n"/>
      <c r="DN56" s="1764" t="n"/>
      <c r="DO56" s="1764" t="n"/>
      <c r="DP56" s="1764" t="n"/>
      <c r="DQ56" s="1764" t="n"/>
      <c r="DR56" s="1764" t="n"/>
      <c r="DS56" s="1764" t="n"/>
      <c r="DT56" s="1764" t="n"/>
      <c r="DU56" s="1764" t="n"/>
      <c r="DV56" s="1764" t="n"/>
      <c r="DW56" s="1764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1764" t="n"/>
      <c r="EB56" s="1764" t="n"/>
      <c r="EC56" s="1764" t="n"/>
      <c r="ED56" s="1764" t="n"/>
      <c r="EE56" s="1764" t="n"/>
      <c r="EF56" s="1764" t="n"/>
      <c r="EG56" s="1764" t="n"/>
      <c r="EH56" s="1764" t="n"/>
      <c r="EI56" s="1764" t="n"/>
      <c r="EJ56" s="1764" t="n"/>
      <c r="EK56" s="1764" t="n"/>
      <c r="EL56" s="1764" t="n"/>
      <c r="EM56" s="1764" t="n"/>
      <c r="EN56" s="1764" t="n"/>
      <c r="EO56" s="1764" t="n"/>
      <c r="EP56" s="1764" t="n"/>
      <c r="EQ56" s="1764" t="n"/>
      <c r="ER56" s="1764" t="n"/>
      <c r="ES56" s="1764" t="n"/>
      <c r="ET56" s="1764" t="n"/>
      <c r="EU56" s="1764" t="n"/>
      <c r="EV56" s="1764" t="n"/>
      <c r="EW56" s="1764" t="n"/>
      <c r="EX56" s="1764" t="n"/>
      <c r="EY56" s="1764" t="n"/>
      <c r="EZ56" s="1764" t="n"/>
      <c r="FA56" s="1764" t="n"/>
      <c r="FB56" s="1764" t="n"/>
      <c r="FC56" s="1764" t="n"/>
      <c r="FD56" s="1764" t="n"/>
      <c r="FE56" s="1764" t="n"/>
      <c r="FF56" s="1764" t="n"/>
      <c r="FG56" s="1764" t="n"/>
      <c r="FH56" s="1764" t="n"/>
      <c r="FI56" s="1764" t="n"/>
      <c r="FJ56" s="1764" t="n"/>
      <c r="FK56" s="1764" t="n"/>
      <c r="FL56" s="1764" t="n"/>
      <c r="FM56" s="1764" t="n"/>
      <c r="FN56" s="1764" t="n"/>
      <c r="FO56" s="1764" t="n"/>
      <c r="FP56" s="1764" t="n"/>
      <c r="FQ56" s="1764" t="n"/>
      <c r="FR56" s="1764" t="n"/>
      <c r="FS56" s="1764" t="n"/>
      <c r="FT56" s="1764" t="n"/>
      <c r="FU56" s="1764" t="n"/>
      <c r="FV56" s="1764" t="n"/>
      <c r="FW56" s="1764" t="n"/>
      <c r="FX56" s="1764" t="n"/>
      <c r="FY56" s="1764" t="n"/>
    </row>
    <row customFormat="1" r="57" s="1683">
      <c r="T57" s="1891" t="n"/>
      <c r="AB57" s="1891" t="n"/>
      <c r="BA57" s="1891" t="n"/>
      <c r="BB57" s="1891" t="n"/>
      <c r="BC57" s="1891" t="n"/>
      <c r="BD57" s="1891" t="n"/>
      <c r="BE57" s="1891" t="n"/>
      <c r="BF57" s="1891" t="n"/>
      <c r="BG57" s="1891" t="n"/>
      <c r="BH57" s="1891" t="n"/>
      <c r="BI57" s="1891" t="n"/>
      <c r="BJ57" s="1891" t="n"/>
      <c r="BK57" s="1891" t="n"/>
      <c r="BL57" s="1891" t="n"/>
      <c r="BM57" s="1891" t="n"/>
      <c r="BN57" s="1891" t="n"/>
      <c r="BO57" s="1891" t="n"/>
      <c r="BP57" s="1891" t="n"/>
      <c r="BQ57" s="1891" t="n"/>
      <c r="BR57" s="1891" t="n"/>
      <c r="BS57" s="1891" t="n"/>
      <c r="BT57" s="1891" t="n"/>
      <c r="BU57" s="1891" t="n"/>
      <c r="BV57" s="1891" t="n"/>
      <c r="BW57" s="1891" t="n"/>
      <c r="BX57" s="1891" t="n"/>
      <c r="BY57" s="1891" t="n"/>
      <c r="BZ57" s="1891" t="n"/>
      <c r="CA57" s="1891" t="n"/>
      <c r="CB57" s="1891" t="n"/>
      <c r="CC57" s="1891" t="n"/>
      <c r="CD57" s="1891" t="n"/>
      <c r="CE57" s="1891" t="n"/>
      <c r="CF57" s="1891" t="n"/>
      <c r="CG57" s="1891" t="n"/>
      <c r="CH57" s="1891" t="n"/>
      <c r="CI57" s="1891" t="n"/>
      <c r="CS57" s="1684" t="n"/>
      <c r="CT57" s="1684" t="n"/>
      <c r="CU57" s="1684" t="n"/>
      <c r="CV57" s="1684" t="n"/>
      <c r="CW57" s="1684" t="n"/>
      <c r="CX57" s="1685" t="n"/>
      <c r="CY57" s="1684" t="n"/>
      <c r="CZ57" s="3303" t="n"/>
      <c r="DA57" s="3302" t="n"/>
      <c r="DB57" s="3302" t="n"/>
      <c r="DC57" s="3302" t="n"/>
      <c r="DD57" s="3302" t="n"/>
      <c r="DE57" s="1685" t="n"/>
      <c r="DF57" s="1684" t="n"/>
      <c r="DG57" s="1684" t="n"/>
      <c r="DH57" s="1684" t="n"/>
      <c r="DJ57" s="1764" t="n"/>
      <c r="DK57" s="1764" t="n"/>
      <c r="DL57" s="1764" t="n"/>
      <c r="DM57" s="1764" t="n"/>
      <c r="DN57" s="1764" t="n"/>
      <c r="DO57" s="1764" t="n"/>
      <c r="DP57" s="1764" t="n"/>
      <c r="DQ57" s="1764" t="n"/>
      <c r="DR57" s="1764" t="n"/>
      <c r="DS57" s="1764" t="n"/>
      <c r="DT57" s="1764" t="n"/>
      <c r="DU57" s="1764" t="n"/>
      <c r="DV57" s="1764" t="n"/>
      <c r="DW57" s="1764" t="n"/>
      <c r="DX57" s="2571">
        <f>(CS57-CZ57)*10^6</f>
        <v/>
      </c>
      <c r="DY57" s="2571">
        <f>(CT57-DC57)*10^6</f>
        <v/>
      </c>
      <c r="DZ57" s="2571">
        <f>(CW57-DD57)*10^6</f>
        <v/>
      </c>
      <c r="EA57" s="1764" t="n"/>
      <c r="EB57" s="1764" t="n"/>
      <c r="EC57" s="1764" t="n"/>
      <c r="ED57" s="1764" t="n"/>
      <c r="EE57" s="1764" t="n"/>
      <c r="EF57" s="1764" t="n"/>
      <c r="EG57" s="1764" t="n"/>
      <c r="EH57" s="1764" t="n"/>
      <c r="EI57" s="1764" t="n"/>
      <c r="EJ57" s="1764" t="n"/>
      <c r="EK57" s="1764" t="n"/>
      <c r="EL57" s="1764" t="n"/>
      <c r="EM57" s="1764" t="n"/>
      <c r="EN57" s="1764" t="n"/>
      <c r="EO57" s="1764" t="n"/>
      <c r="EP57" s="1764" t="n"/>
      <c r="EQ57" s="1764" t="n"/>
      <c r="ER57" s="1764" t="n"/>
      <c r="ES57" s="1764" t="n"/>
      <c r="ET57" s="1764" t="n"/>
      <c r="EU57" s="1764" t="n"/>
      <c r="EV57" s="1764" t="n"/>
      <c r="EW57" s="1764" t="n"/>
      <c r="EX57" s="1764" t="n"/>
      <c r="EY57" s="1764" t="n"/>
      <c r="EZ57" s="1764" t="n"/>
      <c r="FA57" s="1764" t="n"/>
      <c r="FB57" s="1764" t="n"/>
      <c r="FC57" s="1764" t="n"/>
      <c r="FD57" s="1764" t="n"/>
      <c r="FE57" s="1764" t="n"/>
      <c r="FF57" s="1764" t="n"/>
      <c r="FG57" s="1764" t="n"/>
      <c r="FH57" s="1764" t="n"/>
      <c r="FI57" s="1764" t="n"/>
      <c r="FJ57" s="1764" t="n"/>
      <c r="FK57" s="1764" t="n"/>
      <c r="FL57" s="1764" t="n"/>
      <c r="FM57" s="1764" t="n"/>
      <c r="FN57" s="1764" t="n"/>
      <c r="FO57" s="1764" t="n"/>
      <c r="FP57" s="1764" t="n"/>
      <c r="FQ57" s="1764" t="n"/>
      <c r="FR57" s="1764" t="n"/>
      <c r="FS57" s="1764" t="n"/>
      <c r="FT57" s="1764" t="n"/>
      <c r="FU57" s="1764" t="n"/>
      <c r="FV57" s="1764" t="n"/>
      <c r="FW57" s="1764" t="n"/>
      <c r="FX57" s="1764" t="n"/>
      <c r="FY57" s="1764" t="n"/>
    </row>
    <row customFormat="1" r="58" s="1683">
      <c r="T58" s="1891" t="n"/>
      <c r="AB58" s="1891" t="n"/>
      <c r="BA58" s="1891" t="n"/>
      <c r="BB58" s="1891" t="n"/>
      <c r="BC58" s="1891" t="n"/>
      <c r="BD58" s="1891" t="n"/>
      <c r="BE58" s="1891" t="n"/>
      <c r="BF58" s="1891" t="n"/>
      <c r="BG58" s="1891" t="n"/>
      <c r="BH58" s="1891" t="n"/>
      <c r="BI58" s="1891" t="n"/>
      <c r="BJ58" s="1891" t="n"/>
      <c r="BK58" s="1891" t="n"/>
      <c r="BL58" s="1891" t="n"/>
      <c r="BM58" s="1891" t="n"/>
      <c r="BN58" s="1891" t="n"/>
      <c r="BO58" s="1891" t="n"/>
      <c r="BP58" s="1891" t="n"/>
      <c r="BQ58" s="1891" t="n"/>
      <c r="BR58" s="1891" t="n"/>
      <c r="BS58" s="1891" t="n"/>
      <c r="BT58" s="1891" t="n"/>
      <c r="BU58" s="1891" t="n"/>
      <c r="BV58" s="1891" t="n"/>
      <c r="BW58" s="1891" t="n"/>
      <c r="BX58" s="1891" t="n"/>
      <c r="BY58" s="1891" t="n"/>
      <c r="BZ58" s="1891" t="n"/>
      <c r="CA58" s="1891" t="n"/>
      <c r="CB58" s="1891" t="n"/>
      <c r="CC58" s="1891" t="n"/>
      <c r="CD58" s="1891" t="n"/>
      <c r="CE58" s="1891" t="n"/>
      <c r="CF58" s="1891" t="n"/>
      <c r="CG58" s="1891" t="n"/>
      <c r="CH58" s="1891" t="n"/>
      <c r="CI58" s="1891" t="n"/>
      <c r="CS58" s="1684" t="n"/>
      <c r="CT58" s="1684" t="n"/>
      <c r="CU58" s="1684" t="n"/>
      <c r="CV58" s="1684" t="n"/>
      <c r="CW58" s="1684" t="n"/>
      <c r="CX58" s="1685" t="n"/>
      <c r="CY58" s="1684" t="n"/>
      <c r="CZ58" s="3303" t="n"/>
      <c r="DA58" s="3302" t="n"/>
      <c r="DB58" s="3302" t="n"/>
      <c r="DC58" s="3302" t="n"/>
      <c r="DD58" s="3302" t="n"/>
      <c r="DE58" s="1685" t="n"/>
      <c r="DF58" s="1684" t="n"/>
      <c r="DG58" s="1684" t="n"/>
      <c r="DH58" s="1684" t="n"/>
      <c r="DJ58" s="1764" t="n"/>
      <c r="DK58" s="1764" t="n"/>
      <c r="DL58" s="1764" t="n"/>
      <c r="DM58" s="1764" t="n"/>
      <c r="DN58" s="1764" t="n"/>
      <c r="DO58" s="1764" t="n"/>
      <c r="DP58" s="1764" t="n"/>
      <c r="DQ58" s="1764" t="n"/>
      <c r="DR58" s="1764" t="n"/>
      <c r="DS58" s="1764" t="n"/>
      <c r="DT58" s="1764" t="n"/>
      <c r="DU58" s="1764" t="n"/>
      <c r="DV58" s="1764" t="n"/>
      <c r="DW58" s="1764" t="n"/>
      <c r="DX58" s="2571">
        <f>(CS58-CZ58)*10^6</f>
        <v/>
      </c>
      <c r="DY58" s="2571">
        <f>(CT58-DC58)*10^6</f>
        <v/>
      </c>
      <c r="DZ58" s="2571">
        <f>(CW58-DD58)*10^6</f>
        <v/>
      </c>
      <c r="EA58" s="1764" t="n"/>
      <c r="EB58" s="1764" t="n"/>
      <c r="EC58" s="1764" t="n"/>
      <c r="ED58" s="1764" t="n"/>
      <c r="EE58" s="1764" t="n"/>
      <c r="EF58" s="1764" t="n"/>
      <c r="EG58" s="1764" t="n"/>
      <c r="EH58" s="1764" t="n"/>
      <c r="EI58" s="1764" t="n"/>
      <c r="EJ58" s="1764" t="n"/>
      <c r="EK58" s="1764" t="n"/>
      <c r="EL58" s="1764" t="n"/>
      <c r="EM58" s="1764" t="n"/>
      <c r="EN58" s="1764" t="n"/>
      <c r="EO58" s="1764" t="n"/>
      <c r="EP58" s="1764" t="n"/>
      <c r="EQ58" s="1764" t="n"/>
      <c r="ER58" s="1764" t="n"/>
      <c r="ES58" s="1764" t="n"/>
      <c r="ET58" s="1764" t="n"/>
      <c r="EU58" s="1764" t="n"/>
      <c r="EV58" s="1764" t="n"/>
      <c r="EW58" s="1764" t="n"/>
      <c r="EX58" s="1764" t="n"/>
      <c r="EY58" s="1764" t="n"/>
      <c r="EZ58" s="1764" t="n"/>
      <c r="FA58" s="1764" t="n"/>
      <c r="FB58" s="1764" t="n"/>
      <c r="FC58" s="1764" t="n"/>
      <c r="FD58" s="1764" t="n"/>
      <c r="FE58" s="1764" t="n"/>
      <c r="FF58" s="1764" t="n"/>
      <c r="FG58" s="1764" t="n"/>
      <c r="FH58" s="1764" t="n"/>
      <c r="FI58" s="1764" t="n"/>
      <c r="FJ58" s="1764" t="n"/>
      <c r="FK58" s="1764" t="n"/>
      <c r="FL58" s="1764" t="n"/>
      <c r="FM58" s="1764" t="n"/>
      <c r="FN58" s="1764" t="n"/>
      <c r="FO58" s="1764" t="n"/>
      <c r="FP58" s="1764" t="n"/>
      <c r="FQ58" s="1764" t="n"/>
      <c r="FR58" s="1764" t="n"/>
      <c r="FS58" s="1764" t="n"/>
      <c r="FT58" s="1764" t="n"/>
      <c r="FU58" s="1764" t="n"/>
      <c r="FV58" s="1764" t="n"/>
      <c r="FW58" s="1764" t="n"/>
      <c r="FX58" s="1764" t="n"/>
      <c r="FY58" s="1764" t="n"/>
    </row>
    <row customFormat="1" r="59" s="1683">
      <c r="T59" s="1891" t="n"/>
      <c r="AB59" s="1891" t="n"/>
      <c r="BA59" s="1891" t="n"/>
      <c r="BB59" s="1891" t="n"/>
      <c r="BC59" s="1891" t="n"/>
      <c r="BD59" s="1891" t="n"/>
      <c r="BE59" s="1891" t="n"/>
      <c r="BF59" s="1891" t="n"/>
      <c r="BG59" s="1891" t="n"/>
      <c r="BH59" s="1891" t="n"/>
      <c r="BI59" s="1891" t="n"/>
      <c r="BJ59" s="1891" t="n"/>
      <c r="BK59" s="1891" t="n"/>
      <c r="BL59" s="1891" t="n"/>
      <c r="BM59" s="1891" t="n"/>
      <c r="BN59" s="1891" t="n"/>
      <c r="BO59" s="1891" t="n"/>
      <c r="BP59" s="1891" t="n"/>
      <c r="BQ59" s="1891" t="n"/>
      <c r="BR59" s="1891" t="n"/>
      <c r="BS59" s="1891" t="n"/>
      <c r="BT59" s="1891" t="n"/>
      <c r="BU59" s="1891" t="n"/>
      <c r="BV59" s="1891" t="n"/>
      <c r="BW59" s="1891" t="n"/>
      <c r="BX59" s="1891" t="n"/>
      <c r="BY59" s="1891" t="n"/>
      <c r="BZ59" s="1891" t="n"/>
      <c r="CA59" s="1891" t="n"/>
      <c r="CB59" s="1891" t="n"/>
      <c r="CC59" s="1891" t="n"/>
      <c r="CD59" s="1891" t="n"/>
      <c r="CE59" s="1891" t="n"/>
      <c r="CF59" s="1891" t="n"/>
      <c r="CG59" s="1891" t="n"/>
      <c r="CH59" s="1891" t="n"/>
      <c r="CI59" s="1891" t="n"/>
      <c r="CS59" s="1684" t="n"/>
      <c r="CT59" s="1684" t="n"/>
      <c r="CU59" s="1684" t="n"/>
      <c r="CV59" s="1684" t="n"/>
      <c r="CW59" s="1684" t="n"/>
      <c r="CX59" s="1685" t="n"/>
      <c r="CY59" s="1684" t="n"/>
      <c r="CZ59" s="3303" t="n"/>
      <c r="DA59" s="3302" t="n"/>
      <c r="DB59" s="3302" t="n"/>
      <c r="DC59" s="3302" t="n"/>
      <c r="DD59" s="3302" t="n"/>
      <c r="DE59" s="1685" t="n"/>
      <c r="DF59" s="1684" t="n"/>
      <c r="DG59" s="1684" t="n"/>
      <c r="DH59" s="1684" t="n"/>
      <c r="DJ59" s="1764" t="n"/>
      <c r="DK59" s="1764" t="n"/>
      <c r="DL59" s="1764" t="n"/>
      <c r="DM59" s="1764" t="n"/>
      <c r="DN59" s="1764" t="n"/>
      <c r="DO59" s="1764" t="n"/>
      <c r="DP59" s="1764" t="n"/>
      <c r="DQ59" s="1764" t="n"/>
      <c r="DR59" s="1764" t="n"/>
      <c r="DS59" s="1764" t="n"/>
      <c r="DT59" s="1764" t="n"/>
      <c r="DU59" s="1764" t="n"/>
      <c r="DV59" s="1764" t="n"/>
      <c r="DW59" s="1764" t="n"/>
      <c r="DX59" s="2571">
        <f>(CS59-CZ59)*10^6</f>
        <v/>
      </c>
      <c r="DY59" s="2571">
        <f>(CT59-DC59)*10^6</f>
        <v/>
      </c>
      <c r="DZ59" s="2571">
        <f>(CW59-DD59)*10^6</f>
        <v/>
      </c>
      <c r="EA59" s="1764" t="n"/>
      <c r="EB59" s="1764" t="n"/>
      <c r="EC59" s="1764" t="n"/>
      <c r="ED59" s="1764" t="n"/>
      <c r="EE59" s="1764" t="n"/>
      <c r="EF59" s="1764" t="n"/>
      <c r="EG59" s="1764" t="n"/>
      <c r="EH59" s="1764" t="n"/>
      <c r="EI59" s="1764" t="n"/>
      <c r="EJ59" s="1764" t="n"/>
      <c r="EK59" s="1764" t="n"/>
      <c r="EL59" s="1764" t="n"/>
      <c r="EM59" s="1764" t="n"/>
      <c r="EN59" s="1764" t="n"/>
      <c r="EO59" s="1764" t="n"/>
      <c r="EP59" s="1764" t="n"/>
      <c r="EQ59" s="1764" t="n"/>
      <c r="ER59" s="1764" t="n"/>
      <c r="ES59" s="1764" t="n"/>
      <c r="ET59" s="1764" t="n"/>
      <c r="EU59" s="1764" t="n"/>
      <c r="EV59" s="1764" t="n"/>
      <c r="EW59" s="1764" t="n"/>
      <c r="EX59" s="1764" t="n"/>
      <c r="EY59" s="1764" t="n"/>
      <c r="EZ59" s="1764" t="n"/>
      <c r="FA59" s="1764" t="n"/>
      <c r="FB59" s="1764" t="n"/>
      <c r="FC59" s="1764" t="n"/>
      <c r="FD59" s="1764" t="n"/>
      <c r="FE59" s="1764" t="n"/>
      <c r="FF59" s="1764" t="n"/>
      <c r="FG59" s="1764" t="n"/>
      <c r="FH59" s="1764" t="n"/>
      <c r="FI59" s="1764" t="n"/>
      <c r="FJ59" s="1764" t="n"/>
      <c r="FK59" s="1764" t="n"/>
      <c r="FL59" s="1764" t="n"/>
      <c r="FM59" s="1764" t="n"/>
      <c r="FN59" s="1764" t="n"/>
      <c r="FO59" s="1764" t="n"/>
      <c r="FP59" s="1764" t="n"/>
      <c r="FQ59" s="1764" t="n"/>
      <c r="FR59" s="1764" t="n"/>
      <c r="FS59" s="1764" t="n"/>
      <c r="FT59" s="1764" t="n"/>
      <c r="FU59" s="1764" t="n"/>
      <c r="FV59" s="1764" t="n"/>
      <c r="FW59" s="1764" t="n"/>
      <c r="FX59" s="1764" t="n"/>
      <c r="FY59" s="1764" t="n"/>
    </row>
    <row customFormat="1" r="60" s="1683">
      <c r="T60" s="1891" t="n"/>
      <c r="AB60" s="1891" t="n"/>
      <c r="BA60" s="1891" t="n"/>
      <c r="BB60" s="1891" t="n"/>
      <c r="BC60" s="1891" t="n"/>
      <c r="BD60" s="1891" t="n"/>
      <c r="BE60" s="1891" t="n"/>
      <c r="BF60" s="1891" t="n"/>
      <c r="BG60" s="1891" t="n"/>
      <c r="BH60" s="1891" t="n"/>
      <c r="BI60" s="1891" t="n"/>
      <c r="BJ60" s="1891" t="n"/>
      <c r="BK60" s="1891" t="n"/>
      <c r="BL60" s="1891" t="n"/>
      <c r="BM60" s="1891" t="n"/>
      <c r="BN60" s="1891" t="n"/>
      <c r="BO60" s="1891" t="n"/>
      <c r="BP60" s="1891" t="n"/>
      <c r="BQ60" s="1891" t="n"/>
      <c r="BR60" s="1891" t="n"/>
      <c r="BS60" s="1891" t="n"/>
      <c r="BT60" s="1891" t="n"/>
      <c r="BU60" s="1891" t="n"/>
      <c r="BV60" s="1891" t="n"/>
      <c r="BW60" s="1891" t="n"/>
      <c r="BX60" s="1891" t="n"/>
      <c r="BY60" s="1891" t="n"/>
      <c r="BZ60" s="1891" t="n"/>
      <c r="CA60" s="1891" t="n"/>
      <c r="CB60" s="1891" t="n"/>
      <c r="CC60" s="1891" t="n"/>
      <c r="CD60" s="1891" t="n"/>
      <c r="CE60" s="1891" t="n"/>
      <c r="CF60" s="1891" t="n"/>
      <c r="CG60" s="1891" t="n"/>
      <c r="CH60" s="1891" t="n"/>
      <c r="CI60" s="1891" t="n"/>
      <c r="CS60" s="1684" t="n"/>
      <c r="CT60" s="1684" t="n"/>
      <c r="CU60" s="1684" t="n"/>
      <c r="CV60" s="1684" t="n"/>
      <c r="CW60" s="1684" t="n"/>
      <c r="CX60" s="1685" t="n"/>
      <c r="CY60" s="1684" t="n"/>
      <c r="CZ60" s="3303" t="n"/>
      <c r="DA60" s="3302" t="n"/>
      <c r="DB60" s="3302" t="n"/>
      <c r="DC60" s="3302" t="n"/>
      <c r="DD60" s="3302" t="n"/>
      <c r="DE60" s="1685" t="n"/>
      <c r="DF60" s="1684" t="n"/>
      <c r="DG60" s="1684" t="n"/>
      <c r="DH60" s="1684" t="n"/>
      <c r="DJ60" s="1764" t="n"/>
      <c r="DK60" s="1764" t="n"/>
      <c r="DL60" s="1764" t="n"/>
      <c r="DM60" s="1764" t="n"/>
      <c r="DN60" s="1764" t="n"/>
      <c r="DO60" s="1764" t="n"/>
      <c r="DP60" s="1764" t="n"/>
      <c r="DQ60" s="1764" t="n"/>
      <c r="DR60" s="1764" t="n"/>
      <c r="DS60" s="1764" t="n"/>
      <c r="DT60" s="1764" t="n"/>
      <c r="DU60" s="1764" t="n"/>
      <c r="DV60" s="1764" t="n"/>
      <c r="DW60" s="1764" t="n"/>
      <c r="DX60" s="2571">
        <f>(CS60-CZ60)*10^6</f>
        <v/>
      </c>
      <c r="DY60" s="2571">
        <f>(CT60-DC60)*10^6</f>
        <v/>
      </c>
      <c r="DZ60" s="2571">
        <f>(CW60-DD60)*10^6</f>
        <v/>
      </c>
      <c r="EA60" s="1764" t="n"/>
      <c r="EB60" s="1764" t="n"/>
      <c r="EC60" s="1764" t="n"/>
      <c r="ED60" s="1764" t="n"/>
      <c r="EE60" s="1764" t="n"/>
      <c r="EF60" s="1764" t="n"/>
      <c r="EG60" s="1764" t="n"/>
      <c r="EH60" s="1764" t="n"/>
      <c r="EI60" s="1764" t="n"/>
      <c r="EJ60" s="1764" t="n"/>
      <c r="EK60" s="1764" t="n"/>
      <c r="EL60" s="1764" t="n"/>
      <c r="EM60" s="1764" t="n"/>
      <c r="EN60" s="1764" t="n"/>
      <c r="EO60" s="1764" t="n"/>
      <c r="EP60" s="1764" t="n"/>
      <c r="EQ60" s="1764" t="n"/>
      <c r="ER60" s="1764" t="n"/>
      <c r="ES60" s="1764" t="n"/>
      <c r="ET60" s="1764" t="n"/>
      <c r="EU60" s="1764" t="n"/>
      <c r="EV60" s="1764" t="n"/>
      <c r="EW60" s="1764" t="n"/>
      <c r="EX60" s="1764" t="n"/>
      <c r="EY60" s="1764" t="n"/>
      <c r="EZ60" s="1764" t="n"/>
      <c r="FA60" s="1764" t="n"/>
      <c r="FB60" s="1764" t="n"/>
      <c r="FC60" s="1764" t="n"/>
      <c r="FD60" s="1764" t="n"/>
      <c r="FE60" s="1764" t="n"/>
      <c r="FF60" s="1764" t="n"/>
      <c r="FG60" s="1764" t="n"/>
      <c r="FH60" s="1764" t="n"/>
      <c r="FI60" s="1764" t="n"/>
      <c r="FJ60" s="1764" t="n"/>
      <c r="FK60" s="1764" t="n"/>
      <c r="FL60" s="1764" t="n"/>
      <c r="FM60" s="1764" t="n"/>
      <c r="FN60" s="1764" t="n"/>
      <c r="FO60" s="1764" t="n"/>
      <c r="FP60" s="1764" t="n"/>
      <c r="FQ60" s="1764" t="n"/>
      <c r="FR60" s="1764" t="n"/>
      <c r="FS60" s="1764" t="n"/>
      <c r="FT60" s="1764" t="n"/>
      <c r="FU60" s="1764" t="n"/>
      <c r="FV60" s="1764" t="n"/>
      <c r="FW60" s="1764" t="n"/>
      <c r="FX60" s="1764" t="n"/>
      <c r="FY60" s="1764" t="n"/>
    </row>
    <row customFormat="1" r="61" s="1683">
      <c r="T61" s="1891" t="n"/>
      <c r="AB61" s="1891" t="n"/>
      <c r="BA61" s="1891" t="n"/>
      <c r="BB61" s="1891" t="n"/>
      <c r="BC61" s="1891" t="n"/>
      <c r="BD61" s="1891" t="n"/>
      <c r="BE61" s="1891" t="n"/>
      <c r="BF61" s="1891" t="n"/>
      <c r="BG61" s="1891" t="n"/>
      <c r="BH61" s="1891" t="n"/>
      <c r="BI61" s="1891" t="n"/>
      <c r="BJ61" s="1891" t="n"/>
      <c r="BK61" s="1891" t="n"/>
      <c r="BL61" s="1891" t="n"/>
      <c r="BM61" s="1891" t="n"/>
      <c r="BN61" s="1891" t="n"/>
      <c r="BO61" s="1891" t="n"/>
      <c r="BP61" s="1891" t="n"/>
      <c r="BQ61" s="1891" t="n"/>
      <c r="BR61" s="1891" t="n"/>
      <c r="BS61" s="1891" t="n"/>
      <c r="BT61" s="1891" t="n"/>
      <c r="BU61" s="1891" t="n"/>
      <c r="BV61" s="1891" t="n"/>
      <c r="BW61" s="1891" t="n"/>
      <c r="BX61" s="1891" t="n"/>
      <c r="BY61" s="1891" t="n"/>
      <c r="BZ61" s="1891" t="n"/>
      <c r="CA61" s="1891" t="n"/>
      <c r="CB61" s="1891" t="n"/>
      <c r="CC61" s="1891" t="n"/>
      <c r="CD61" s="1891" t="n"/>
      <c r="CE61" s="1891" t="n"/>
      <c r="CF61" s="1891" t="n"/>
      <c r="CG61" s="1891" t="n"/>
      <c r="CH61" s="1891" t="n"/>
      <c r="CI61" s="1891" t="n"/>
      <c r="CS61" s="1684" t="n"/>
      <c r="CT61" s="1684" t="n"/>
      <c r="CU61" s="1684" t="n"/>
      <c r="CV61" s="1684" t="n"/>
      <c r="CW61" s="1684" t="n"/>
      <c r="CX61" s="1685" t="n"/>
      <c r="CY61" s="1684" t="n"/>
      <c r="CZ61" s="3303" t="n"/>
      <c r="DA61" s="3302" t="n"/>
      <c r="DB61" s="3302" t="n"/>
      <c r="DC61" s="3302" t="n"/>
      <c r="DD61" s="3302" t="n"/>
      <c r="DE61" s="1685" t="n"/>
      <c r="DF61" s="1684" t="n"/>
      <c r="DG61" s="1684" t="n"/>
      <c r="DH61" s="1684" t="n"/>
      <c r="DJ61" s="1764" t="n"/>
      <c r="DK61" s="1764" t="n"/>
      <c r="DL61" s="1764" t="n"/>
      <c r="DM61" s="1764" t="n"/>
      <c r="DN61" s="1764" t="n"/>
      <c r="DO61" s="1764" t="n"/>
      <c r="DP61" s="1764" t="n"/>
      <c r="DQ61" s="1764" t="n"/>
      <c r="DR61" s="1764" t="n"/>
      <c r="DS61" s="1764" t="n"/>
      <c r="DT61" s="1764" t="n"/>
      <c r="DU61" s="1764" t="n"/>
      <c r="DV61" s="1764" t="n"/>
      <c r="DW61" s="176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1764" t="n"/>
      <c r="EB61" s="1764" t="n"/>
      <c r="EC61" s="1764" t="n"/>
      <c r="ED61" s="1764" t="n"/>
      <c r="EE61" s="1764" t="n"/>
      <c r="EF61" s="1764" t="n"/>
      <c r="EG61" s="1764" t="n"/>
      <c r="EH61" s="1764" t="n"/>
      <c r="EI61" s="1764" t="n"/>
      <c r="EJ61" s="1764" t="n"/>
      <c r="EK61" s="1764" t="n"/>
      <c r="EL61" s="1764" t="n"/>
      <c r="EM61" s="1764" t="n"/>
      <c r="EN61" s="1764" t="n"/>
      <c r="EO61" s="1764" t="n"/>
      <c r="EP61" s="1764" t="n"/>
      <c r="EQ61" s="1764" t="n"/>
      <c r="ER61" s="1764" t="n"/>
      <c r="ES61" s="1764" t="n"/>
      <c r="ET61" s="1764" t="n"/>
      <c r="EU61" s="1764" t="n"/>
      <c r="EV61" s="1764" t="n"/>
      <c r="EW61" s="1764" t="n"/>
      <c r="EX61" s="1764" t="n"/>
      <c r="EY61" s="1764" t="n"/>
      <c r="EZ61" s="1764" t="n"/>
      <c r="FA61" s="1764" t="n"/>
      <c r="FB61" s="1764" t="n"/>
      <c r="FC61" s="1764" t="n"/>
      <c r="FD61" s="1764" t="n"/>
      <c r="FE61" s="1764" t="n"/>
      <c r="FF61" s="1764" t="n"/>
      <c r="FG61" s="1764" t="n"/>
      <c r="FH61" s="1764" t="n"/>
      <c r="FI61" s="1764" t="n"/>
      <c r="FJ61" s="1764" t="n"/>
      <c r="FK61" s="1764" t="n"/>
      <c r="FL61" s="1764" t="n"/>
      <c r="FM61" s="1764" t="n"/>
      <c r="FN61" s="1764" t="n"/>
      <c r="FO61" s="1764" t="n"/>
      <c r="FP61" s="1764" t="n"/>
      <c r="FQ61" s="1764" t="n"/>
      <c r="FR61" s="1764" t="n"/>
      <c r="FS61" s="1764" t="n"/>
      <c r="FT61" s="1764" t="n"/>
      <c r="FU61" s="1764" t="n"/>
      <c r="FV61" s="1764" t="n"/>
      <c r="FW61" s="1764" t="n"/>
      <c r="FX61" s="1764" t="n"/>
      <c r="FY61" s="1764" t="n"/>
    </row>
    <row customFormat="1" r="62" s="1683">
      <c r="T62" s="1891" t="n"/>
      <c r="AB62" s="1891" t="n"/>
      <c r="BA62" s="1891" t="n"/>
      <c r="BB62" s="1891" t="n"/>
      <c r="BC62" s="1891" t="n"/>
      <c r="BD62" s="1891" t="n"/>
      <c r="BE62" s="1891" t="n"/>
      <c r="BF62" s="1891" t="n"/>
      <c r="BG62" s="1891" t="n"/>
      <c r="BH62" s="1891" t="n"/>
      <c r="BI62" s="1891" t="n"/>
      <c r="BJ62" s="1891" t="n"/>
      <c r="BK62" s="1891" t="n"/>
      <c r="BL62" s="1891" t="n"/>
      <c r="BM62" s="1891" t="n"/>
      <c r="BN62" s="1891" t="n"/>
      <c r="BO62" s="1891" t="n"/>
      <c r="BP62" s="1891" t="n"/>
      <c r="BQ62" s="1891" t="n"/>
      <c r="BR62" s="1891" t="n"/>
      <c r="BS62" s="1891" t="n"/>
      <c r="BT62" s="1891" t="n"/>
      <c r="BU62" s="1891" t="n"/>
      <c r="BV62" s="1891" t="n"/>
      <c r="BW62" s="1891" t="n"/>
      <c r="BX62" s="1891" t="n"/>
      <c r="BY62" s="1891" t="n"/>
      <c r="BZ62" s="1891" t="n"/>
      <c r="CA62" s="1891" t="n"/>
      <c r="CB62" s="1891" t="n"/>
      <c r="CC62" s="1891" t="n"/>
      <c r="CD62" s="1891" t="n"/>
      <c r="CE62" s="1891" t="n"/>
      <c r="CF62" s="1891" t="n"/>
      <c r="CG62" s="1891" t="n"/>
      <c r="CH62" s="1891" t="n"/>
      <c r="CI62" s="1891" t="n"/>
      <c r="CS62" s="1684" t="n"/>
      <c r="CT62" s="1684" t="n"/>
      <c r="CU62" s="1684" t="n"/>
      <c r="CV62" s="1684" t="n"/>
      <c r="CW62" s="1684" t="n"/>
      <c r="CX62" s="1685" t="n"/>
      <c r="CY62" s="1684" t="n"/>
      <c r="CZ62" s="3303" t="n"/>
      <c r="DA62" s="3302" t="n"/>
      <c r="DB62" s="3302" t="n"/>
      <c r="DC62" s="3302" t="n"/>
      <c r="DD62" s="3302" t="n"/>
      <c r="DE62" s="1685" t="n"/>
      <c r="DF62" s="1684" t="n"/>
      <c r="DG62" s="1684" t="n"/>
      <c r="DH62" s="1684" t="n"/>
      <c r="DJ62" s="1764" t="n"/>
      <c r="DK62" s="1764" t="n"/>
      <c r="DL62" s="1764" t="n"/>
      <c r="DM62" s="1764" t="n"/>
      <c r="DN62" s="1764" t="n"/>
      <c r="DO62" s="1764" t="n"/>
      <c r="DP62" s="1764" t="n"/>
      <c r="DQ62" s="1764" t="n"/>
      <c r="DR62" s="1764" t="n"/>
      <c r="DS62" s="1764" t="n"/>
      <c r="DT62" s="1764" t="n"/>
      <c r="DU62" s="1764" t="n"/>
      <c r="DV62" s="1764" t="n"/>
      <c r="DW62" s="1764" t="n"/>
      <c r="DX62" s="2571">
        <f>(CS62-CZ62)*10^6</f>
        <v/>
      </c>
      <c r="DY62" s="2571">
        <f>(CT62-DC62)*10^6</f>
        <v/>
      </c>
      <c r="DZ62" s="2571">
        <f>(CW62-DD62)*10^6</f>
        <v/>
      </c>
      <c r="EA62" s="1764" t="n"/>
      <c r="EB62" s="1764" t="n"/>
      <c r="EC62" s="1764" t="n"/>
      <c r="ED62" s="1764" t="n"/>
      <c r="EE62" s="1764" t="n"/>
      <c r="EF62" s="1764" t="n"/>
      <c r="EG62" s="1764" t="n"/>
      <c r="EH62" s="1764" t="n"/>
      <c r="EI62" s="1764" t="n"/>
      <c r="EJ62" s="1764" t="n"/>
      <c r="EK62" s="1764" t="n"/>
      <c r="EL62" s="1764" t="n"/>
      <c r="EM62" s="1764" t="n"/>
      <c r="EN62" s="1764" t="n"/>
      <c r="EO62" s="1764" t="n"/>
      <c r="EP62" s="1764" t="n"/>
      <c r="EQ62" s="1764" t="n"/>
      <c r="ER62" s="1764" t="n"/>
      <c r="ES62" s="1764" t="n"/>
      <c r="ET62" s="1764" t="n"/>
      <c r="EU62" s="1764" t="n"/>
      <c r="EV62" s="1764" t="n"/>
      <c r="EW62" s="1764" t="n"/>
      <c r="EX62" s="1764" t="n"/>
      <c r="EY62" s="1764" t="n"/>
      <c r="EZ62" s="1764" t="n"/>
      <c r="FA62" s="1764" t="n"/>
      <c r="FB62" s="1764" t="n"/>
      <c r="FC62" s="1764" t="n"/>
      <c r="FD62" s="1764" t="n"/>
      <c r="FE62" s="1764" t="n"/>
      <c r="FF62" s="1764" t="n"/>
      <c r="FG62" s="1764" t="n"/>
      <c r="FH62" s="1764" t="n"/>
      <c r="FI62" s="1764" t="n"/>
      <c r="FJ62" s="1764" t="n"/>
      <c r="FK62" s="1764" t="n"/>
      <c r="FL62" s="1764" t="n"/>
      <c r="FM62" s="1764" t="n"/>
      <c r="FN62" s="1764" t="n"/>
      <c r="FO62" s="1764" t="n"/>
      <c r="FP62" s="1764" t="n"/>
      <c r="FQ62" s="1764" t="n"/>
      <c r="FR62" s="1764" t="n"/>
      <c r="FS62" s="1764" t="n"/>
      <c r="FT62" s="1764" t="n"/>
      <c r="FU62" s="1764" t="n"/>
      <c r="FV62" s="1764" t="n"/>
      <c r="FW62" s="1764" t="n"/>
      <c r="FX62" s="1764" t="n"/>
      <c r="FY62" s="1764" t="n"/>
    </row>
    <row customFormat="1" r="63" s="1683">
      <c r="T63" s="1891" t="n"/>
      <c r="AB63" s="1891" t="n"/>
      <c r="BA63" s="1891" t="n"/>
      <c r="BB63" s="1891" t="n"/>
      <c r="BC63" s="1891" t="n"/>
      <c r="BD63" s="1891" t="n"/>
      <c r="BE63" s="1891" t="n"/>
      <c r="BF63" s="1891" t="n"/>
      <c r="BG63" s="1891" t="n"/>
      <c r="BH63" s="1891" t="n"/>
      <c r="BI63" s="1891" t="n"/>
      <c r="BJ63" s="1891" t="n"/>
      <c r="BK63" s="1891" t="n"/>
      <c r="BL63" s="1891" t="n"/>
      <c r="BM63" s="1891" t="n"/>
      <c r="BN63" s="1891" t="n"/>
      <c r="BO63" s="1891" t="n"/>
      <c r="BP63" s="1891" t="n"/>
      <c r="BQ63" s="1891" t="n"/>
      <c r="BR63" s="1891" t="n"/>
      <c r="BS63" s="1891" t="n"/>
      <c r="BT63" s="1891" t="n"/>
      <c r="BU63" s="1891" t="n"/>
      <c r="BV63" s="1891" t="n"/>
      <c r="BW63" s="1891" t="n"/>
      <c r="BX63" s="1891" t="n"/>
      <c r="BY63" s="1891" t="n"/>
      <c r="BZ63" s="1891" t="n"/>
      <c r="CA63" s="1891" t="n"/>
      <c r="CB63" s="1891" t="n"/>
      <c r="CC63" s="1891" t="n"/>
      <c r="CD63" s="1891" t="n"/>
      <c r="CE63" s="1891" t="n"/>
      <c r="CF63" s="1891" t="n"/>
      <c r="CG63" s="1891" t="n"/>
      <c r="CH63" s="1891" t="n"/>
      <c r="CI63" s="1891" t="n"/>
      <c r="CS63" s="1684" t="n"/>
      <c r="CT63" s="1684" t="n"/>
      <c r="CU63" s="1684" t="n"/>
      <c r="CV63" s="1684" t="n"/>
      <c r="CW63" s="1684" t="n"/>
      <c r="CX63" s="1685" t="n"/>
      <c r="CY63" s="1684" t="n"/>
      <c r="CZ63" s="3303" t="n"/>
      <c r="DA63" s="3302" t="n"/>
      <c r="DB63" s="3302" t="n"/>
      <c r="DC63" s="3302" t="n"/>
      <c r="DD63" s="3302" t="n"/>
      <c r="DE63" s="1685" t="n"/>
      <c r="DF63" s="1684" t="n"/>
      <c r="DG63" s="1684" t="n"/>
      <c r="DH63" s="1684" t="n"/>
      <c r="DJ63" s="1764" t="n"/>
      <c r="DK63" s="1764" t="n"/>
      <c r="DL63" s="1764" t="n"/>
      <c r="DM63" s="1764" t="n"/>
      <c r="DN63" s="1764" t="n"/>
      <c r="DO63" s="1764" t="n"/>
      <c r="DP63" s="1764" t="n"/>
      <c r="DQ63" s="1764" t="n"/>
      <c r="DR63" s="1764" t="n"/>
      <c r="DS63" s="1764" t="n"/>
      <c r="DT63" s="1764" t="n"/>
      <c r="DU63" s="1764" t="n"/>
      <c r="DV63" s="1764" t="n"/>
      <c r="DW63" s="1764" t="n"/>
      <c r="DX63" s="2571">
        <f>(CS63-CZ63)*10^6</f>
        <v/>
      </c>
      <c r="DY63" s="2571">
        <f>(CT63-DC63)*10^6</f>
        <v/>
      </c>
      <c r="DZ63" s="2571">
        <f>(CW63-DD63)*10^6</f>
        <v/>
      </c>
      <c r="EA63" s="1764" t="n"/>
      <c r="EB63" s="1764" t="n"/>
      <c r="EC63" s="1764" t="n"/>
      <c r="ED63" s="1764" t="n"/>
      <c r="EE63" s="1764" t="n"/>
      <c r="EF63" s="1764" t="n"/>
      <c r="EG63" s="1764" t="n"/>
      <c r="EH63" s="1764" t="n"/>
      <c r="EI63" s="1764" t="n"/>
      <c r="EJ63" s="1764" t="n"/>
      <c r="EK63" s="1764" t="n"/>
      <c r="EL63" s="1764" t="n"/>
      <c r="EM63" s="1764" t="n"/>
      <c r="EN63" s="1764" t="n"/>
      <c r="EO63" s="1764" t="n"/>
      <c r="EP63" s="1764" t="n"/>
      <c r="EQ63" s="1764" t="n"/>
      <c r="ER63" s="1764" t="n"/>
      <c r="ES63" s="1764" t="n"/>
      <c r="ET63" s="1764" t="n"/>
      <c r="EU63" s="1764" t="n"/>
      <c r="EV63" s="1764" t="n"/>
      <c r="EW63" s="1764" t="n"/>
      <c r="EX63" s="1764" t="n"/>
      <c r="EY63" s="1764" t="n"/>
      <c r="EZ63" s="1764" t="n"/>
      <c r="FA63" s="1764" t="n"/>
      <c r="FB63" s="1764" t="n"/>
      <c r="FC63" s="1764" t="n"/>
      <c r="FD63" s="1764" t="n"/>
      <c r="FE63" s="1764" t="n"/>
      <c r="FF63" s="1764" t="n"/>
      <c r="FG63" s="1764" t="n"/>
      <c r="FH63" s="1764" t="n"/>
      <c r="FI63" s="1764" t="n"/>
      <c r="FJ63" s="1764" t="n"/>
      <c r="FK63" s="1764" t="n"/>
      <c r="FL63" s="1764" t="n"/>
      <c r="FM63" s="1764" t="n"/>
      <c r="FN63" s="1764" t="n"/>
      <c r="FO63" s="1764" t="n"/>
      <c r="FP63" s="1764" t="n"/>
      <c r="FQ63" s="1764" t="n"/>
      <c r="FR63" s="1764" t="n"/>
      <c r="FS63" s="1764" t="n"/>
      <c r="FT63" s="1764" t="n"/>
      <c r="FU63" s="1764" t="n"/>
      <c r="FV63" s="1764" t="n"/>
      <c r="FW63" s="1764" t="n"/>
      <c r="FX63" s="1764" t="n"/>
      <c r="FY63" s="1764" t="n"/>
    </row>
    <row customFormat="1" r="64" s="1683">
      <c r="T64" s="1891" t="n"/>
      <c r="AB64" s="1891" t="n"/>
      <c r="BA64" s="1891" t="n"/>
      <c r="BB64" s="1891" t="n"/>
      <c r="BC64" s="1891" t="n"/>
      <c r="BD64" s="1891" t="n"/>
      <c r="BE64" s="1891" t="n"/>
      <c r="BF64" s="1891" t="n"/>
      <c r="BG64" s="1891" t="n"/>
      <c r="BH64" s="1891" t="n"/>
      <c r="BI64" s="1891" t="n"/>
      <c r="BJ64" s="1891" t="n"/>
      <c r="BK64" s="1891" t="n"/>
      <c r="BL64" s="1891" t="n"/>
      <c r="BM64" s="1891" t="n"/>
      <c r="BN64" s="1891" t="n"/>
      <c r="BO64" s="1891" t="n"/>
      <c r="BP64" s="1891" t="n"/>
      <c r="BQ64" s="1891" t="n"/>
      <c r="BR64" s="1891" t="n"/>
      <c r="BS64" s="1891" t="n"/>
      <c r="BT64" s="1891" t="n"/>
      <c r="BU64" s="1891" t="n"/>
      <c r="BV64" s="1891" t="n"/>
      <c r="BW64" s="1891" t="n"/>
      <c r="BX64" s="1891" t="n"/>
      <c r="BY64" s="1891" t="n"/>
      <c r="BZ64" s="1891" t="n"/>
      <c r="CA64" s="1891" t="n"/>
      <c r="CB64" s="1891" t="n"/>
      <c r="CC64" s="1891" t="n"/>
      <c r="CD64" s="1891" t="n"/>
      <c r="CE64" s="1891" t="n"/>
      <c r="CF64" s="1891" t="n"/>
      <c r="CG64" s="1891" t="n"/>
      <c r="CH64" s="1891" t="n"/>
      <c r="CI64" s="1891" t="n"/>
      <c r="CS64" s="1684" t="n"/>
      <c r="CT64" s="1684" t="n"/>
      <c r="CU64" s="1684" t="n"/>
      <c r="CV64" s="1684" t="n"/>
      <c r="CW64" s="1684" t="n"/>
      <c r="CX64" s="1685" t="n"/>
      <c r="CY64" s="1684" t="n"/>
      <c r="CZ64" s="3303" t="n"/>
      <c r="DA64" s="3302" t="n"/>
      <c r="DB64" s="3302" t="n"/>
      <c r="DC64" s="3302" t="n"/>
      <c r="DD64" s="3302" t="n"/>
      <c r="DE64" s="1685" t="n"/>
      <c r="DF64" s="1684" t="n"/>
      <c r="DG64" s="1684" t="n"/>
      <c r="DH64" s="1684" t="n"/>
      <c r="DJ64" s="1764" t="n"/>
      <c r="DK64" s="1764" t="n"/>
      <c r="DL64" s="1764" t="n"/>
      <c r="DM64" s="1764" t="n"/>
      <c r="DN64" s="1764" t="n"/>
      <c r="DO64" s="1764" t="n"/>
      <c r="DP64" s="1764" t="n"/>
      <c r="DQ64" s="1764" t="n"/>
      <c r="DR64" s="1764" t="n"/>
      <c r="DS64" s="1764" t="n"/>
      <c r="DT64" s="1764" t="n"/>
      <c r="DU64" s="1764" t="n"/>
      <c r="DV64" s="1764" t="n"/>
      <c r="DW64" s="1764" t="n"/>
      <c r="DX64" s="2571">
        <f>(CS64-CZ64)*10^6</f>
        <v/>
      </c>
      <c r="DY64" s="2571">
        <f>(CT64-DC64)*10^6</f>
        <v/>
      </c>
      <c r="DZ64" s="2571">
        <f>(CW64-DD64)*10^6</f>
        <v/>
      </c>
      <c r="EA64" s="1764" t="n"/>
      <c r="EB64" s="1764" t="n"/>
      <c r="EC64" s="1764" t="n"/>
      <c r="ED64" s="1764" t="n"/>
      <c r="EE64" s="1764" t="n"/>
      <c r="EF64" s="1764" t="n"/>
      <c r="EG64" s="1764" t="n"/>
      <c r="EH64" s="1764" t="n"/>
      <c r="EI64" s="1764" t="n"/>
      <c r="EJ64" s="1764" t="n"/>
      <c r="EK64" s="1764" t="n"/>
      <c r="EL64" s="1764" t="n"/>
      <c r="EM64" s="1764" t="n"/>
      <c r="EN64" s="1764" t="n"/>
      <c r="EO64" s="1764" t="n"/>
      <c r="EP64" s="1764" t="n"/>
      <c r="EQ64" s="1764" t="n"/>
      <c r="ER64" s="1764" t="n"/>
      <c r="ES64" s="1764" t="n"/>
      <c r="ET64" s="1764" t="n"/>
      <c r="EU64" s="1764" t="n"/>
      <c r="EV64" s="1764" t="n"/>
      <c r="EW64" s="1764" t="n"/>
      <c r="EX64" s="1764" t="n"/>
      <c r="EY64" s="1764" t="n"/>
      <c r="EZ64" s="1764" t="n"/>
      <c r="FA64" s="1764" t="n"/>
      <c r="FB64" s="1764" t="n"/>
      <c r="FC64" s="1764" t="n"/>
      <c r="FD64" s="1764" t="n"/>
      <c r="FE64" s="1764" t="n"/>
      <c r="FF64" s="1764" t="n"/>
      <c r="FG64" s="1764" t="n"/>
      <c r="FH64" s="1764" t="n"/>
      <c r="FI64" s="1764" t="n"/>
      <c r="FJ64" s="1764" t="n"/>
      <c r="FK64" s="1764" t="n"/>
      <c r="FL64" s="1764" t="n"/>
      <c r="FM64" s="1764" t="n"/>
      <c r="FN64" s="1764" t="n"/>
      <c r="FO64" s="1764" t="n"/>
      <c r="FP64" s="1764" t="n"/>
      <c r="FQ64" s="1764" t="n"/>
      <c r="FR64" s="1764" t="n"/>
      <c r="FS64" s="1764" t="n"/>
      <c r="FT64" s="1764" t="n"/>
      <c r="FU64" s="1764" t="n"/>
      <c r="FV64" s="1764" t="n"/>
      <c r="FW64" s="1764" t="n"/>
      <c r="FX64" s="1764" t="n"/>
      <c r="FY64" s="1764" t="n"/>
    </row>
    <row r="65">
      <c r="DJ65" s="1764" t="n"/>
      <c r="DK65" s="1764" t="n"/>
      <c r="DL65" s="1764" t="n"/>
      <c r="DM65" s="1764" t="n"/>
      <c r="DN65" s="1764" t="n"/>
      <c r="DO65" s="1764" t="n"/>
      <c r="DP65" s="1764" t="n"/>
      <c r="DQ65" s="1764" t="n"/>
      <c r="DR65" s="1764" t="n"/>
      <c r="DS65" s="1764" t="n"/>
      <c r="DT65" s="1764" t="n"/>
      <c r="DU65" s="1764" t="n"/>
      <c r="DV65" s="1764" t="n"/>
      <c r="DW65" s="1764" t="n"/>
      <c r="DX65" s="2571">
        <f>(CS65-CZ65)*10^6</f>
        <v/>
      </c>
      <c r="DY65" s="2571">
        <f>(CT65-DC65)*10^6</f>
        <v/>
      </c>
      <c r="DZ65" s="2571">
        <f>(CW65-DD65)*10^6</f>
        <v/>
      </c>
      <c r="EA65" s="1764" t="n"/>
      <c r="EB65" s="1764" t="n"/>
      <c r="EC65" s="1764" t="n"/>
      <c r="ED65" s="1764" t="n"/>
      <c r="EE65" s="1764" t="n"/>
      <c r="EF65" s="1764" t="n"/>
      <c r="EG65" s="1764" t="n"/>
      <c r="EH65" s="1764" t="n"/>
      <c r="EI65" s="1764" t="n"/>
      <c r="EJ65" s="1764" t="n"/>
      <c r="EK65" s="1764" t="n"/>
      <c r="EL65" s="1764" t="n"/>
      <c r="EM65" s="1764" t="n"/>
      <c r="EN65" s="1764" t="n"/>
      <c r="EO65" s="1764" t="n"/>
      <c r="EP65" s="1764" t="n"/>
      <c r="EQ65" s="1764" t="n"/>
      <c r="ER65" s="1764" t="n"/>
      <c r="ES65" s="1764" t="n"/>
      <c r="ET65" s="1764" t="n"/>
      <c r="EU65" s="1764" t="n"/>
      <c r="EV65" s="1764" t="n"/>
      <c r="EW65" s="1764" t="n"/>
      <c r="EX65" s="1764" t="n"/>
      <c r="EY65" s="1764" t="n"/>
      <c r="EZ65" s="1764" t="n"/>
      <c r="FA65" s="1764" t="n"/>
      <c r="FB65" s="1764" t="n"/>
      <c r="FC65" s="1764" t="n"/>
      <c r="FD65" s="1764" t="n"/>
      <c r="FE65" s="1764" t="n"/>
      <c r="FF65" s="1764" t="n"/>
      <c r="FG65" s="1764" t="n"/>
      <c r="FH65" s="1764" t="n"/>
      <c r="FI65" s="1764" t="n"/>
      <c r="FJ65" s="1764" t="n"/>
      <c r="FK65" s="1764" t="n"/>
      <c r="FL65" s="1764" t="n"/>
      <c r="FM65" s="1764" t="n"/>
      <c r="FN65" s="1764" t="n"/>
      <c r="FO65" s="1764" t="n"/>
      <c r="FP65" s="1764" t="n"/>
      <c r="FQ65" s="1764" t="n"/>
      <c r="FR65" s="1764" t="n"/>
      <c r="FS65" s="1764" t="n"/>
      <c r="FT65" s="1764" t="n"/>
      <c r="FU65" s="1764" t="n"/>
      <c r="FV65" s="1764" t="n"/>
      <c r="FW65" s="1764" t="n"/>
      <c r="FX65" s="1764" t="n"/>
      <c r="FY65" s="1764" t="n"/>
    </row>
    <row r="66">
      <c r="DJ66" s="1764" t="n"/>
      <c r="DK66" s="1764" t="n"/>
      <c r="DL66" s="1764" t="n"/>
      <c r="DM66" s="1764" t="n"/>
      <c r="DN66" s="1764" t="n"/>
      <c r="DO66" s="1764" t="n"/>
      <c r="DP66" s="1764" t="n"/>
      <c r="DQ66" s="1764" t="n"/>
      <c r="DR66" s="1764" t="n"/>
      <c r="DS66" s="1764" t="n"/>
      <c r="DT66" s="1764" t="n"/>
      <c r="DU66" s="1764" t="n"/>
      <c r="DV66" s="1764" t="n"/>
      <c r="DW66" s="1764" t="n"/>
      <c r="DX66" s="2571">
        <f>(CS66-CZ66)*10^6</f>
        <v/>
      </c>
      <c r="DY66" s="2571">
        <f>(CT66-DC66)*10^6</f>
        <v/>
      </c>
      <c r="DZ66" s="2571">
        <f>(CW66-DD66)*10^6</f>
        <v/>
      </c>
      <c r="EA66" s="1764" t="n"/>
      <c r="EB66" s="1764" t="n"/>
      <c r="EC66" s="1764" t="n"/>
      <c r="ED66" s="1764" t="n"/>
      <c r="EE66" s="1764" t="n"/>
      <c r="EF66" s="1764" t="n"/>
      <c r="EG66" s="1764" t="n"/>
      <c r="EH66" s="1764" t="n"/>
      <c r="EI66" s="1764" t="n"/>
      <c r="EJ66" s="1764" t="n"/>
      <c r="EK66" s="1764" t="n"/>
      <c r="EL66" s="1764" t="n"/>
      <c r="EM66" s="1764" t="n"/>
      <c r="EN66" s="1764" t="n"/>
      <c r="EO66" s="1764" t="n"/>
      <c r="EP66" s="1764" t="n"/>
      <c r="EQ66" s="1764" t="n"/>
      <c r="ER66" s="1764" t="n"/>
      <c r="ES66" s="1764" t="n"/>
      <c r="ET66" s="1764" t="n"/>
      <c r="EU66" s="1764" t="n"/>
      <c r="EV66" s="1764" t="n"/>
      <c r="EW66" s="1764" t="n"/>
      <c r="EX66" s="1764" t="n"/>
      <c r="EY66" s="1764" t="n"/>
      <c r="EZ66" s="1764" t="n"/>
      <c r="FA66" s="1764" t="n"/>
      <c r="FB66" s="1764" t="n"/>
      <c r="FC66" s="1764" t="n"/>
      <c r="FD66" s="1764" t="n"/>
      <c r="FE66" s="1764" t="n"/>
      <c r="FF66" s="1764" t="n"/>
      <c r="FG66" s="1764" t="n"/>
      <c r="FH66" s="1764" t="n"/>
      <c r="FI66" s="1764" t="n"/>
      <c r="FJ66" s="1764" t="n"/>
      <c r="FK66" s="1764" t="n"/>
      <c r="FL66" s="1764" t="n"/>
      <c r="FM66" s="1764" t="n"/>
      <c r="FN66" s="1764" t="n"/>
      <c r="FO66" s="1764" t="n"/>
      <c r="FP66" s="1764" t="n"/>
      <c r="FQ66" s="1764" t="n"/>
      <c r="FR66" s="1764" t="n"/>
      <c r="FS66" s="1764" t="n"/>
      <c r="FT66" s="1764" t="n"/>
      <c r="FU66" s="1764" t="n"/>
      <c r="FV66" s="1764" t="n"/>
      <c r="FW66" s="1764" t="n"/>
      <c r="FX66" s="1764" t="n"/>
      <c r="FY66" s="1764" t="n"/>
    </row>
    <row r="67">
      <c r="DJ67" s="1764" t="n"/>
      <c r="DK67" s="1764" t="n"/>
      <c r="DL67" s="1764" t="n"/>
      <c r="DM67" s="1764" t="n"/>
      <c r="DN67" s="1764" t="n"/>
      <c r="DO67" s="1764" t="n"/>
      <c r="DP67" s="1764" t="n"/>
      <c r="DQ67" s="1764" t="n"/>
      <c r="DR67" s="1764" t="n"/>
      <c r="DS67" s="1764" t="n"/>
      <c r="DT67" s="1764" t="n"/>
      <c r="DU67" s="1764" t="n"/>
      <c r="DV67" s="1764" t="n"/>
      <c r="DW67" s="1764" t="n"/>
      <c r="DX67" s="2571">
        <f>(CS67-CZ67)*10^6</f>
        <v/>
      </c>
      <c r="DY67" s="2571">
        <f>(CT67-DC67)*10^6</f>
        <v/>
      </c>
      <c r="DZ67" s="2571">
        <f>(CW67-DD67)*10^6</f>
        <v/>
      </c>
      <c r="EA67" s="1764" t="n"/>
      <c r="EB67" s="1764" t="n"/>
      <c r="EC67" s="1764" t="n"/>
      <c r="ED67" s="1764" t="n"/>
      <c r="EE67" s="1764" t="n"/>
      <c r="EF67" s="1764" t="n"/>
      <c r="EG67" s="1764" t="n"/>
      <c r="EH67" s="1764" t="n"/>
      <c r="EI67" s="1764" t="n"/>
      <c r="EJ67" s="1764" t="n"/>
      <c r="EK67" s="1764" t="n"/>
      <c r="EL67" s="1764" t="n"/>
      <c r="EM67" s="1764" t="n"/>
      <c r="EN67" s="1764" t="n"/>
      <c r="EO67" s="1764" t="n"/>
      <c r="EP67" s="1764" t="n"/>
      <c r="EQ67" s="1764" t="n"/>
      <c r="ER67" s="1764" t="n"/>
      <c r="ES67" s="1764" t="n"/>
      <c r="ET67" s="1764" t="n"/>
      <c r="EU67" s="1764" t="n"/>
      <c r="EV67" s="1764" t="n"/>
      <c r="EW67" s="1764" t="n"/>
      <c r="EX67" s="1764" t="n"/>
      <c r="EY67" s="1764" t="n"/>
      <c r="EZ67" s="1764" t="n"/>
      <c r="FA67" s="1764" t="n"/>
      <c r="FB67" s="1764" t="n"/>
      <c r="FC67" s="1764" t="n"/>
      <c r="FD67" s="1764" t="n"/>
      <c r="FE67" s="1764" t="n"/>
      <c r="FF67" s="1764" t="n"/>
      <c r="FG67" s="1764" t="n"/>
      <c r="FH67" s="1764" t="n"/>
      <c r="FI67" s="1764" t="n"/>
      <c r="FJ67" s="1764" t="n"/>
      <c r="FK67" s="1764" t="n"/>
      <c r="FL67" s="1764" t="n"/>
      <c r="FM67" s="1764" t="n"/>
      <c r="FN67" s="1764" t="n"/>
      <c r="FO67" s="1764" t="n"/>
      <c r="FP67" s="1764" t="n"/>
      <c r="FQ67" s="1764" t="n"/>
      <c r="FR67" s="1764" t="n"/>
      <c r="FS67" s="1764" t="n"/>
      <c r="FT67" s="1764" t="n"/>
      <c r="FU67" s="1764" t="n"/>
      <c r="FV67" s="1764" t="n"/>
      <c r="FW67" s="1764" t="n"/>
      <c r="FX67" s="1764" t="n"/>
      <c r="FY67" s="1764" t="n"/>
    </row>
    <row customFormat="1" r="68" s="1683">
      <c r="D68" s="1891" t="n"/>
      <c r="E68" s="1891" t="n"/>
      <c r="F68" s="1891" t="n"/>
      <c r="G68" s="1891" t="n"/>
      <c r="H68" s="1891" t="n"/>
      <c r="I68" s="1891" t="n"/>
      <c r="J68" s="1891" t="n"/>
      <c r="K68" s="1891" t="n"/>
      <c r="L68" s="1891" t="n"/>
      <c r="M68" s="1891" t="n"/>
      <c r="N68" s="1891" t="n"/>
      <c r="O68" s="1891" t="n"/>
      <c r="P68" s="1891" t="n"/>
      <c r="Q68" s="1891" t="n"/>
      <c r="R68" s="1891" t="n"/>
      <c r="S68" s="1891" t="n"/>
      <c r="T68" s="1891" t="n"/>
      <c r="U68" s="1891" t="n"/>
      <c r="V68" s="1891" t="n"/>
      <c r="W68" s="1891" t="n"/>
      <c r="X68" s="1891" t="n"/>
      <c r="Y68" s="1891" t="n"/>
      <c r="Z68" s="1891" t="n"/>
      <c r="AA68" s="1891" t="n"/>
      <c r="AB68" s="1891" t="n"/>
      <c r="AC68" s="1891" t="n"/>
      <c r="AD68" s="1891" t="n"/>
      <c r="AE68" s="1891" t="n"/>
      <c r="AF68" s="1891" t="n"/>
      <c r="AG68" s="1891" t="n"/>
      <c r="AH68" s="1891" t="n"/>
      <c r="AI68" s="1891" t="n"/>
      <c r="AJ68" s="1891" t="n"/>
      <c r="AK68" s="1891" t="n"/>
      <c r="AL68" s="1891" t="n"/>
      <c r="AM68" s="1891" t="n"/>
      <c r="AN68" s="1891" t="n"/>
      <c r="AO68" s="1891" t="n"/>
      <c r="AP68" s="1891" t="n"/>
      <c r="AQ68" s="1891" t="n"/>
      <c r="AR68" s="1891" t="n"/>
      <c r="AS68" s="1891" t="n"/>
      <c r="AT68" s="1891" t="n"/>
      <c r="AU68" s="1891" t="n"/>
      <c r="AV68" s="1891" t="n"/>
      <c r="AW68" s="1891" t="n"/>
      <c r="AX68" s="1891" t="n"/>
      <c r="AY68" s="1891" t="n"/>
      <c r="AZ68" s="1891" t="n"/>
      <c r="BA68" s="1891" t="n"/>
      <c r="BB68" s="1891" t="n"/>
      <c r="BC68" s="1891" t="n"/>
      <c r="BD68" s="1891" t="n"/>
      <c r="BE68" s="1891" t="n"/>
      <c r="BF68" s="1891" t="n"/>
      <c r="BG68" s="1891" t="n"/>
      <c r="BH68" s="1891" t="n"/>
      <c r="BI68" s="1891" t="n"/>
      <c r="BJ68" s="1891" t="n"/>
      <c r="BK68" s="1891" t="n"/>
      <c r="BL68" s="1891" t="n"/>
      <c r="BM68" s="1891" t="n"/>
      <c r="BN68" s="1891" t="n"/>
      <c r="BO68" s="1891" t="n"/>
      <c r="BP68" s="1891" t="n"/>
      <c r="BQ68" s="1891" t="n"/>
      <c r="BR68" s="1891" t="n"/>
      <c r="BS68" s="1891" t="n"/>
      <c r="BT68" s="1891" t="n"/>
      <c r="BU68" s="1891" t="n"/>
      <c r="BV68" s="1891" t="n"/>
      <c r="BW68" s="1891" t="n"/>
      <c r="BX68" s="1891" t="n"/>
      <c r="BY68" s="1891" t="n"/>
      <c r="BZ68" s="1891" t="n"/>
      <c r="CA68" s="1891" t="n"/>
      <c r="CB68" s="1891" t="n"/>
      <c r="CC68" s="1891" t="n"/>
      <c r="CD68" s="1891" t="n"/>
      <c r="CE68" s="1891" t="n"/>
      <c r="CF68" s="1891" t="n"/>
      <c r="CG68" s="1891" t="n"/>
      <c r="CH68" s="1891" t="n"/>
      <c r="CI68" s="1891" t="n"/>
      <c r="CJ68" s="1891" t="n"/>
      <c r="CK68" s="1891" t="n"/>
      <c r="CL68" s="1891" t="n"/>
      <c r="CM68" s="1891" t="n"/>
      <c r="CN68" s="1891" t="n"/>
      <c r="CO68" s="1891" t="n"/>
      <c r="CP68" s="1891" t="n"/>
      <c r="CQ68" s="1891" t="n"/>
      <c r="CR68" s="3302" t="n"/>
      <c r="CZ68" s="3370" t="n"/>
      <c r="DE68" s="1891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C1" sqref="C1:C1048576"/>
    </sheetView>
  </sheetViews>
  <sheetFormatPr baseColWidth="10" defaultColWidth="11.6640625" defaultRowHeight="13"/>
  <cols>
    <col customWidth="1" max="1" min="1" style="2323" width="10.83203125"/>
    <col customWidth="1" max="2" min="2" style="2323" width="17"/>
    <col customWidth="1" hidden="1" max="3" min="3" style="1891" width="8.6640625"/>
    <col customWidth="1" hidden="1" max="8" min="4" style="34" width="10.83203125"/>
    <col customWidth="1" hidden="1" max="5" min="5" style="2323" width="13"/>
    <col customWidth="1" hidden="1" max="6" min="6" style="2323" width="13"/>
    <col customWidth="1" hidden="1" max="7" min="7" style="2323" width="13"/>
    <col customWidth="1" hidden="1" max="8" min="8" style="2323" width="13"/>
    <col customWidth="1" hidden="1" max="9" min="9" style="34" width="0.33203125"/>
    <col customWidth="1" hidden="1" max="14" min="10" style="34" width="10.83203125"/>
    <col customWidth="1" hidden="1" max="11" min="11" style="2323" width="13"/>
    <col customWidth="1" hidden="1" max="12" min="12" style="2323" width="13"/>
    <col customWidth="1" hidden="1" max="13" min="13" style="2323" width="13"/>
    <col customWidth="1" hidden="1" max="14" min="14" style="2323" width="13"/>
    <col customWidth="1" hidden="1" max="15" min="15" style="34" width="0.33203125"/>
    <col customWidth="1" hidden="1" max="20" min="16" style="34" width="10.83203125"/>
    <col customWidth="1" hidden="1" max="17" min="17" style="2323" width="13"/>
    <col customWidth="1" hidden="1" max="18" min="18" style="2323" width="13"/>
    <col customWidth="1" hidden="1" max="19" min="19" style="2323" width="13"/>
    <col customWidth="1" hidden="1" max="20" min="20" style="2323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323" width="13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33203125"/>
    <col customWidth="1" hidden="1" max="36" min="30" style="34" width="10.83203125"/>
    <col customWidth="1" hidden="1" max="31" min="31" style="2323" width="13"/>
    <col customWidth="1" hidden="1" max="32" min="32" style="2323" width="13"/>
    <col customWidth="1" hidden="1" max="33" min="33" style="2323" width="13"/>
    <col customWidth="1" hidden="1" max="34" min="34" style="2323" width="13"/>
    <col customWidth="1" hidden="1" max="35" min="35" style="2323" width="13"/>
    <col customWidth="1" hidden="1" max="36" min="36" style="2323" width="13"/>
    <col customWidth="1" hidden="1" max="37" min="37" style="34" width="0.1640625"/>
    <col customWidth="1" hidden="1" max="40" min="38" style="34" width="10.83203125"/>
    <col customWidth="1" hidden="1" max="39" min="39" style="2323" width="13"/>
    <col customWidth="1" hidden="1" max="40" min="40" style="2323" width="13"/>
    <col customWidth="1" hidden="1" max="41" min="41" style="34" width="10.83203125"/>
    <col customWidth="1" hidden="1" max="45" min="42" style="34" width="10.83203125"/>
    <col customWidth="1" hidden="1" max="43" min="43" style="2323" width="13"/>
    <col customWidth="1" hidden="1" max="44" min="44" style="2323" width="13"/>
    <col customWidth="1" hidden="1" max="45" min="45" style="2323" width="13"/>
    <col customWidth="1" hidden="1" max="46" min="46" style="34" width="0.1640625"/>
    <col customWidth="1" hidden="1" max="53" min="47" style="34" width="10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33203125"/>
    <col customWidth="1" max="61" min="55" style="34" width="10.83203125"/>
    <col customWidth="1" max="62" min="62" style="34" width="0.33203125"/>
    <col customWidth="1" hidden="1" max="65" min="63" style="34" width="10.83203125"/>
    <col customWidth="1" hidden="1" max="64" min="64" style="2323" width="13"/>
    <col customWidth="1" hidden="1" max="65" min="65" style="2323" width="13"/>
    <col customWidth="1" hidden="1" max="66" min="66" style="34" width="10.5"/>
    <col customWidth="1" hidden="1" max="70" min="67" style="34" width="10.83203125"/>
    <col customWidth="1" hidden="1" max="68" min="68" style="2323" width="13"/>
    <col customWidth="1" hidden="1" max="69" min="69" style="2323" width="13"/>
    <col customWidth="1" hidden="1" max="70" min="70" style="2323" width="13"/>
    <col customWidth="1" hidden="1" max="71" min="71" style="34" width="0.5"/>
    <col customWidth="1" hidden="1" max="75" min="72" style="34" width="10.8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8" min="76" style="34" width="8.5"/>
    <col customWidth="1" hidden="1" max="77" min="77" style="2323" width="13"/>
    <col customWidth="1" hidden="1" max="78" min="78" style="2323" width="13"/>
    <col customWidth="1" hidden="1" max="79" min="79" style="34" width="0.5"/>
    <col customWidth="1" hidden="1" max="86" min="80" style="34" width="9.66406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2323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323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389" width="9.33203125"/>
    <col customWidth="1" max="99" min="99" style="2389" width="10.5"/>
    <col customWidth="1" max="100" min="100" style="2389" width="9.83203125"/>
    <col customWidth="1" max="101" min="101" style="2389" width="9.33203125"/>
    <col customWidth="1" max="102" min="102" style="2323" width="6.5"/>
    <col customWidth="1" max="103" min="103" style="2323" width="0.5"/>
    <col customWidth="1" max="104" min="104" style="2389" width="10.6640625"/>
    <col customWidth="1" hidden="1" max="105" min="105" style="2389" width="10.1640625"/>
    <col customWidth="1" max="106" min="106" style="2389" width="8.5"/>
    <col customWidth="1" hidden="1" max="107" min="107" style="2389" width="10.33203125"/>
    <col customWidth="1" max="108" min="108" style="2389" width="10.83203125"/>
    <col customWidth="1" max="109" min="109" style="34" width="12.83203125"/>
    <col customWidth="1" hidden="1" max="110" min="110" style="34" width="10"/>
    <col customWidth="1" max="112" min="111" style="34" width="10.5"/>
    <col customWidth="1" hidden="1" max="112" min="112" style="2323" width="13"/>
    <col customWidth="1" max="113" min="113" style="2323" width="4.33203125"/>
    <col customWidth="1" max="115" min="114" style="12" width="10.83203125"/>
    <col customWidth="1" max="118" min="116" style="12" width="11.5"/>
    <col customWidth="1" max="126" min="126" style="2323" width="21"/>
  </cols>
  <sheetData>
    <row customHeight="1" ht="6.75" r="1" s="2323">
      <c r="DU1" s="34" t="n"/>
      <c r="DV1" s="34" t="n"/>
      <c r="DW1" s="34" t="n"/>
    </row>
    <row customHeight="1" ht="23" r="2" s="2323">
      <c r="A2" s="38" t="inlineStr">
        <is>
          <t>Indicateurs Mobile</t>
        </is>
      </c>
      <c r="B2" s="1896" t="n"/>
      <c r="C2" s="3371" t="n"/>
      <c r="D2" s="2389" t="n"/>
      <c r="E2" s="2389" t="n"/>
      <c r="F2" s="2389" t="n"/>
      <c r="G2" s="2389" t="n"/>
      <c r="H2" s="2389" t="n"/>
      <c r="I2" s="2389" t="n"/>
      <c r="J2" s="3372" t="n"/>
      <c r="K2" s="3372" t="n"/>
      <c r="L2" s="3372" t="n"/>
      <c r="M2" s="3372" t="n"/>
      <c r="N2" s="3372" t="n"/>
      <c r="O2" s="3372" t="n"/>
      <c r="P2" s="3372" t="n"/>
      <c r="Q2" s="3372" t="n"/>
      <c r="R2" s="3372" t="n"/>
      <c r="S2" s="3372" t="n"/>
      <c r="T2" s="1899" t="n"/>
      <c r="W2" s="2728" t="n"/>
      <c r="X2" s="2728" t="n"/>
      <c r="AA2" s="2728" t="n"/>
      <c r="AO2" s="2728" t="n"/>
      <c r="BK2" s="2728" t="n"/>
      <c r="BL2" s="2728" t="n"/>
      <c r="BM2" s="2728" t="n"/>
      <c r="BN2" s="3372" t="n"/>
      <c r="BO2" s="2728" t="n"/>
      <c r="BP2" s="2728" t="n"/>
      <c r="BQ2" s="2728" t="n"/>
      <c r="BR2" s="2728" t="n"/>
      <c r="CJ2" s="2869" t="n"/>
      <c r="CK2" s="2869" t="n"/>
      <c r="CL2" s="2869" t="n"/>
      <c r="CM2" s="2869" t="n"/>
      <c r="CN2" s="2869" t="n"/>
      <c r="CO2" s="2869" t="n"/>
      <c r="CP2" s="2869" t="n"/>
      <c r="CQ2" s="2870" t="n"/>
      <c r="CR2" s="3373" t="n"/>
      <c r="CS2" s="2869" t="n"/>
      <c r="CT2" s="2869" t="n"/>
      <c r="CU2" s="2869" t="n"/>
      <c r="CV2" s="2869" t="n"/>
      <c r="CW2" s="2869" t="n"/>
      <c r="CX2" s="1140" t="n"/>
      <c r="CY2" s="892" t="n"/>
      <c r="CZ2" s="2869" t="n">
        <v>35.319975742922</v>
      </c>
      <c r="DA2" s="2869" t="n"/>
      <c r="DB2" s="2869" t="n"/>
      <c r="DC2" s="2869" t="n"/>
      <c r="DD2" s="2869" t="n">
        <v>1527.13866353834</v>
      </c>
      <c r="DE2" s="1138" t="n"/>
      <c r="DF2" s="1138" t="n"/>
      <c r="DG2" s="1138" t="n"/>
      <c r="DH2" s="1899" t="n"/>
    </row>
    <row r="3">
      <c r="C3" s="1683" t="n"/>
      <c r="D3" s="1142" t="n"/>
      <c r="E3" s="1142" t="n"/>
      <c r="F3" s="1142" t="n"/>
      <c r="G3" s="1142" t="n"/>
      <c r="H3" s="1142" t="n"/>
      <c r="I3" s="2388" t="n"/>
      <c r="U3" s="625" t="n"/>
      <c r="V3" s="1144" t="n"/>
      <c r="W3" s="1142" t="n"/>
      <c r="X3" s="1142" t="n"/>
      <c r="Y3" s="1142" t="n"/>
      <c r="Z3" s="1142" t="n"/>
      <c r="AA3" s="1142" t="n"/>
      <c r="AB3" s="1142" t="n"/>
      <c r="AC3" s="1143" t="n"/>
      <c r="AD3" s="1144" t="n"/>
      <c r="AE3" s="1142" t="n"/>
      <c r="AF3" s="1142" t="n"/>
      <c r="AG3" s="1142" t="n"/>
      <c r="AH3" s="1142" t="n"/>
      <c r="AI3" s="1142" t="n"/>
      <c r="AJ3" s="1146" t="n"/>
      <c r="AK3" s="1143" t="n"/>
      <c r="AL3" s="1144" t="n"/>
      <c r="AM3" s="1142" t="n"/>
      <c r="AN3" s="1142" t="n"/>
      <c r="AO3" s="1142" t="n"/>
      <c r="AP3" s="1142" t="n"/>
      <c r="AQ3" s="1142" t="n"/>
      <c r="AR3" s="1142" t="n"/>
      <c r="AS3" s="905" t="n"/>
      <c r="AT3" s="1143" t="n"/>
      <c r="AU3" s="1144" t="n"/>
      <c r="AV3" s="1142" t="n"/>
      <c r="AW3" s="1142" t="n"/>
      <c r="AX3" s="1142" t="n"/>
      <c r="AY3" s="1142" t="n"/>
      <c r="AZ3" s="1142" t="n"/>
      <c r="BA3" s="626" t="n"/>
      <c r="BB3" s="1143" t="n"/>
      <c r="BC3" s="3374" t="n"/>
      <c r="BD3" s="3375" t="n"/>
      <c r="BE3" s="3375" t="n"/>
      <c r="BF3" s="3375" t="n"/>
      <c r="BG3" s="3375" t="n"/>
      <c r="BH3" s="3375" t="n"/>
      <c r="BI3" s="626" t="n"/>
      <c r="BJ3" s="2547" t="n"/>
      <c r="BK3" s="1144" t="n"/>
      <c r="BL3" s="1142" t="n"/>
      <c r="BM3" s="1142" t="n"/>
      <c r="BN3" s="1142" t="n"/>
      <c r="BO3" s="1142" t="n"/>
      <c r="BP3" s="1142" t="n"/>
      <c r="BQ3" s="1142" t="n"/>
      <c r="BR3" s="626" t="n"/>
      <c r="BS3" s="1143" t="n"/>
      <c r="BT3" s="1144" t="n"/>
      <c r="BU3" s="1142" t="n"/>
      <c r="BV3" s="1142" t="n"/>
      <c r="BW3" s="1142" t="n"/>
      <c r="BX3" s="1142" t="n"/>
      <c r="BY3" s="1142" t="n"/>
      <c r="BZ3" s="1142" t="n"/>
      <c r="CA3" s="1143" t="n"/>
      <c r="CB3" s="1144" t="n"/>
      <c r="CC3" s="1142" t="n"/>
      <c r="CD3" s="1142" t="n"/>
      <c r="CE3" s="1142" t="n"/>
      <c r="CF3" s="1142" t="n"/>
      <c r="CG3" s="1142" t="n"/>
      <c r="CH3" s="905" t="n"/>
      <c r="CI3" s="1143" t="n"/>
      <c r="CQ3" s="1143" t="n"/>
    </row>
    <row customFormat="1" r="4" s="2348">
      <c r="C4" s="1715" t="n"/>
      <c r="D4" s="2332" t="n">
        <v>45658</v>
      </c>
      <c r="E4" s="2550" t="n"/>
      <c r="F4" s="2550" t="n"/>
      <c r="G4" s="2550" t="n"/>
      <c r="H4" s="2550" t="n"/>
      <c r="I4" s="2643" t="n"/>
      <c r="J4" s="2332" t="n">
        <v>45689</v>
      </c>
      <c r="K4" s="2550" t="n"/>
      <c r="L4" s="2550" t="n"/>
      <c r="M4" s="2550" t="n"/>
      <c r="N4" s="2550" t="n"/>
      <c r="P4" s="2332" t="n">
        <v>45717</v>
      </c>
      <c r="Q4" s="2550" t="n"/>
      <c r="R4" s="2550" t="n"/>
      <c r="S4" s="2550" t="n"/>
      <c r="T4" s="2550" t="n"/>
      <c r="U4" s="636" t="n"/>
      <c r="V4" s="2337" t="n">
        <v>45748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9" t="n"/>
      <c r="AL4" s="2336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636" t="n"/>
      <c r="BC4" s="2341" t="n">
        <v>45870</v>
      </c>
      <c r="BD4" s="2557" t="n"/>
      <c r="BE4" s="2557" t="n"/>
      <c r="BF4" s="2557" t="n"/>
      <c r="BG4" s="2557" t="n"/>
      <c r="BH4" s="2557" t="n"/>
      <c r="BI4" s="2748" t="n"/>
      <c r="BJ4" s="2641" t="n"/>
      <c r="BK4" s="2337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45931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636" t="n"/>
      <c r="CR4" s="2348" t="inlineStr">
        <is>
          <t>CUMUL</t>
        </is>
      </c>
      <c r="CZ4" s="2361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</row>
    <row customFormat="1" customHeight="1" ht="26.25" r="5" s="79">
      <c r="B5" s="73" t="n"/>
      <c r="C5" s="1903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163" t="n"/>
    </row>
    <row customHeight="1" ht="5.25" r="6" s="2323">
      <c r="I6" s="2388" t="n"/>
      <c r="O6" s="643" t="n"/>
      <c r="P6" s="2388" t="n"/>
      <c r="Q6" s="2388" t="n"/>
      <c r="R6" s="2388" t="n"/>
      <c r="S6" s="2388" t="n"/>
      <c r="U6" s="643" t="n"/>
      <c r="V6" s="3006" t="n"/>
      <c r="W6" s="2388" t="n"/>
      <c r="X6" s="2388" t="n"/>
      <c r="Y6" s="2388" t="n"/>
      <c r="Z6" s="2388" t="n"/>
      <c r="AA6" s="2388" t="n"/>
      <c r="AC6" s="643" t="n"/>
      <c r="AK6" s="643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3006" t="n"/>
      <c r="AV6" s="2388" t="n"/>
      <c r="AW6" s="2388" t="n"/>
      <c r="AX6" s="2388" t="n"/>
      <c r="AY6" s="2388" t="n"/>
      <c r="AZ6" s="2388" t="n"/>
      <c r="BB6" s="2555" t="n"/>
      <c r="BC6" s="2388" t="n"/>
      <c r="BD6" s="2388" t="n"/>
      <c r="BE6" s="2388" t="n"/>
      <c r="BF6" s="2388" t="n"/>
      <c r="BG6" s="2388" t="n"/>
      <c r="BH6" s="2388" t="n"/>
      <c r="BJ6" s="2555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DI6" s="12" t="n"/>
    </row>
    <row customHeight="1" ht="15" r="7" s="2323">
      <c r="A7" s="671" t="inlineStr">
        <is>
          <t>ARPU Global</t>
        </is>
      </c>
      <c r="B7" s="678" t="n"/>
      <c r="C7" s="1904" t="inlineStr">
        <is>
          <t>IND1</t>
        </is>
      </c>
      <c r="D7" s="1905" t="n">
        <v>1366.29313576123</v>
      </c>
      <c r="E7" s="1906" t="n">
        <v>1483.94007241319</v>
      </c>
      <c r="F7" s="1906" t="n">
        <v>-117.64693665196</v>
      </c>
      <c r="G7" s="1906" t="n">
        <v>1595.966857658628</v>
      </c>
      <c r="H7" s="1174" t="n">
        <v>-0.1439088291810411</v>
      </c>
      <c r="I7" s="3376" t="n"/>
      <c r="J7" s="1905" t="n">
        <v>1238.26954067692</v>
      </c>
      <c r="K7" s="1906" t="n">
        <v>1361.84969889024</v>
      </c>
      <c r="L7" s="1906" t="n">
        <v>-123.5801582133199</v>
      </c>
      <c r="M7" s="1906" t="n">
        <v>1481.233767785887</v>
      </c>
      <c r="N7" s="1174" t="n">
        <v>-0.1640282799332505</v>
      </c>
      <c r="O7" s="3011" t="n"/>
      <c r="P7" s="1905" t="n">
        <v>1313.53520119062</v>
      </c>
      <c r="Q7" s="1906" t="n">
        <v>1465.76427418378</v>
      </c>
      <c r="R7" s="1906" t="n">
        <v>-152.2290729931599</v>
      </c>
      <c r="S7" s="1906" t="n">
        <v>1610.428300316845</v>
      </c>
      <c r="T7" s="1174" t="n">
        <v>-0.1843566081568563</v>
      </c>
      <c r="U7" s="1173" t="n"/>
      <c r="V7" s="1905" t="n">
        <v>1290.19734905827</v>
      </c>
      <c r="W7" s="1906" t="n">
        <v>1444.15235755262</v>
      </c>
      <c r="X7" s="1906" t="n">
        <v>1277.73557023505</v>
      </c>
      <c r="Y7" s="1906" t="n">
        <v>-153.9550084943501</v>
      </c>
      <c r="Z7" s="1906" t="n">
        <v>12.4617788232199</v>
      </c>
      <c r="AA7" s="1906" t="n">
        <v>1458.744278795346</v>
      </c>
      <c r="AB7" s="1174" t="n">
        <v>-0.1155424786832858</v>
      </c>
      <c r="AC7" s="1173" t="n"/>
      <c r="AD7" s="1905" t="n">
        <v>1273.85277020432</v>
      </c>
      <c r="AE7" s="1906" t="n">
        <v>1504.65335176844</v>
      </c>
      <c r="AF7" s="1906" t="n">
        <v>1321.15906952508</v>
      </c>
      <c r="AG7" s="1906" t="n">
        <v>-230.80058156412</v>
      </c>
      <c r="AH7" s="1906" t="n">
        <v>-47.30629932075999</v>
      </c>
      <c r="AI7" s="1906" t="n">
        <v>1393.548570812154</v>
      </c>
      <c r="AJ7" s="1174" t="n">
        <v>-0.08589280855713266</v>
      </c>
      <c r="AK7" s="1173" t="n"/>
      <c r="AL7" s="1905" t="n">
        <v>1227.09382825737</v>
      </c>
      <c r="AM7" s="1906" t="n">
        <v>1450.38819622955</v>
      </c>
      <c r="AN7" s="1906" t="n">
        <v>1299.30772485262</v>
      </c>
      <c r="AO7" s="1906" t="n">
        <v>1271.40229022024</v>
      </c>
      <c r="AP7" s="1906" t="n">
        <v>-223.29436797218</v>
      </c>
      <c r="AQ7" s="1906" t="n">
        <v>-72.21389659524993</v>
      </c>
      <c r="AR7" s="1906" t="n">
        <v>1308.857352058589</v>
      </c>
      <c r="AS7" s="1174" t="n">
        <v>-0.06246939261380913</v>
      </c>
      <c r="AT7" s="3377" t="n"/>
      <c r="AU7" s="1905" t="n">
        <v>1206.41488998803</v>
      </c>
      <c r="AV7" s="1906" t="n">
        <v>1466.32499078643</v>
      </c>
      <c r="AW7" s="1906" t="n">
        <v>1356.89757133195</v>
      </c>
      <c r="AX7" s="1906" t="n">
        <v>-259.9101007984</v>
      </c>
      <c r="AY7" s="1906" t="n">
        <v>-150.4826813439199</v>
      </c>
      <c r="AZ7" s="1906" t="n">
        <v>1249.737202267205</v>
      </c>
      <c r="BA7" s="1174" t="n">
        <v>-0.0346651377590278</v>
      </c>
      <c r="BB7" s="3377" t="n"/>
      <c r="BC7" s="1905" t="n">
        <v>1252.931856305663</v>
      </c>
      <c r="BD7" s="1906" t="n">
        <v>1460.23499976765</v>
      </c>
      <c r="BE7" s="1906" t="n">
        <v>1446.91815905238</v>
      </c>
      <c r="BF7" s="1906" t="n">
        <v>-207.3031434619868</v>
      </c>
      <c r="BG7" s="1906" t="n">
        <v>-193.9863027467168</v>
      </c>
      <c r="BH7" s="1906" t="n">
        <v>0</v>
      </c>
      <c r="BI7" s="1174" t="n"/>
      <c r="BJ7" s="3377" t="n"/>
      <c r="BK7" s="1905" t="n"/>
      <c r="BL7" s="1906" t="n"/>
      <c r="BM7" s="1906" t="n"/>
      <c r="BN7" s="1906" t="n"/>
      <c r="BO7" s="1906" t="n"/>
      <c r="BP7" s="1906" t="n"/>
      <c r="BQ7" s="1906" t="n"/>
      <c r="BR7" s="1174" t="n"/>
      <c r="BS7" s="3377" t="n"/>
      <c r="BT7" s="1905" t="n"/>
      <c r="BU7" s="1906" t="n"/>
      <c r="BV7" s="3378" t="n"/>
      <c r="BW7" s="1906" t="n"/>
      <c r="BX7" s="1906" t="n"/>
      <c r="BY7" s="1906" t="n"/>
      <c r="BZ7" s="1174" t="n"/>
      <c r="CA7" s="3377" t="n"/>
      <c r="CB7" s="1905" t="n"/>
      <c r="CC7" s="1906" t="n"/>
      <c r="CD7" s="3378" t="n"/>
      <c r="CE7" s="1906" t="n"/>
      <c r="CF7" s="1906" t="n"/>
      <c r="CG7" s="1906" t="n"/>
      <c r="CH7" s="1174" t="n"/>
      <c r="CI7" s="3377" t="n"/>
      <c r="CJ7" s="1905" t="n"/>
      <c r="CK7" s="1906" t="n"/>
      <c r="CL7" s="3378" t="n"/>
      <c r="CM7" s="1906" t="n"/>
      <c r="CN7" s="1906" t="n"/>
      <c r="CO7" s="1906" t="n"/>
      <c r="CP7" s="1174" t="n"/>
      <c r="CQ7" s="1910" t="n"/>
      <c r="CR7" s="1906" t="n">
        <v>1279.17980253779</v>
      </c>
      <c r="CS7" s="1906" t="n">
        <v>1451.056347905009</v>
      </c>
      <c r="CT7" s="1906" t="n">
        <v>1163.841195263207</v>
      </c>
      <c r="CU7" s="1906" t="n">
        <v>-171.876545367219</v>
      </c>
      <c r="CV7" s="1906" t="n">
        <v>115.3386072745836</v>
      </c>
      <c r="CW7" s="1906" t="n">
        <v>1277.167971135093</v>
      </c>
      <c r="CX7" s="1911">
        <f>IFERROR(+CR7/CW7-1, "-")</f>
        <v/>
      </c>
      <c r="CY7" s="93" t="n"/>
      <c r="CZ7" s="1906" t="n">
        <v>1441.40939619236</v>
      </c>
      <c r="DA7" s="1906" t="n"/>
      <c r="DB7" s="1906" t="n">
        <v>1346.32993918568</v>
      </c>
      <c r="DC7" s="1906" t="n"/>
      <c r="DD7" s="1906" t="n"/>
      <c r="DE7" s="2574">
        <f>+CZ7/DD7-1</f>
        <v/>
      </c>
      <c r="DF7" s="376">
        <f>+DA7/DD7-1</f>
        <v/>
      </c>
      <c r="DG7" s="376">
        <f>+DB7/DD7-1</f>
        <v/>
      </c>
      <c r="DH7" s="676">
        <f>+DC7/DD7-1</f>
        <v/>
      </c>
      <c r="DI7" s="1180" t="n"/>
    </row>
    <row customHeight="1" ht="15" r="8" s="2323">
      <c r="A8" s="564" t="n"/>
      <c r="B8" s="685" t="inlineStr">
        <is>
          <t>ARPU Sortant</t>
        </is>
      </c>
      <c r="C8" s="1904" t="inlineStr">
        <is>
          <t>IND2</t>
        </is>
      </c>
      <c r="D8" s="1912" t="n">
        <v>1334.73426648118</v>
      </c>
      <c r="E8" s="1913" t="n">
        <v>1448.43120909903</v>
      </c>
      <c r="F8" s="1913" t="n">
        <v>-113.69694261785</v>
      </c>
      <c r="G8" s="1913" t="n">
        <v>1554.231334756357</v>
      </c>
      <c r="H8" s="1192" t="n">
        <v>-0.1412254812824152</v>
      </c>
      <c r="I8" s="2507" t="n"/>
      <c r="J8" s="1912" t="n">
        <v>1208.64309598142</v>
      </c>
      <c r="K8" s="1913" t="n">
        <v>1329.31801321301</v>
      </c>
      <c r="L8" s="1913" t="n">
        <v>-120.6749172315901</v>
      </c>
      <c r="M8" s="1913" t="n">
        <v>1441.371992443569</v>
      </c>
      <c r="N8" s="1192" t="n">
        <v>-0.1614634512688162</v>
      </c>
      <c r="O8" s="3379" t="n"/>
      <c r="P8" s="1912" t="n">
        <v>1282.66503205872</v>
      </c>
      <c r="Q8" s="1913" t="n">
        <v>1433.09774610493</v>
      </c>
      <c r="R8" s="1913" t="n">
        <v>-150.4327140462099</v>
      </c>
      <c r="S8" s="1913" t="n">
        <v>1568.300273564241</v>
      </c>
      <c r="T8" s="1192" t="n">
        <v>-0.1821304544290898</v>
      </c>
      <c r="U8" s="532" t="n"/>
      <c r="V8" s="1912" t="n">
        <v>1260.28767310531</v>
      </c>
      <c r="W8" s="1913" t="n">
        <v>1412.15126746564</v>
      </c>
      <c r="X8" s="1913" t="n">
        <v>1246.2328274884</v>
      </c>
      <c r="Y8" s="1913" t="n">
        <v>-151.8635943603301</v>
      </c>
      <c r="Z8" s="1913" t="n">
        <v>14.05484561690992</v>
      </c>
      <c r="AA8" s="1913" t="n">
        <v>1422.32111593155</v>
      </c>
      <c r="AB8" s="1192" t="n">
        <v>-0.1139218429729326</v>
      </c>
      <c r="AC8" s="532" t="n"/>
      <c r="AD8" s="1912" t="n">
        <v>1236.73527528031</v>
      </c>
      <c r="AE8" s="1913" t="n">
        <v>1474.96948908274</v>
      </c>
      <c r="AF8" s="1913" t="n">
        <v>1289.74495309231</v>
      </c>
      <c r="AG8" s="1913" t="n">
        <v>-238.2342138024301</v>
      </c>
      <c r="AH8" s="1913" t="n">
        <v>-53.00967781200006</v>
      </c>
      <c r="AI8" s="1913" t="n">
        <v>1360.817235987623</v>
      </c>
      <c r="AJ8" s="1192" t="n">
        <v>-0.09118194378046607</v>
      </c>
      <c r="AK8" s="532" t="n"/>
      <c r="AL8" s="1912" t="n">
        <v>1192.2729080694</v>
      </c>
      <c r="AM8" s="1913" t="n">
        <v>1418.9377101256</v>
      </c>
      <c r="AN8" s="1913" t="n">
        <v>1268.53372817971</v>
      </c>
      <c r="AO8" s="1913" t="n">
        <v>1229.12867708887</v>
      </c>
      <c r="AP8" s="1913" t="n">
        <v>-226.6648020562</v>
      </c>
      <c r="AQ8" s="1913" t="n">
        <v>-76.26082011030985</v>
      </c>
      <c r="AR8" s="1913" t="n">
        <v>1273.209611187078</v>
      </c>
      <c r="AS8" s="1192" t="n">
        <v>-0.06356903247236423</v>
      </c>
      <c r="AT8" s="2675" t="n"/>
      <c r="AU8" s="1912" t="n">
        <v>1172.32791028044</v>
      </c>
      <c r="AV8" s="1913" t="n">
        <v>1434.65334520686</v>
      </c>
      <c r="AW8" s="1913" t="n">
        <v>1326.74604369474</v>
      </c>
      <c r="AX8" s="1913" t="n">
        <v>-262.3254349264198</v>
      </c>
      <c r="AY8" s="1913" t="n">
        <v>-154.4181334142997</v>
      </c>
      <c r="AZ8" s="1913" t="n">
        <v>1214.808762893974</v>
      </c>
      <c r="BA8" s="1192" t="n">
        <v>-0.03496916873758282</v>
      </c>
      <c r="BB8" s="2675" t="n"/>
      <c r="BC8" s="1912" t="n">
        <v>1216.922554448685</v>
      </c>
      <c r="BD8" s="1913" t="n">
        <v>1430.60594619596</v>
      </c>
      <c r="BE8" s="1913" t="n">
        <v>1416.61060575708</v>
      </c>
      <c r="BF8" s="1913" t="n">
        <v>-213.6833917472754</v>
      </c>
      <c r="BG8" s="1913" t="n">
        <v>-199.6880513083954</v>
      </c>
      <c r="BH8" s="1913" t="n">
        <v>0</v>
      </c>
      <c r="BI8" s="1192" t="n"/>
      <c r="BJ8" s="2675" t="n"/>
      <c r="BK8" s="1912" t="n"/>
      <c r="BL8" s="1913" t="n"/>
      <c r="BM8" s="1913" t="n"/>
      <c r="BN8" s="1913" t="n"/>
      <c r="BO8" s="1913" t="n"/>
      <c r="BP8" s="1913" t="n"/>
      <c r="BQ8" s="1913" t="n"/>
      <c r="BR8" s="1192" t="n"/>
      <c r="BS8" s="2675" t="n"/>
      <c r="BT8" s="1912" t="n"/>
      <c r="BU8" s="1913" t="n"/>
      <c r="BV8" s="1913" t="n"/>
      <c r="BW8" s="1913" t="n"/>
      <c r="BX8" s="1913" t="n"/>
      <c r="BY8" s="1913" t="n"/>
      <c r="BZ8" s="1192" t="n"/>
      <c r="CA8" s="2675" t="n"/>
      <c r="CB8" s="1912" t="n"/>
      <c r="CC8" s="1913" t="n"/>
      <c r="CD8" s="1913" t="n"/>
      <c r="CE8" s="1913" t="n"/>
      <c r="CF8" s="1913" t="n"/>
      <c r="CG8" s="1913" t="n"/>
      <c r="CH8" s="1192" t="n"/>
      <c r="CI8" s="2675" t="n"/>
      <c r="CJ8" s="1912" t="n"/>
      <c r="CK8" s="1913" t="n"/>
      <c r="CL8" s="1913" t="n"/>
      <c r="CM8" s="1913" t="n"/>
      <c r="CN8" s="1913" t="n"/>
      <c r="CO8" s="1913" t="n"/>
      <c r="CP8" s="1192" t="n"/>
      <c r="CQ8" s="397" t="n"/>
      <c r="CR8" s="1913" t="n">
        <v>1246.049184568931</v>
      </c>
      <c r="CS8" s="1913" t="n">
        <v>1419.254764077666</v>
      </c>
      <c r="CT8" s="1913" t="n">
        <v>1134.286397556224</v>
      </c>
      <c r="CU8" s="1913" t="n">
        <v>-173.2055795087351</v>
      </c>
      <c r="CV8" s="1913" t="n">
        <v>111.7627870127071</v>
      </c>
      <c r="CW8" s="1913" t="n">
        <v>1243.850502951695</v>
      </c>
      <c r="CX8" s="774">
        <f>IFERROR(+CR8/CW8-1, "-")</f>
        <v/>
      </c>
      <c r="CY8" s="32" t="n"/>
      <c r="CZ8" s="1913" t="n">
        <v>1410.37824943544</v>
      </c>
      <c r="DA8" s="1913" t="n"/>
      <c r="DB8" s="1913" t="n">
        <v>1314.93765447998</v>
      </c>
      <c r="DC8" s="1913" t="n"/>
      <c r="DD8" s="1913" t="n"/>
      <c r="DE8" s="531">
        <f>+CZ8/DD8-1</f>
        <v/>
      </c>
      <c r="DF8" s="531">
        <f>+DA8/DD8-1</f>
        <v/>
      </c>
      <c r="DG8" s="531">
        <f>+DB8/DD8-1</f>
        <v/>
      </c>
      <c r="DH8" s="1192">
        <f>+DC8/DD8-1</f>
        <v/>
      </c>
      <c r="DI8" s="1180" t="n"/>
      <c r="DU8" s="2571">
        <f>CS8-CZ8</f>
        <v/>
      </c>
      <c r="DV8" s="2571">
        <f>CT8-DC8</f>
        <v/>
      </c>
      <c r="DW8" s="2571">
        <f>CW8-DD8</f>
        <v/>
      </c>
    </row>
    <row customHeight="1" ht="15" r="9" s="2323">
      <c r="A9" s="565" t="n"/>
      <c r="B9" s="826" t="inlineStr">
        <is>
          <t>ARPU Entrant</t>
        </is>
      </c>
      <c r="C9" s="1904" t="inlineStr">
        <is>
          <t>IND3</t>
        </is>
      </c>
      <c r="D9" s="1915" t="n">
        <v>31.5588692800476</v>
      </c>
      <c r="E9" s="952" t="n">
        <v>35.5088633141672</v>
      </c>
      <c r="F9" s="952" t="n">
        <v>-3.949994034119602</v>
      </c>
      <c r="G9" s="952" t="n">
        <v>41.7355229022713</v>
      </c>
      <c r="H9" s="853" t="n">
        <v>-0.2438367346218124</v>
      </c>
      <c r="I9" s="2507" t="n"/>
      <c r="J9" s="1915" t="n">
        <v>29.6264446954906</v>
      </c>
      <c r="K9" s="952" t="n">
        <v>32.5316856772362</v>
      </c>
      <c r="L9" s="952" t="n">
        <v>-2.905240981745596</v>
      </c>
      <c r="M9" s="952" t="n">
        <v>39.86177534231847</v>
      </c>
      <c r="N9" s="853" t="n">
        <v>-0.2567705667630346</v>
      </c>
      <c r="O9" s="3380" t="n"/>
      <c r="P9" s="1915" t="n">
        <v>30.8701691318963</v>
      </c>
      <c r="Q9" s="952" t="n">
        <v>32.666528078853</v>
      </c>
      <c r="R9" s="952" t="n">
        <v>-1.796358946956698</v>
      </c>
      <c r="S9" s="952" t="n">
        <v>42.12802675260324</v>
      </c>
      <c r="T9" s="853" t="n">
        <v>-0.2672296446928001</v>
      </c>
      <c r="U9" s="397" t="n"/>
      <c r="V9" s="1915" t="n">
        <v>29.9096759529592</v>
      </c>
      <c r="W9" s="952" t="n">
        <v>32.0010900869794</v>
      </c>
      <c r="X9" s="952" t="n">
        <v>31.5027427466497</v>
      </c>
      <c r="Y9" s="952" t="n">
        <v>-2.091414134020201</v>
      </c>
      <c r="Z9" s="952" t="n">
        <v>-1.5930667936905</v>
      </c>
      <c r="AA9" s="952" t="n">
        <v>36.42316286379596</v>
      </c>
      <c r="AB9" s="853" t="n">
        <v>-0.1788281521622346</v>
      </c>
      <c r="AC9" s="397" t="n"/>
      <c r="AD9" s="1915" t="n">
        <v>37.11749492401</v>
      </c>
      <c r="AE9" s="952" t="n">
        <v>29.6838626856987</v>
      </c>
      <c r="AF9" s="952" t="n">
        <v>31.4141164327706</v>
      </c>
      <c r="AG9" s="952" t="n">
        <v>7.433632238311304</v>
      </c>
      <c r="AH9" s="952" t="n">
        <v>5.703378491239402</v>
      </c>
      <c r="AI9" s="952" t="n">
        <v>32.73133482453161</v>
      </c>
      <c r="AJ9" s="853" t="n">
        <v>0.1340049259522114</v>
      </c>
      <c r="AK9" s="397" t="n"/>
      <c r="AL9" s="1915" t="n">
        <v>34.8209201879712</v>
      </c>
      <c r="AM9" s="952" t="n">
        <v>31.4504861039442</v>
      </c>
      <c r="AN9" s="952" t="n">
        <v>30.7739966729123</v>
      </c>
      <c r="AO9" s="952" t="n">
        <v>42.2736131313736</v>
      </c>
      <c r="AP9" s="952" t="n">
        <v>3.370434084027004</v>
      </c>
      <c r="AQ9" s="952" t="n">
        <v>4.046923515058904</v>
      </c>
      <c r="AR9" s="952" t="n">
        <v>35.64774087151071</v>
      </c>
      <c r="AS9" s="853" t="n">
        <v>-0.02319419585436611</v>
      </c>
      <c r="AT9" s="2586" t="n"/>
      <c r="AU9" s="1915" t="n">
        <v>34.0869797075886</v>
      </c>
      <c r="AV9" s="952" t="n">
        <v>31.6716455795751</v>
      </c>
      <c r="AW9" s="952" t="n">
        <v>30.1515276372094</v>
      </c>
      <c r="AX9" s="952" t="n">
        <v>2.415334128013505</v>
      </c>
      <c r="AY9" s="952" t="n">
        <v>3.935452070379206</v>
      </c>
      <c r="AZ9" s="952" t="n">
        <v>34.92843937323101</v>
      </c>
      <c r="BA9" s="853" t="n">
        <v>-0.02409096085430318</v>
      </c>
      <c r="BB9" s="2586" t="n"/>
      <c r="BC9" s="1915" t="n">
        <v>36.00930185697827</v>
      </c>
      <c r="BD9" s="952" t="n">
        <v>29.6290535716832</v>
      </c>
      <c r="BE9" s="952" t="n">
        <v>30.307553295305</v>
      </c>
      <c r="BF9" s="952" t="n">
        <v>6.380248285295067</v>
      </c>
      <c r="BG9" s="952" t="n">
        <v>5.70174856167327</v>
      </c>
      <c r="BH9" s="952" t="n">
        <v>0</v>
      </c>
      <c r="BI9" s="853" t="n"/>
      <c r="BJ9" s="2586" t="n"/>
      <c r="BK9" s="1915" t="n"/>
      <c r="BL9" s="952" t="n"/>
      <c r="BM9" s="952" t="n"/>
      <c r="BN9" s="952" t="n"/>
      <c r="BO9" s="952" t="n"/>
      <c r="BP9" s="952" t="n"/>
      <c r="BQ9" s="952" t="n"/>
      <c r="BR9" s="853" t="n"/>
      <c r="BS9" s="2586" t="n"/>
      <c r="BT9" s="1915" t="n"/>
      <c r="BU9" s="952" t="n"/>
      <c r="BV9" s="952" t="n"/>
      <c r="BW9" s="952" t="n"/>
      <c r="BX9" s="952" t="n"/>
      <c r="BY9" s="952" t="n"/>
      <c r="BZ9" s="853" t="n"/>
      <c r="CA9" s="2586" t="n"/>
      <c r="CB9" s="1915" t="n"/>
      <c r="CC9" s="952" t="n"/>
      <c r="CD9" s="952" t="n"/>
      <c r="CE9" s="952" t="n"/>
      <c r="CF9" s="952" t="n"/>
      <c r="CG9" s="952" t="n"/>
      <c r="CH9" s="853" t="n"/>
      <c r="CI9" s="2586" t="n"/>
      <c r="CJ9" s="1915" t="n"/>
      <c r="CK9" s="952" t="n"/>
      <c r="CL9" s="952" t="n"/>
      <c r="CM9" s="952" t="n"/>
      <c r="CN9" s="952" t="n"/>
      <c r="CO9" s="952" t="n"/>
      <c r="CP9" s="853" t="n"/>
      <c r="CQ9" s="397" t="n"/>
      <c r="CR9" s="952" t="n">
        <v>33.13061796885923</v>
      </c>
      <c r="CS9" s="952" t="n">
        <v>31.80158382734307</v>
      </c>
      <c r="CT9" s="952" t="n">
        <v>29.55479770698273</v>
      </c>
      <c r="CU9" s="952" t="n">
        <v>1.329034141516168</v>
      </c>
      <c r="CV9" s="952" t="n">
        <v>3.575820261876508</v>
      </c>
      <c r="CW9" s="952" t="n">
        <v>33.31746818339804</v>
      </c>
      <c r="CX9" s="774">
        <f>IFERROR(+CR9/CW9-1, "-")</f>
        <v/>
      </c>
      <c r="CY9" s="32" t="n"/>
      <c r="CZ9" s="952" t="n">
        <v>31.0311467569199</v>
      </c>
      <c r="DA9" s="952" t="n"/>
      <c r="DB9" s="952" t="n">
        <v>31.3922847057065</v>
      </c>
      <c r="DC9" s="952" t="n"/>
      <c r="DD9" s="952" t="n"/>
      <c r="DE9" s="232">
        <f>+CZ9/DD9-1</f>
        <v/>
      </c>
      <c r="DF9" s="232">
        <f>+DA9/DD9-1</f>
        <v/>
      </c>
      <c r="DG9" s="232">
        <f>+DB9/DD9-1</f>
        <v/>
      </c>
      <c r="DH9" s="853">
        <f>+DC9/DD9-1</f>
        <v/>
      </c>
      <c r="DI9" s="1180" t="n"/>
      <c r="DU9" s="2571">
        <f>(CS9-CZ9)*10^6</f>
        <v/>
      </c>
      <c r="DV9" s="2571">
        <f>(CT9-DC9)*10^6</f>
        <v/>
      </c>
      <c r="DW9" s="2571">
        <f>(CW9-DD9)*10^6</f>
        <v/>
      </c>
    </row>
    <row customHeight="1" ht="5.25" r="10" s="2323">
      <c r="A10" s="575" t="n"/>
      <c r="B10" s="855" t="n"/>
      <c r="C10" s="1904" t="inlineStr">
        <is>
          <t>IND4</t>
        </is>
      </c>
      <c r="D10" s="1917" t="n"/>
      <c r="E10" s="1918" t="n"/>
      <c r="F10" s="1918" t="n"/>
      <c r="G10" s="1918" t="n"/>
      <c r="H10" s="1919" t="n"/>
      <c r="I10" s="2781" t="n"/>
      <c r="J10" s="1917" t="n"/>
      <c r="K10" s="1918" t="n"/>
      <c r="L10" s="1918" t="n"/>
      <c r="M10" s="1918" t="n"/>
      <c r="N10" s="1919" t="n"/>
      <c r="O10" s="3381" t="n"/>
      <c r="P10" s="1917" t="n"/>
      <c r="Q10" s="1918" t="n"/>
      <c r="R10" s="1918" t="n"/>
      <c r="S10" s="1918" t="n"/>
      <c r="T10" s="1919" t="n"/>
      <c r="U10" s="662" t="n"/>
      <c r="V10" s="1917" t="n"/>
      <c r="W10" s="1918" t="n"/>
      <c r="X10" s="1918" t="n"/>
      <c r="Y10" s="1918" t="n"/>
      <c r="Z10" s="1918" t="n"/>
      <c r="AA10" s="1918" t="n"/>
      <c r="AB10" s="1919" t="n"/>
      <c r="AC10" s="662" t="n"/>
      <c r="AD10" s="1917" t="n"/>
      <c r="AE10" s="1918" t="n"/>
      <c r="AF10" s="1918" t="n"/>
      <c r="AG10" s="1918" t="n"/>
      <c r="AH10" s="1918" t="n"/>
      <c r="AI10" s="1918" t="n"/>
      <c r="AJ10" s="1919" t="n"/>
      <c r="AK10" s="662" t="n"/>
      <c r="AL10" s="1917" t="n"/>
      <c r="AM10" s="1918" t="n"/>
      <c r="AN10" s="1918" t="n"/>
      <c r="AO10" s="1918" t="n"/>
      <c r="AP10" s="1918" t="n"/>
      <c r="AQ10" s="1918" t="n"/>
      <c r="AR10" s="1918" t="n"/>
      <c r="AS10" s="1919" t="n"/>
      <c r="AT10" s="2846" t="n"/>
      <c r="AU10" s="1917" t="n"/>
      <c r="AV10" s="1918" t="n"/>
      <c r="AW10" s="1918" t="n"/>
      <c r="AX10" s="1918" t="n"/>
      <c r="AY10" s="1918" t="n"/>
      <c r="AZ10" s="1918" t="n"/>
      <c r="BA10" s="1919" t="n"/>
      <c r="BB10" s="2846" t="n"/>
      <c r="BC10" s="1917" t="n"/>
      <c r="BD10" s="1918" t="n"/>
      <c r="BE10" s="1918" t="n"/>
      <c r="BF10" s="1918" t="n"/>
      <c r="BG10" s="1918" t="n"/>
      <c r="BH10" s="1918" t="n"/>
      <c r="BI10" s="1919" t="n"/>
      <c r="BJ10" s="2846" t="n"/>
      <c r="BK10" s="1917" t="n"/>
      <c r="BL10" s="1918" t="n"/>
      <c r="BM10" s="1918" t="n"/>
      <c r="BN10" s="1918" t="n"/>
      <c r="BO10" s="1918" t="n"/>
      <c r="BP10" s="1918" t="n"/>
      <c r="BQ10" s="1918" t="n"/>
      <c r="BR10" s="1919" t="n"/>
      <c r="BS10" s="2846" t="n"/>
      <c r="BT10" s="1917" t="n"/>
      <c r="BU10" s="1918" t="n"/>
      <c r="BV10" s="1918" t="n"/>
      <c r="BW10" s="1918" t="n"/>
      <c r="BX10" s="1918" t="n"/>
      <c r="BY10" s="1918" t="n"/>
      <c r="BZ10" s="1919" t="n"/>
      <c r="CA10" s="2846" t="n"/>
      <c r="CB10" s="1917" t="n"/>
      <c r="CC10" s="1918" t="n"/>
      <c r="CD10" s="1918" t="n"/>
      <c r="CE10" s="1918" t="n"/>
      <c r="CF10" s="1918" t="n"/>
      <c r="CG10" s="1918" t="n"/>
      <c r="CH10" s="1919" t="n"/>
      <c r="CI10" s="2846" t="n"/>
      <c r="CJ10" s="1917" t="n"/>
      <c r="CK10" s="1918" t="n"/>
      <c r="CL10" s="1918" t="n"/>
      <c r="CM10" s="1918" t="n"/>
      <c r="CN10" s="1918" t="n"/>
      <c r="CO10" s="1918" t="n"/>
      <c r="CP10" s="1919" t="n"/>
      <c r="CQ10" s="703" t="n"/>
      <c r="CR10" s="1918" t="n"/>
      <c r="CS10" s="1918" t="n"/>
      <c r="CT10" s="1918" t="n"/>
      <c r="CU10" s="1918" t="n"/>
      <c r="CV10" s="1918" t="n"/>
      <c r="CW10" s="1918" t="n"/>
      <c r="CX10" s="853">
        <f>IFERROR(+CR10/CW10-1, "-")</f>
        <v/>
      </c>
      <c r="CY10" s="93" t="n"/>
      <c r="CZ10" s="1918" t="n"/>
      <c r="DA10" s="1918" t="n"/>
      <c r="DB10" s="1918" t="n"/>
      <c r="DC10" s="1918" t="n"/>
      <c r="DD10" s="1918" t="n"/>
      <c r="DE10" s="927" t="n"/>
      <c r="DF10" s="927" t="n"/>
      <c r="DG10" s="927" t="n"/>
      <c r="DH10" s="1919" t="n"/>
      <c r="DI10" s="1180" t="n"/>
      <c r="DU10" s="2571">
        <f>(CS10-CZ10)*10^6</f>
        <v/>
      </c>
      <c r="DV10" s="2571">
        <f>(CT10-DC10)*10^6</f>
        <v/>
      </c>
      <c r="DW10" s="2571">
        <f>(CW10-DD10)*10^6</f>
        <v/>
      </c>
    </row>
    <row customHeight="1" ht="15" r="11" s="2323">
      <c r="A11" s="671" t="inlineStr">
        <is>
          <t>ARPU Prépayé</t>
        </is>
      </c>
      <c r="B11" s="678" t="n"/>
      <c r="C11" s="1904" t="inlineStr">
        <is>
          <t>IND5</t>
        </is>
      </c>
      <c r="D11" s="1905" t="n">
        <v>1183.23744077976</v>
      </c>
      <c r="E11" s="1906" t="n">
        <v>1327.48370134441</v>
      </c>
      <c r="F11" s="1906" t="n">
        <v>-144.2462605646501</v>
      </c>
      <c r="G11" s="1906" t="n">
        <v>1454.920089015513</v>
      </c>
      <c r="H11" s="676" t="n">
        <v>-0.1867337253000542</v>
      </c>
      <c r="I11" s="3382" t="n"/>
      <c r="J11" s="1905" t="n">
        <v>1060.30356456258</v>
      </c>
      <c r="K11" s="1906" t="n">
        <v>1204.9151353417</v>
      </c>
      <c r="L11" s="1906" t="n">
        <v>-144.61157077912</v>
      </c>
      <c r="M11" s="1906" t="n">
        <v>1343.745472347211</v>
      </c>
      <c r="N11" s="676" t="n">
        <v>-0.2109342234951118</v>
      </c>
      <c r="O11" s="2953" t="n"/>
      <c r="P11" s="1905" t="n">
        <v>1116.91213808535</v>
      </c>
      <c r="Q11" s="1906" t="n">
        <v>1302.38240149551</v>
      </c>
      <c r="R11" s="1906" t="n">
        <v>-185.47026341016</v>
      </c>
      <c r="S11" s="1906" t="n">
        <v>1450.676154325094</v>
      </c>
      <c r="T11" s="676" t="n">
        <v>-0.2300747932229043</v>
      </c>
      <c r="U11" s="378" t="n"/>
      <c r="V11" s="1905" t="n">
        <v>1106.40537640019</v>
      </c>
      <c r="W11" s="1906" t="n">
        <v>1275.04624257765</v>
      </c>
      <c r="X11" s="1906" t="n">
        <v>1086.91755238071</v>
      </c>
      <c r="Y11" s="1906" t="n">
        <v>-168.6408661774599</v>
      </c>
      <c r="Z11" s="1906" t="n">
        <v>19.48782401948006</v>
      </c>
      <c r="AA11" s="1906" t="n">
        <v>1285.179345016226</v>
      </c>
      <c r="AB11" s="676" t="n">
        <v>-0.1391042964620466</v>
      </c>
      <c r="AC11" s="378" t="n"/>
      <c r="AD11" s="1905" t="n">
        <v>1077.83239645796</v>
      </c>
      <c r="AE11" s="1906" t="n">
        <v>1334.71323116171</v>
      </c>
      <c r="AF11" s="1906" t="n">
        <v>1131.34413174648</v>
      </c>
      <c r="AG11" s="1906" t="n">
        <v>-256.88083470375</v>
      </c>
      <c r="AH11" s="1906" t="n">
        <v>-53.51173528851996</v>
      </c>
      <c r="AI11" s="1906" t="n">
        <v>1219.738060457247</v>
      </c>
      <c r="AJ11" s="676" t="n">
        <v>-0.1163410969942931</v>
      </c>
      <c r="AK11" s="378" t="n"/>
      <c r="AL11" s="1905" t="n">
        <v>1038.90838578372</v>
      </c>
      <c r="AM11" s="1906" t="n">
        <v>1278.9736877408</v>
      </c>
      <c r="AN11" s="1906" t="n">
        <v>1110.68394071273</v>
      </c>
      <c r="AO11" s="1906" t="n">
        <v>1073.07345276423</v>
      </c>
      <c r="AP11" s="1906" t="n">
        <v>-240.06530195708</v>
      </c>
      <c r="AQ11" s="1906" t="n">
        <v>-71.77555492901024</v>
      </c>
      <c r="AR11" s="1906" t="n">
        <v>1146.686880976862</v>
      </c>
      <c r="AS11" s="676" t="n">
        <v>-0.09399121676645106</v>
      </c>
      <c r="AT11" s="2575" t="n"/>
      <c r="AU11" s="1905" t="n">
        <v>999.6850491019051</v>
      </c>
      <c r="AV11" s="1906" t="n">
        <v>1285.1769970303</v>
      </c>
      <c r="AW11" s="1906" t="n">
        <v>1138.59332706255</v>
      </c>
      <c r="AX11" s="1906" t="n">
        <v>-285.491947928395</v>
      </c>
      <c r="AY11" s="1906" t="n">
        <v>-138.908277960645</v>
      </c>
      <c r="AZ11" s="1906" t="n">
        <v>1086.096363619259</v>
      </c>
      <c r="BA11" s="676" t="n">
        <v>-0.079561369885634</v>
      </c>
      <c r="BB11" s="2575" t="n"/>
      <c r="BC11" s="1905" t="n">
        <v>0</v>
      </c>
      <c r="BD11" s="1906" t="n">
        <v>1280.85627838803</v>
      </c>
      <c r="BE11" s="1906" t="n">
        <v>1223.05279405997</v>
      </c>
      <c r="BF11" s="1906" t="n">
        <v>-1280.85627838803</v>
      </c>
      <c r="BG11" s="1906" t="n">
        <v>-1223.05279405997</v>
      </c>
      <c r="BH11" s="1906" t="n">
        <v>0</v>
      </c>
      <c r="BI11" s="676" t="n"/>
      <c r="BJ11" s="2575" t="n"/>
      <c r="BK11" s="1905" t="n"/>
      <c r="BL11" s="1906" t="n"/>
      <c r="BM11" s="1906" t="n"/>
      <c r="BN11" s="1906" t="n"/>
      <c r="BO11" s="1906" t="n"/>
      <c r="BP11" s="1906" t="n"/>
      <c r="BQ11" s="1906" t="n"/>
      <c r="BR11" s="676" t="n"/>
      <c r="BS11" s="2575" t="n"/>
      <c r="BT11" s="1905" t="n"/>
      <c r="BU11" s="1906" t="n"/>
      <c r="BV11" s="1906" t="n"/>
      <c r="BW11" s="1906" t="n"/>
      <c r="BX11" s="1906" t="n"/>
      <c r="BY11" s="1906" t="n"/>
      <c r="BZ11" s="676" t="n"/>
      <c r="CA11" s="2575" t="n"/>
      <c r="CB11" s="1905" t="n"/>
      <c r="CC11" s="1906" t="n"/>
      <c r="CD11" s="1906" t="n"/>
      <c r="CE11" s="1906" t="n"/>
      <c r="CF11" s="1906" t="n"/>
      <c r="CG11" s="1906" t="n"/>
      <c r="CH11" s="676" t="n"/>
      <c r="CI11" s="2575" t="n"/>
      <c r="CJ11" s="1905" t="n"/>
      <c r="CK11" s="1906" t="n"/>
      <c r="CL11" s="1906" t="n"/>
      <c r="CM11" s="1906" t="n"/>
      <c r="CN11" s="1906" t="n"/>
      <c r="CO11" s="1906" t="n"/>
      <c r="CP11" s="676" t="n"/>
      <c r="CQ11" s="674" t="n"/>
      <c r="CR11" s="1906" t="n">
        <v>1086.145804036715</v>
      </c>
      <c r="CS11" s="1906" t="n">
        <v>1282.94525824908</v>
      </c>
      <c r="CT11" s="1906" t="n">
        <v>991.5249216706055</v>
      </c>
      <c r="CU11" s="1906" t="n">
        <v>-196.7994542123652</v>
      </c>
      <c r="CV11" s="1906" t="n">
        <v>94.62088236610919</v>
      </c>
      <c r="CW11" s="1906" t="n">
        <v>1136.209969933594</v>
      </c>
      <c r="CX11" s="1922">
        <f>IFERROR(+CR11/CW11-1, "-")</f>
        <v/>
      </c>
      <c r="CY11" s="93" t="n"/>
      <c r="CZ11" s="1906" t="n">
        <v>1270.48265593439</v>
      </c>
      <c r="DA11" s="1906" t="n"/>
      <c r="DB11" s="1906" t="n">
        <v>1143.31317081206</v>
      </c>
      <c r="DC11" s="1906" t="n"/>
      <c r="DD11" s="1906" t="n"/>
      <c r="DE11" s="376">
        <f>+CZ11/DD11-1</f>
        <v/>
      </c>
      <c r="DF11" s="376">
        <f>+DA11/DD11-1</f>
        <v/>
      </c>
      <c r="DG11" s="376">
        <f>+DB11/DD11-1</f>
        <v/>
      </c>
      <c r="DH11" s="676">
        <f>+DC11/DD11-1</f>
        <v/>
      </c>
      <c r="DI11" s="1180" t="n"/>
      <c r="DU11" s="2571">
        <f>(CS11-CZ11)*10^6</f>
        <v/>
      </c>
      <c r="DV11" s="2571">
        <f>(CT11-DC11)*10^6</f>
        <v/>
      </c>
      <c r="DW11" s="2571">
        <f>(CW11-DD11)*10^6</f>
        <v/>
      </c>
    </row>
    <row customHeight="1" ht="15" r="12" s="2323">
      <c r="A12" s="564" t="n"/>
      <c r="B12" s="685" t="inlineStr">
        <is>
          <t>ARPU Sortant</t>
        </is>
      </c>
      <c r="C12" s="1904" t="inlineStr">
        <is>
          <t>IND6</t>
        </is>
      </c>
      <c r="D12" s="1912" t="n">
        <v>1151.76903531838</v>
      </c>
      <c r="E12" s="1913" t="n">
        <v>1292.10446484886</v>
      </c>
      <c r="F12" s="1913" t="n">
        <v>-140.33542953048</v>
      </c>
      <c r="G12" s="1913" t="n">
        <v>1413.333745072149</v>
      </c>
      <c r="H12" s="1192" t="n">
        <v>-0.1850693161935482</v>
      </c>
      <c r="I12" s="2507" t="n"/>
      <c r="J12" s="1912" t="n">
        <v>1030.78730916561</v>
      </c>
      <c r="K12" s="1913" t="n">
        <v>1172.50167771554</v>
      </c>
      <c r="L12" s="1913" t="n">
        <v>-141.71436854993</v>
      </c>
      <c r="M12" s="1913" t="n">
        <v>1303.843873976276</v>
      </c>
      <c r="N12" s="1192" t="n">
        <v>-0.2094242802076736</v>
      </c>
      <c r="O12" s="3379" t="n"/>
      <c r="P12" s="1912" t="n">
        <v>1086.13466774583</v>
      </c>
      <c r="Q12" s="1913" t="n">
        <v>1269.83488674718</v>
      </c>
      <c r="R12" s="1913" t="n">
        <v>-183.70021900135</v>
      </c>
      <c r="S12" s="1913" t="n">
        <v>1408.68395352507</v>
      </c>
      <c r="T12" s="1192" t="n">
        <v>-0.2289720735244393</v>
      </c>
      <c r="U12" s="532" t="n"/>
      <c r="V12" s="1912" t="n">
        <v>1076.57122367795</v>
      </c>
      <c r="W12" s="1913" t="n">
        <v>1243.1614456713</v>
      </c>
      <c r="X12" s="1913" t="n">
        <v>1055.5115709108</v>
      </c>
      <c r="Y12" s="1913" t="n">
        <v>-166.59022199335</v>
      </c>
      <c r="Z12" s="1913" t="n">
        <v>21.05965276715006</v>
      </c>
      <c r="AA12" s="1913" t="n">
        <v>1248.958324736805</v>
      </c>
      <c r="AB12" s="1192" t="n">
        <v>-0.1380247023816288</v>
      </c>
      <c r="AC12" s="532" t="n"/>
      <c r="AD12" s="1912" t="n">
        <v>1040.80424779052</v>
      </c>
      <c r="AE12" s="1913" t="n">
        <v>1305.13664317131</v>
      </c>
      <c r="AF12" s="1913" t="n">
        <v>1100.0289454187</v>
      </c>
      <c r="AG12" s="1913" t="n">
        <v>-264.3323953807899</v>
      </c>
      <c r="AH12" s="1913" t="n">
        <v>-59.22469762817991</v>
      </c>
      <c r="AI12" s="1913" t="n">
        <v>1187.221111695039</v>
      </c>
      <c r="AJ12" s="1192" t="n">
        <v>-0.1233273755513616</v>
      </c>
      <c r="AK12" s="532" t="n"/>
      <c r="AL12" s="1912" t="n">
        <v>1004.14464225358</v>
      </c>
      <c r="AM12" s="1913" t="n">
        <v>1247.63634346985</v>
      </c>
      <c r="AN12" s="1913" t="n">
        <v>1080.00605775714</v>
      </c>
      <c r="AO12" s="1913" t="n">
        <v>1030.87401058626</v>
      </c>
      <c r="AP12" s="1913" t="n">
        <v>-243.49170121627</v>
      </c>
      <c r="AQ12" s="1913" t="n">
        <v>-75.86141550356001</v>
      </c>
      <c r="AR12" s="1913" t="n">
        <v>1111.329348358415</v>
      </c>
      <c r="AS12" s="1192" t="n">
        <v>-0.09644729194199841</v>
      </c>
      <c r="AT12" s="2675" t="n"/>
      <c r="AU12" s="1912" t="n">
        <v>965.684245966017</v>
      </c>
      <c r="AV12" s="1913" t="n">
        <v>1253.61904898036</v>
      </c>
      <c r="AW12" s="1913" t="n">
        <v>1108.47764033813</v>
      </c>
      <c r="AX12" s="1913" t="n">
        <v>-287.9348030143431</v>
      </c>
      <c r="AY12" s="1913" t="n">
        <v>-142.793394372113</v>
      </c>
      <c r="AZ12" s="1913" t="n">
        <v>1051.358984151129</v>
      </c>
      <c r="BA12" s="1192" t="n">
        <v>-0.08148951925710324</v>
      </c>
      <c r="BB12" s="2675" t="n"/>
      <c r="BC12" s="1912" t="n">
        <v>1009.563468847005</v>
      </c>
      <c r="BD12" s="1913" t="n">
        <v>1251.33289557346</v>
      </c>
      <c r="BE12" s="1913" t="n">
        <v>1192.75745882945</v>
      </c>
      <c r="BF12" s="1913" t="n">
        <v>-241.7694267264553</v>
      </c>
      <c r="BG12" s="1913" t="n">
        <v>-183.1939899824451</v>
      </c>
      <c r="BH12" s="1913" t="n">
        <v>0</v>
      </c>
      <c r="BI12" s="1192" t="n"/>
      <c r="BJ12" s="2675" t="n"/>
      <c r="BK12" s="1912" t="n"/>
      <c r="BL12" s="1913" t="n"/>
      <c r="BM12" s="1913" t="n"/>
      <c r="BN12" s="1913" t="n"/>
      <c r="BO12" s="1913" t="n"/>
      <c r="BP12" s="1913" t="n"/>
      <c r="BQ12" s="1913" t="n"/>
      <c r="BR12" s="1192" t="n"/>
      <c r="BS12" s="2675" t="n"/>
      <c r="BT12" s="1912" t="n"/>
      <c r="BU12" s="1913" t="n"/>
      <c r="BV12" s="1913" t="n"/>
      <c r="BW12" s="1913" t="n"/>
      <c r="BX12" s="1913" t="n"/>
      <c r="BY12" s="1913" t="n"/>
      <c r="BZ12" s="1192" t="n"/>
      <c r="CA12" s="2675" t="n"/>
      <c r="CB12" s="1912" t="n"/>
      <c r="CC12" s="1913" t="n"/>
      <c r="CD12" s="1913" t="n"/>
      <c r="CE12" s="1913" t="n"/>
      <c r="CF12" s="1913" t="n"/>
      <c r="CG12" s="1913" t="n"/>
      <c r="CH12" s="1192" t="n"/>
      <c r="CI12" s="2675" t="n"/>
      <c r="CJ12" s="1912" t="n"/>
      <c r="CK12" s="1913" t="n"/>
      <c r="CL12" s="1913" t="n"/>
      <c r="CM12" s="1913" t="n"/>
      <c r="CN12" s="1913" t="n"/>
      <c r="CO12" s="1913" t="n"/>
      <c r="CP12" s="1192" t="n"/>
      <c r="CQ12" s="397" t="n"/>
      <c r="CR12" s="1913" t="n">
        <v>1053.089329974334</v>
      </c>
      <c r="CS12" s="1913" t="n">
        <v>1251.258746262389</v>
      </c>
      <c r="CT12" s="1913" t="n">
        <v>962.0301861002495</v>
      </c>
      <c r="CU12" s="1913" t="n">
        <v>-198.1694162880549</v>
      </c>
      <c r="CV12" s="1913" t="n">
        <v>91.05914387408438</v>
      </c>
      <c r="CW12" s="1913" t="n">
        <v>1103.026661687708</v>
      </c>
      <c r="CX12" s="774">
        <f>IFERROR(+CR12/CW12-1, "-")</f>
        <v/>
      </c>
      <c r="CY12" s="32" t="n"/>
      <c r="CZ12" s="1913" t="n">
        <v>1239.56432559793</v>
      </c>
      <c r="DA12" s="1913" t="n"/>
      <c r="DB12" s="1913" t="n">
        <v>1111.98090478959</v>
      </c>
      <c r="DC12" s="1913" t="n"/>
      <c r="DD12" s="1913" t="n"/>
      <c r="DE12" s="531">
        <f>+CZ12/DD12-1</f>
        <v/>
      </c>
      <c r="DF12" s="531">
        <f>+DA12/DD12-1</f>
        <v/>
      </c>
      <c r="DG12" s="531">
        <f>+DB12/DD12-1</f>
        <v/>
      </c>
      <c r="DH12" s="1192">
        <f>+DC12/DD12-1</f>
        <v/>
      </c>
      <c r="DI12" s="1180" t="n"/>
      <c r="DU12" s="2571">
        <f>(CS12-CZ12)*10^6</f>
        <v/>
      </c>
      <c r="DV12" s="2571">
        <f>(CT12-DC12)*10^6</f>
        <v/>
      </c>
      <c r="DW12" s="2571">
        <f>(CW12-DD12)*10^6</f>
        <v/>
      </c>
    </row>
    <row customHeight="1" ht="15" r="13" s="2323">
      <c r="A13" s="565" t="n"/>
      <c r="B13" s="826" t="inlineStr">
        <is>
          <t>ARPU Entrant</t>
        </is>
      </c>
      <c r="C13" s="1904" t="inlineStr">
        <is>
          <t>IND7</t>
        </is>
      </c>
      <c r="D13" s="1915" t="n">
        <v>31.4684054613835</v>
      </c>
      <c r="E13" s="952" t="n">
        <v>35.3792364955495</v>
      </c>
      <c r="F13" s="952" t="n">
        <v>-3.910831034165998</v>
      </c>
      <c r="G13" s="952" t="n">
        <v>41.58634394336409</v>
      </c>
      <c r="H13" s="853" t="n">
        <v>-0.2432995431327188</v>
      </c>
      <c r="I13" s="2507" t="n"/>
      <c r="J13" s="1915" t="n">
        <v>29.5162553969702</v>
      </c>
      <c r="K13" s="952" t="n">
        <v>32.4134576261619</v>
      </c>
      <c r="L13" s="952" t="n">
        <v>-2.897202229191699</v>
      </c>
      <c r="M13" s="952" t="n">
        <v>39.90159837093516</v>
      </c>
      <c r="N13" s="853" t="n">
        <v>-0.2602738586414568</v>
      </c>
      <c r="O13" s="3380" t="n"/>
      <c r="P13" s="1915" t="n">
        <v>30.7774703395249</v>
      </c>
      <c r="Q13" s="952" t="n">
        <v>32.5475147483281</v>
      </c>
      <c r="R13" s="952" t="n">
        <v>-1.770044408803198</v>
      </c>
      <c r="S13" s="952" t="n">
        <v>41.99220080002392</v>
      </c>
      <c r="T13" s="853" t="n">
        <v>-0.2670669849838552</v>
      </c>
      <c r="U13" s="397" t="n"/>
      <c r="V13" s="1915" t="n">
        <v>29.8341527222313</v>
      </c>
      <c r="W13" s="952" t="n">
        <v>31.8847969063475</v>
      </c>
      <c r="X13" s="952" t="n">
        <v>31.4059814699105</v>
      </c>
      <c r="Y13" s="952" t="n">
        <v>-2.050644184116202</v>
      </c>
      <c r="Z13" s="952" t="n">
        <v>-1.571828747679202</v>
      </c>
      <c r="AA13" s="952" t="n">
        <v>36.22102027942093</v>
      </c>
      <c r="AB13" s="853" t="n">
        <v>-0.1763304155410098</v>
      </c>
      <c r="AC13" s="397" t="n"/>
      <c r="AD13" s="1915" t="n">
        <v>37.0281486674404</v>
      </c>
      <c r="AE13" s="952" t="n">
        <v>29.576587990398</v>
      </c>
      <c r="AF13" s="952" t="n">
        <v>31.3151863277789</v>
      </c>
      <c r="AG13" s="952" t="n">
        <v>7.451560677042398</v>
      </c>
      <c r="AH13" s="952" t="n">
        <v>5.712962339661498</v>
      </c>
      <c r="AI13" s="952" t="n">
        <v>32.51694876220803</v>
      </c>
      <c r="AJ13" s="853" t="n">
        <v>0.1387338012007877</v>
      </c>
      <c r="AK13" s="397" t="n"/>
      <c r="AL13" s="1915" t="n">
        <v>34.7637435301448</v>
      </c>
      <c r="AM13" s="952" t="n">
        <v>31.3373442709509</v>
      </c>
      <c r="AN13" s="952" t="n">
        <v>30.6778829555846</v>
      </c>
      <c r="AO13" s="952" t="n">
        <v>42.1994421779706</v>
      </c>
      <c r="AP13" s="952" t="n">
        <v>3.4263992591939</v>
      </c>
      <c r="AQ13" s="952" t="n">
        <v>4.085860574560197</v>
      </c>
      <c r="AR13" s="952" t="n">
        <v>35.3575326184468</v>
      </c>
      <c r="AS13" s="853" t="n">
        <v>-0.01679384969278686</v>
      </c>
      <c r="AT13" s="2586" t="n"/>
      <c r="AU13" s="1915" t="n">
        <v>34.0008031358883</v>
      </c>
      <c r="AV13" s="952" t="n">
        <v>31.5579480499443</v>
      </c>
      <c r="AW13" s="952" t="n">
        <v>30.1156867244192</v>
      </c>
      <c r="AX13" s="952" t="n">
        <v>2.442855085943997</v>
      </c>
      <c r="AY13" s="952" t="n">
        <v>3.885116411469099</v>
      </c>
      <c r="AZ13" s="952" t="n">
        <v>34.7373794681301</v>
      </c>
      <c r="BA13" s="853" t="n">
        <v>-0.02120414215233413</v>
      </c>
      <c r="BB13" s="2586" t="n"/>
      <c r="BC13" s="1915" t="n">
        <v>35.98582504505004</v>
      </c>
      <c r="BD13" s="952" t="n">
        <v>29.5233828145739</v>
      </c>
      <c r="BE13" s="952" t="n">
        <v>30.2953352305153</v>
      </c>
      <c r="BF13" s="952" t="n">
        <v>6.462442230476142</v>
      </c>
      <c r="BG13" s="952" t="n">
        <v>5.690489814534743</v>
      </c>
      <c r="BH13" s="952" t="n">
        <v>0</v>
      </c>
      <c r="BI13" s="853" t="n"/>
      <c r="BJ13" s="2586" t="n"/>
      <c r="BK13" s="1915" t="n"/>
      <c r="BL13" s="952" t="n"/>
      <c r="BM13" s="952" t="n"/>
      <c r="BN13" s="952" t="n"/>
      <c r="BO13" s="952" t="n"/>
      <c r="BP13" s="952" t="n"/>
      <c r="BQ13" s="952" t="n"/>
      <c r="BR13" s="853" t="n"/>
      <c r="BS13" s="2586" t="n"/>
      <c r="BT13" s="1915" t="n"/>
      <c r="BU13" s="952" t="n"/>
      <c r="BV13" s="952" t="n"/>
      <c r="BW13" s="952" t="n"/>
      <c r="BX13" s="952" t="n"/>
      <c r="BY13" s="952" t="n"/>
      <c r="BZ13" s="853" t="n"/>
      <c r="CA13" s="2586" t="n"/>
      <c r="CB13" s="1915" t="n"/>
      <c r="CC13" s="952" t="n"/>
      <c r="CD13" s="952" t="n"/>
      <c r="CE13" s="952" t="n"/>
      <c r="CF13" s="952" t="n"/>
      <c r="CG13" s="952" t="n"/>
      <c r="CH13" s="853" t="n"/>
      <c r="CI13" s="2586" t="n"/>
      <c r="CJ13" s="1915" t="n"/>
      <c r="CK13" s="952" t="n"/>
      <c r="CL13" s="952" t="n"/>
      <c r="CM13" s="952" t="n"/>
      <c r="CN13" s="952" t="n"/>
      <c r="CO13" s="952" t="n"/>
      <c r="CP13" s="853" t="n"/>
      <c r="CQ13" s="397" t="n"/>
      <c r="CR13" s="952" t="n">
        <v>33.05647406238075</v>
      </c>
      <c r="CS13" s="952" t="n">
        <v>31.68651198669111</v>
      </c>
      <c r="CT13" s="952" t="n">
        <v>29.49473557035601</v>
      </c>
      <c r="CU13" s="952" t="n">
        <v>1.369962075689639</v>
      </c>
      <c r="CV13" s="952" t="n">
        <v>3.561738492024745</v>
      </c>
      <c r="CW13" s="952" t="n">
        <v>33.18330824588596</v>
      </c>
      <c r="CX13" s="774">
        <f>IFERROR(+CR13/CW13-1, "-")</f>
        <v/>
      </c>
      <c r="CY13" s="32" t="n"/>
      <c r="CZ13" s="952" t="n">
        <v>30.9183303364626</v>
      </c>
      <c r="DA13" s="952" t="n"/>
      <c r="DB13" s="952" t="n">
        <v>31.3322660224735</v>
      </c>
      <c r="DC13" s="952" t="n"/>
      <c r="DD13" s="952" t="n"/>
      <c r="DE13" s="232">
        <f>+CZ13/DD13-1</f>
        <v/>
      </c>
      <c r="DF13" s="232">
        <f>+DA13/DD13-1</f>
        <v/>
      </c>
      <c r="DG13" s="232">
        <f>+DB13/DD13-1</f>
        <v/>
      </c>
      <c r="DH13" s="853">
        <f>+DC13/DD13-1</f>
        <v/>
      </c>
      <c r="DI13" s="1180" t="n"/>
      <c r="DU13" s="2571">
        <f>(CS13-CZ13)*10^6</f>
        <v/>
      </c>
      <c r="DV13" s="2571">
        <f>(CT13-DC13)*10^6</f>
        <v/>
      </c>
      <c r="DW13" s="2571">
        <f>(CW13-DD13)*10^6</f>
        <v/>
      </c>
    </row>
    <row customHeight="1" ht="6" r="14" s="2323">
      <c r="A14" s="575" t="n"/>
      <c r="B14" s="855" t="n"/>
      <c r="C14" s="1904" t="inlineStr">
        <is>
          <t>IND8</t>
        </is>
      </c>
      <c r="D14" s="1917" t="n"/>
      <c r="E14" s="1918" t="n"/>
      <c r="F14" s="1918" t="n"/>
      <c r="G14" s="1918" t="n"/>
      <c r="H14" s="1919" t="n"/>
      <c r="I14" s="2781" t="n"/>
      <c r="J14" s="1917" t="n"/>
      <c r="K14" s="1918" t="n"/>
      <c r="L14" s="1918" t="n"/>
      <c r="M14" s="1918" t="n"/>
      <c r="N14" s="1919" t="n"/>
      <c r="O14" s="3381" t="n"/>
      <c r="P14" s="1917" t="n"/>
      <c r="Q14" s="1918" t="n"/>
      <c r="R14" s="1918" t="n"/>
      <c r="S14" s="1918" t="n"/>
      <c r="T14" s="1919" t="n"/>
      <c r="U14" s="662" t="n"/>
      <c r="V14" s="1917" t="n"/>
      <c r="W14" s="1918" t="n"/>
      <c r="X14" s="1918" t="n"/>
      <c r="Y14" s="1918" t="n"/>
      <c r="Z14" s="1918" t="n"/>
      <c r="AA14" s="1918" t="n"/>
      <c r="AB14" s="1919" t="n"/>
      <c r="AC14" s="662" t="n"/>
      <c r="AD14" s="1917" t="n"/>
      <c r="AE14" s="1918" t="n"/>
      <c r="AF14" s="1918" t="n"/>
      <c r="AG14" s="1918" t="n"/>
      <c r="AH14" s="1918" t="n"/>
      <c r="AI14" s="1918" t="n"/>
      <c r="AJ14" s="1919" t="n"/>
      <c r="AK14" s="662" t="n"/>
      <c r="AL14" s="1917" t="n"/>
      <c r="AM14" s="1918" t="n"/>
      <c r="AN14" s="1918" t="n"/>
      <c r="AO14" s="1918" t="n"/>
      <c r="AP14" s="1918" t="n"/>
      <c r="AQ14" s="1918" t="n"/>
      <c r="AR14" s="1918" t="n"/>
      <c r="AS14" s="1919" t="n"/>
      <c r="AT14" s="2846" t="n"/>
      <c r="AU14" s="1917" t="n"/>
      <c r="AV14" s="1918" t="n"/>
      <c r="AW14" s="1918" t="n"/>
      <c r="AX14" s="1918" t="n"/>
      <c r="AY14" s="1918" t="n"/>
      <c r="AZ14" s="1918" t="n"/>
      <c r="BA14" s="1919" t="n"/>
      <c r="BB14" s="2846" t="n"/>
      <c r="BC14" s="1917" t="n"/>
      <c r="BD14" s="1918" t="n"/>
      <c r="BE14" s="1918" t="n"/>
      <c r="BF14" s="1918" t="n"/>
      <c r="BG14" s="1918" t="n"/>
      <c r="BH14" s="1918" t="n"/>
      <c r="BI14" s="1919" t="n"/>
      <c r="BJ14" s="2846" t="n"/>
      <c r="BK14" s="1917" t="n"/>
      <c r="BL14" s="1918" t="n"/>
      <c r="BM14" s="1918" t="n"/>
      <c r="BN14" s="1918" t="n"/>
      <c r="BO14" s="1918" t="n"/>
      <c r="BP14" s="1918" t="n"/>
      <c r="BQ14" s="1918" t="n"/>
      <c r="BR14" s="1919" t="n"/>
      <c r="BS14" s="2846" t="n"/>
      <c r="BT14" s="1917" t="n"/>
      <c r="BU14" s="1918" t="n"/>
      <c r="BV14" s="1918" t="n"/>
      <c r="BW14" s="1918" t="n"/>
      <c r="BX14" s="1918" t="n"/>
      <c r="BY14" s="1918" t="n"/>
      <c r="BZ14" s="1919" t="n"/>
      <c r="CA14" s="2846" t="n"/>
      <c r="CB14" s="1917" t="n"/>
      <c r="CC14" s="1918" t="n"/>
      <c r="CD14" s="1918" t="n"/>
      <c r="CE14" s="1918" t="n"/>
      <c r="CF14" s="1918" t="n"/>
      <c r="CG14" s="1918" t="n"/>
      <c r="CH14" s="1919" t="n"/>
      <c r="CI14" s="2846" t="n"/>
      <c r="CJ14" s="1917" t="n"/>
      <c r="CK14" s="1918" t="n"/>
      <c r="CL14" s="1918" t="n"/>
      <c r="CM14" s="1918" t="n"/>
      <c r="CN14" s="1918" t="n"/>
      <c r="CO14" s="1918" t="n"/>
      <c r="CP14" s="1919" t="n"/>
      <c r="CQ14" s="703" t="n"/>
      <c r="CR14" s="1918" t="n"/>
      <c r="CS14" s="1918" t="n"/>
      <c r="CT14" s="1918" t="n"/>
      <c r="CU14" s="1918" t="n"/>
      <c r="CV14" s="1918" t="n"/>
      <c r="CW14" s="1918" t="n"/>
      <c r="CX14" s="853">
        <f>IFERROR(+CR14/CW14-1, "-")</f>
        <v/>
      </c>
      <c r="CY14" s="93" t="n"/>
      <c r="CZ14" s="1918" t="n"/>
      <c r="DA14" s="1918" t="n"/>
      <c r="DB14" s="1918" t="n"/>
      <c r="DC14" s="1918" t="n"/>
      <c r="DD14" s="1918" t="n"/>
      <c r="DE14" s="927" t="n"/>
      <c r="DF14" s="927" t="n"/>
      <c r="DG14" s="927" t="n"/>
      <c r="DH14" s="1919" t="n"/>
      <c r="DI14" s="1180" t="n"/>
      <c r="DU14" s="2571">
        <f>(CS14-CZ14)*10^6</f>
        <v/>
      </c>
      <c r="DV14" s="2571">
        <f>(CT14-DC14)*10^6</f>
        <v/>
      </c>
      <c r="DW14" s="2571">
        <f>(CW14-DD14)*10^6</f>
        <v/>
      </c>
    </row>
    <row customHeight="1" ht="15" r="15" s="2323">
      <c r="A15" s="671" t="inlineStr">
        <is>
          <t>ARPU Postpayé</t>
        </is>
      </c>
      <c r="B15" s="678" t="n"/>
      <c r="C15" s="1904" t="inlineStr">
        <is>
          <t>IND9</t>
        </is>
      </c>
      <c r="D15" s="1905" t="n">
        <v>4623.26798568951</v>
      </c>
      <c r="E15" s="1906" t="n">
        <v>4628.93778766283</v>
      </c>
      <c r="F15" s="1906" t="n">
        <v>-5.669801973319409</v>
      </c>
      <c r="G15" s="1906" t="n">
        <v>4685.256376025911</v>
      </c>
      <c r="H15" s="676" t="n">
        <v>-0.01323052259287039</v>
      </c>
      <c r="I15" s="3382" t="n"/>
      <c r="J15" s="1905" t="n">
        <v>4380.51856380072</v>
      </c>
      <c r="K15" s="1906" t="n">
        <v>4441.59315077307</v>
      </c>
      <c r="L15" s="1906" t="n">
        <v>-61.07458697235052</v>
      </c>
      <c r="M15" s="1906" t="n">
        <v>4656.722475975967</v>
      </c>
      <c r="N15" s="676" t="n">
        <v>-0.05931294243970586</v>
      </c>
      <c r="O15" s="2953" t="n"/>
      <c r="P15" s="1905" t="n">
        <v>4969.55543039217</v>
      </c>
      <c r="Q15" s="1906" t="n">
        <v>4660.78602826556</v>
      </c>
      <c r="R15" s="1906" t="n">
        <v>308.7694021266097</v>
      </c>
      <c r="S15" s="1906" t="n">
        <v>5061.731533375981</v>
      </c>
      <c r="T15" s="676" t="n">
        <v>-0.01821038954279208</v>
      </c>
      <c r="U15" s="378" t="n"/>
      <c r="V15" s="1905" t="n">
        <v>4334.96177197392</v>
      </c>
      <c r="W15" s="1906" t="n">
        <v>4651.69035665002</v>
      </c>
      <c r="X15" s="1906" t="n">
        <v>4789.44836149558</v>
      </c>
      <c r="Y15" s="1906" t="n">
        <v>-316.7285846760997</v>
      </c>
      <c r="Z15" s="1906" t="n">
        <v>-454.4865895216599</v>
      </c>
      <c r="AA15" s="1906" t="n">
        <v>4954.147782795486</v>
      </c>
      <c r="AB15" s="676" t="n">
        <v>-0.1249833549519543</v>
      </c>
      <c r="AC15" s="378" t="n"/>
      <c r="AD15" s="1905" t="n">
        <v>4572.45023740701</v>
      </c>
      <c r="AE15" s="1906" t="n">
        <v>4554.85063590755</v>
      </c>
      <c r="AF15" s="1906" t="n">
        <v>4565.54600149822</v>
      </c>
      <c r="AG15" s="1906" t="n">
        <v>17.59960149945982</v>
      </c>
      <c r="AH15" s="1906" t="n">
        <v>6.904235908789815</v>
      </c>
      <c r="AI15" s="1906" t="n">
        <v>5175.319917721704</v>
      </c>
      <c r="AJ15" s="676" t="n">
        <v>-0.1164893552281289</v>
      </c>
      <c r="AK15" s="378" t="n"/>
      <c r="AL15" s="1905" t="n">
        <v>4029.1156781363</v>
      </c>
      <c r="AM15" s="1906" t="n">
        <v>4636.14690966132</v>
      </c>
      <c r="AN15" s="1906" t="n">
        <v>4509.96554243539</v>
      </c>
      <c r="AO15" s="1906" t="n">
        <v>4612.4744956587</v>
      </c>
      <c r="AP15" s="1906" t="n">
        <v>-607.0312315250198</v>
      </c>
      <c r="AQ15" s="1906" t="n">
        <v>-480.8498642990894</v>
      </c>
      <c r="AR15" s="1906" t="n">
        <v>4537.691909927851</v>
      </c>
      <c r="AS15" s="676" t="n">
        <v>-0.1120781758406417</v>
      </c>
      <c r="AT15" s="2575" t="n"/>
      <c r="AU15" s="1905" t="n">
        <v>4451.656499882561</v>
      </c>
      <c r="AV15" s="1906" t="n">
        <v>4662.79330481512</v>
      </c>
      <c r="AW15" s="1906" t="n">
        <v>4742.43442311227</v>
      </c>
      <c r="AX15" s="1906" t="n">
        <v>-211.1368049325592</v>
      </c>
      <c r="AY15" s="1906" t="n">
        <v>-290.7779232297098</v>
      </c>
      <c r="AZ15" s="1906" t="n">
        <v>4991.844256284517</v>
      </c>
      <c r="BA15" s="676" t="n">
        <v>-0.1082140645157114</v>
      </c>
      <c r="BB15" s="2575" t="n"/>
      <c r="BC15" s="1905" t="n">
        <v>0</v>
      </c>
      <c r="BD15" s="1906" t="n">
        <v>4675.45616576321</v>
      </c>
      <c r="BE15" s="1906" t="n">
        <v>4778.38456342919</v>
      </c>
      <c r="BF15" s="1906" t="n">
        <v>-4675.45616576321</v>
      </c>
      <c r="BG15" s="1906" t="n">
        <v>-4778.38456342919</v>
      </c>
      <c r="BH15" s="1906" t="n">
        <v>0</v>
      </c>
      <c r="BI15" s="676" t="n"/>
      <c r="BJ15" s="2575" t="n"/>
      <c r="BK15" s="1905" t="n"/>
      <c r="BL15" s="1906" t="n"/>
      <c r="BM15" s="1906" t="n"/>
      <c r="BN15" s="1906" t="n"/>
      <c r="BO15" s="1906" t="n"/>
      <c r="BP15" s="1906" t="n"/>
      <c r="BQ15" s="1906" t="n"/>
      <c r="BR15" s="676" t="n"/>
      <c r="BS15" s="2575" t="n"/>
      <c r="BT15" s="1905" t="n"/>
      <c r="BU15" s="1906" t="n"/>
      <c r="BV15" s="1906" t="n"/>
      <c r="BW15" s="1906" t="n"/>
      <c r="BX15" s="1906" t="n"/>
      <c r="BY15" s="1906" t="n"/>
      <c r="BZ15" s="676" t="n"/>
      <c r="CA15" s="2575" t="n"/>
      <c r="CB15" s="1905" t="n"/>
      <c r="CC15" s="1906" t="n"/>
      <c r="CD15" s="1906" t="n"/>
      <c r="CE15" s="1906" t="n"/>
      <c r="CF15" s="1906" t="n"/>
      <c r="CG15" s="1906" t="n"/>
      <c r="CH15" s="676" t="n"/>
      <c r="CI15" s="2575" t="n"/>
      <c r="CJ15" s="1905" t="n"/>
      <c r="CK15" s="1906" t="n"/>
      <c r="CL15" s="1906" t="n"/>
      <c r="CM15" s="1906" t="n"/>
      <c r="CN15" s="1906" t="n"/>
      <c r="CO15" s="1906" t="n"/>
      <c r="CP15" s="676" t="n"/>
      <c r="CQ15" s="674" t="n"/>
      <c r="CR15" s="1906" t="n">
        <v>4731.161377496578</v>
      </c>
      <c r="CS15" s="1906" t="n">
        <v>4877.543076995064</v>
      </c>
      <c r="CT15" s="1906" t="n">
        <v>4236.982905152372</v>
      </c>
      <c r="CU15" s="1906" t="n">
        <v>-146.3816994984854</v>
      </c>
      <c r="CV15" s="1906" t="n">
        <v>494.1784723442061</v>
      </c>
      <c r="CW15" s="1906" t="n">
        <v>4484.176703274935</v>
      </c>
      <c r="CX15" s="1922">
        <f>IFERROR(+CR15/CW15-1, "-")</f>
        <v/>
      </c>
      <c r="CY15" s="93" t="n"/>
      <c r="CZ15" s="1906" t="n">
        <v>4599.4003870557</v>
      </c>
      <c r="DA15" s="1906" t="n"/>
      <c r="DB15" s="1906" t="n">
        <v>4674.2389729056</v>
      </c>
      <c r="DC15" s="1906" t="n"/>
      <c r="DD15" s="1906" t="n"/>
      <c r="DE15" s="376">
        <f>+CZ15/DD15-1</f>
        <v/>
      </c>
      <c r="DF15" s="376">
        <f>+DA15/DD15-1</f>
        <v/>
      </c>
      <c r="DG15" s="376">
        <f>+DB15/DD15-1</f>
        <v/>
      </c>
      <c r="DH15" s="676">
        <f>+DC15/DD15-1</f>
        <v/>
      </c>
      <c r="DI15" s="1180" t="n"/>
      <c r="DU15" s="2571">
        <f>(CS15-CZ15)*10^6</f>
        <v/>
      </c>
      <c r="DV15" s="2571">
        <f>(CT15-DC15)*10^6</f>
        <v/>
      </c>
      <c r="DW15" s="2571">
        <f>(CW15-DD15)*10^6</f>
        <v/>
      </c>
    </row>
    <row customHeight="1" ht="15" r="16" s="2323">
      <c r="A16" s="564" t="n"/>
      <c r="B16" s="685" t="inlineStr">
        <is>
          <t>ARPU Sortant</t>
        </is>
      </c>
      <c r="C16" s="1904" t="inlineStr">
        <is>
          <t>IND10</t>
        </is>
      </c>
      <c r="D16" s="1912" t="n">
        <v>4586.11285776236</v>
      </c>
      <c r="E16" s="1913" t="n">
        <v>4585.11483440967</v>
      </c>
      <c r="F16" s="1913" t="n">
        <v>0.9980233526903248</v>
      </c>
      <c r="G16" s="1913" t="n">
        <v>4633.641038737913</v>
      </c>
      <c r="H16" s="1192" t="n">
        <v>-0.01025719959276306</v>
      </c>
      <c r="I16" s="2507" t="n"/>
      <c r="J16" s="1912" t="n">
        <v>4344.12792062711</v>
      </c>
      <c r="K16" s="1913" t="n">
        <v>4401.48655159207</v>
      </c>
      <c r="L16" s="1913" t="n">
        <v>-57.35863096495996</v>
      </c>
      <c r="M16" s="1913" t="n">
        <v>4619.497396086412</v>
      </c>
      <c r="N16" s="1192" t="n">
        <v>-0.05961026749199849</v>
      </c>
      <c r="O16" s="3379" t="n"/>
      <c r="P16" s="1912" t="n">
        <v>4933.03324160645</v>
      </c>
      <c r="Q16" s="1913" t="n">
        <v>4620.48977025499</v>
      </c>
      <c r="R16" s="1913" t="n">
        <v>312.5434713514605</v>
      </c>
      <c r="S16" s="1913" t="n">
        <v>5010.543380519104</v>
      </c>
      <c r="T16" s="1192" t="n">
        <v>-0.01546940781193751</v>
      </c>
      <c r="U16" s="532" t="n"/>
      <c r="V16" s="1912" t="n">
        <v>4300.4661071109</v>
      </c>
      <c r="W16" s="1913" t="n">
        <v>4612.23842060581</v>
      </c>
      <c r="X16" s="1913" t="n">
        <v>4752.02061532281</v>
      </c>
      <c r="Y16" s="1913" t="n">
        <v>-311.7723134949092</v>
      </c>
      <c r="Z16" s="1913" t="n">
        <v>-451.5545082119097</v>
      </c>
      <c r="AA16" s="1913" t="n">
        <v>4903.500089624904</v>
      </c>
      <c r="AB16" s="1192" t="n">
        <v>-0.1229803143656377</v>
      </c>
      <c r="AC16" s="532" t="n"/>
      <c r="AD16" s="1912" t="n">
        <v>4530.08716724764</v>
      </c>
      <c r="AE16" s="1913" t="n">
        <v>4518.30276157676</v>
      </c>
      <c r="AF16" s="1913" t="n">
        <v>4528.04454914069</v>
      </c>
      <c r="AG16" s="1913" t="n">
        <v>11.78440567088001</v>
      </c>
      <c r="AH16" s="1913" t="n">
        <v>2.042618106949703</v>
      </c>
      <c r="AI16" s="1913" t="n">
        <v>5126.93714981024</v>
      </c>
      <c r="AJ16" s="1192" t="n">
        <v>-0.1164145307661303</v>
      </c>
      <c r="AK16" s="532" t="n"/>
      <c r="AL16" s="1912" t="n">
        <v>3991.07014634849</v>
      </c>
      <c r="AM16" s="1913" t="n">
        <v>4597.46475835964</v>
      </c>
      <c r="AN16" s="1913" t="n">
        <v>4473.287141368761</v>
      </c>
      <c r="AO16" s="1913" t="n">
        <v>4566.009955215779</v>
      </c>
      <c r="AP16" s="1913" t="n">
        <v>-606.3946120111495</v>
      </c>
      <c r="AQ16" s="1913" t="n">
        <v>-482.2169950202706</v>
      </c>
      <c r="AR16" s="1913" t="n">
        <v>4480.421571196478</v>
      </c>
      <c r="AS16" s="1192" t="n">
        <v>-0.1092199510853861</v>
      </c>
      <c r="AT16" s="2675" t="n"/>
      <c r="AU16" s="1912" t="n">
        <v>4412.874859784671</v>
      </c>
      <c r="AV16" s="1913" t="n">
        <v>4623.85806045546</v>
      </c>
      <c r="AW16" s="1913" t="n">
        <v>4710.32168136805</v>
      </c>
      <c r="AX16" s="1913" t="n">
        <v>-210.9832006707893</v>
      </c>
      <c r="AY16" s="1913" t="n">
        <v>-297.4468215833795</v>
      </c>
      <c r="AZ16" s="1913" t="n">
        <v>4943.006989161072</v>
      </c>
      <c r="BA16" s="1192" t="n">
        <v>-0.107248913574038</v>
      </c>
      <c r="BB16" s="2675" t="n"/>
      <c r="BC16" s="1912" t="n">
        <v>0</v>
      </c>
      <c r="BD16" s="1913" t="n">
        <v>4639.08658877698</v>
      </c>
      <c r="BE16" s="1913" t="n">
        <v>4747.43650682948</v>
      </c>
      <c r="BF16" s="1913" t="n">
        <v>-4639.08658877698</v>
      </c>
      <c r="BG16" s="1913" t="n">
        <v>-4747.43650682948</v>
      </c>
      <c r="BH16" s="1913" t="n">
        <v>0</v>
      </c>
      <c r="BI16" s="1192" t="n"/>
      <c r="BJ16" s="2675" t="n"/>
      <c r="BK16" s="1912" t="n"/>
      <c r="BL16" s="1913" t="n"/>
      <c r="BM16" s="1913" t="n"/>
      <c r="BN16" s="1913" t="n"/>
      <c r="BO16" s="1913" t="n"/>
      <c r="BP16" s="1913" t="n"/>
      <c r="BQ16" s="1913" t="n"/>
      <c r="BR16" s="1192" t="n"/>
      <c r="BS16" s="2675" t="n"/>
      <c r="BT16" s="1912" t="n"/>
      <c r="BU16" s="1913" t="n"/>
      <c r="BV16" s="1913" t="n"/>
      <c r="BW16" s="1913" t="n"/>
      <c r="BX16" s="1913" t="n"/>
      <c r="BY16" s="1913" t="n"/>
      <c r="BZ16" s="1192" t="n"/>
      <c r="CA16" s="2675" t="n"/>
      <c r="CB16" s="1912" t="n"/>
      <c r="CC16" s="1913" t="n"/>
      <c r="CD16" s="1913" t="n"/>
      <c r="CE16" s="1913" t="n"/>
      <c r="CF16" s="1913" t="n"/>
      <c r="CG16" s="1913" t="n"/>
      <c r="CH16" s="1192" t="n"/>
      <c r="CI16" s="2675" t="n"/>
      <c r="CJ16" s="1912" t="n"/>
      <c r="CK16" s="1913" t="n"/>
      <c r="CL16" s="1913" t="n"/>
      <c r="CM16" s="1913" t="n"/>
      <c r="CN16" s="1913" t="n"/>
      <c r="CO16" s="1913" t="n"/>
      <c r="CP16" s="1192" t="n"/>
      <c r="CQ16" s="397" t="n"/>
      <c r="CR16" s="1913" t="n">
        <v>4431.888948789925</v>
      </c>
      <c r="CS16" s="1913" t="n">
        <v>4564.209698329845</v>
      </c>
      <c r="CT16" s="1913" t="n">
        <v>3972.889720256613</v>
      </c>
      <c r="CU16" s="1913" t="n">
        <v>-132.3207495399201</v>
      </c>
      <c r="CV16" s="1913" t="n">
        <v>458.9992285333119</v>
      </c>
      <c r="CW16" s="1913" t="n">
        <v>4144.939793087837</v>
      </c>
      <c r="CX16" s="774">
        <f>IFERROR(+CR16/CW16-1, "-")</f>
        <v/>
      </c>
      <c r="CY16" s="32" t="n"/>
      <c r="CZ16" s="1913" t="n">
        <v>4561.14041760805</v>
      </c>
      <c r="DA16" s="1913" t="n"/>
      <c r="DB16" s="1913" t="n">
        <v>4639.41952271472</v>
      </c>
      <c r="DC16" s="1913" t="n"/>
      <c r="DD16" s="1913" t="n"/>
      <c r="DE16" s="531">
        <f>+CZ16/DD16-1</f>
        <v/>
      </c>
      <c r="DF16" s="531">
        <f>+DA16/DD16-1</f>
        <v/>
      </c>
      <c r="DG16" s="531">
        <f>+DB16/DD16-1</f>
        <v/>
      </c>
      <c r="DH16" s="1192">
        <f>+DC16/DD16-1</f>
        <v/>
      </c>
      <c r="DI16" s="1180" t="n"/>
      <c r="DU16" s="2571">
        <f>(CS16-CZ16)*10^6</f>
        <v/>
      </c>
      <c r="DV16" s="2571">
        <f>(CT16-DC16)*10^6</f>
        <v/>
      </c>
      <c r="DW16" s="2571">
        <f>(CW16-DD16)*10^6</f>
        <v/>
      </c>
    </row>
    <row customHeight="1" ht="15" r="17" s="2323">
      <c r="A17" s="565" t="n"/>
      <c r="B17" s="826" t="inlineStr">
        <is>
          <t>ARPU Entrant</t>
        </is>
      </c>
      <c r="C17" s="1904" t="inlineStr">
        <is>
          <t>IND11</t>
        </is>
      </c>
      <c r="D17" s="1915" t="n">
        <v>37.1551279271466</v>
      </c>
      <c r="E17" s="952" t="n">
        <v>43.8229532531616</v>
      </c>
      <c r="F17" s="952" t="n">
        <v>-6.667825326014999</v>
      </c>
      <c r="G17" s="952" t="n">
        <v>51.61533728799786</v>
      </c>
      <c r="H17" s="853" t="n">
        <v>-0.2801533443473923</v>
      </c>
      <c r="I17" s="2507" t="n"/>
      <c r="J17" s="1915" t="n">
        <v>36.3906431736174</v>
      </c>
      <c r="K17" s="952" t="n">
        <v>40.1065991809958</v>
      </c>
      <c r="L17" s="952" t="n">
        <v>-3.715956007378402</v>
      </c>
      <c r="M17" s="952" t="n">
        <v>37.22507988955519</v>
      </c>
      <c r="N17" s="853" t="n">
        <v>-0.02241598187065064</v>
      </c>
      <c r="O17" s="3380" t="n"/>
      <c r="P17" s="1915" t="n">
        <v>36.5221887857185</v>
      </c>
      <c r="Q17" s="952" t="n">
        <v>40.2962580105706</v>
      </c>
      <c r="R17" s="952" t="n">
        <v>-3.774069224852099</v>
      </c>
      <c r="S17" s="952" t="n">
        <v>51.18815285687624</v>
      </c>
      <c r="T17" s="853" t="n">
        <v>-0.2865109063842226</v>
      </c>
      <c r="U17" s="397" t="n"/>
      <c r="V17" s="1915" t="n">
        <v>34.4956648630225</v>
      </c>
      <c r="W17" s="952" t="n">
        <v>39.451936044207</v>
      </c>
      <c r="X17" s="952" t="n">
        <v>37.4277461727705</v>
      </c>
      <c r="Y17" s="952" t="n">
        <v>-4.956271181184505</v>
      </c>
      <c r="Z17" s="952" t="n">
        <v>-2.932081309748</v>
      </c>
      <c r="AA17" s="952" t="n">
        <v>50.64769317058222</v>
      </c>
      <c r="AB17" s="853" t="n">
        <v>-0.318909456609592</v>
      </c>
      <c r="AC17" s="397" t="n"/>
      <c r="AD17" s="1915" t="n">
        <v>42.3630701593699</v>
      </c>
      <c r="AE17" s="952" t="n">
        <v>36.5478743307912</v>
      </c>
      <c r="AF17" s="952" t="n">
        <v>37.5014523575304</v>
      </c>
      <c r="AG17" s="952" t="n">
        <v>5.815195828578695</v>
      </c>
      <c r="AH17" s="952" t="n">
        <v>4.8616178018395</v>
      </c>
      <c r="AI17" s="952" t="n">
        <v>48.38276791146392</v>
      </c>
      <c r="AJ17" s="853" t="n">
        <v>-0.1244182177239119</v>
      </c>
      <c r="AK17" s="397" t="n"/>
      <c r="AL17" s="1915" t="n">
        <v>38.0455317877998</v>
      </c>
      <c r="AM17" s="952" t="n">
        <v>38.6821513016764</v>
      </c>
      <c r="AN17" s="952" t="n">
        <v>36.6784010666319</v>
      </c>
      <c r="AO17" s="952" t="n">
        <v>46.46454044292771</v>
      </c>
      <c r="AP17" s="952" t="n">
        <v>-0.6366195138766031</v>
      </c>
      <c r="AQ17" s="952" t="n">
        <v>1.367130721167896</v>
      </c>
      <c r="AR17" s="952" t="n">
        <v>57.27033873137326</v>
      </c>
      <c r="AS17" s="853" t="n">
        <v>-0.3356852319967496</v>
      </c>
      <c r="AT17" s="2586" t="n"/>
      <c r="AU17" s="1915" t="n">
        <v>38.7816400978949</v>
      </c>
      <c r="AV17" s="952" t="n">
        <v>38.9352443596608</v>
      </c>
      <c r="AW17" s="952" t="n">
        <v>32.1127417442221</v>
      </c>
      <c r="AX17" s="952" t="n">
        <v>-0.1536042617658993</v>
      </c>
      <c r="AY17" s="952" t="n">
        <v>6.668898353672802</v>
      </c>
      <c r="AZ17" s="952" t="n">
        <v>48.83726712344461</v>
      </c>
      <c r="BA17" s="853" t="n">
        <v>-0.2059006905552757</v>
      </c>
      <c r="BB17" s="2586" t="n"/>
      <c r="BC17" s="1915" t="n">
        <v>37.26098135956538</v>
      </c>
      <c r="BD17" s="952" t="n">
        <v>36.3695769862387</v>
      </c>
      <c r="BE17" s="952" t="n">
        <v>30.9480565997104</v>
      </c>
      <c r="BF17" s="952" t="n">
        <v>0.8914043733266794</v>
      </c>
      <c r="BG17" s="952" t="n">
        <v>6.312924759854976</v>
      </c>
      <c r="BH17" s="952" t="n">
        <v>0</v>
      </c>
      <c r="BI17" s="853" t="n"/>
      <c r="BJ17" s="2586" t="n"/>
      <c r="BK17" s="1915" t="n"/>
      <c r="BL17" s="952" t="n"/>
      <c r="BM17" s="952" t="n"/>
      <c r="BN17" s="952" t="n"/>
      <c r="BO17" s="952" t="n"/>
      <c r="BP17" s="952" t="n"/>
      <c r="BQ17" s="952" t="n"/>
      <c r="BR17" s="853" t="n"/>
      <c r="BS17" s="2586" t="n"/>
      <c r="BT17" s="1915" t="n"/>
      <c r="BU17" s="952" t="n"/>
      <c r="BV17" s="952" t="n"/>
      <c r="BW17" s="952" t="n"/>
      <c r="BX17" s="952" t="n"/>
      <c r="BY17" s="952" t="n"/>
      <c r="BZ17" s="853" t="n"/>
      <c r="CA17" s="2586" t="n"/>
      <c r="CB17" s="1915" t="n"/>
      <c r="CC17" s="952" t="n"/>
      <c r="CD17" s="952" t="n"/>
      <c r="CE17" s="952" t="n"/>
      <c r="CF17" s="952" t="n"/>
      <c r="CG17" s="952" t="n"/>
      <c r="CH17" s="853" t="n"/>
      <c r="CI17" s="2586" t="n"/>
      <c r="CJ17" s="1915" t="n"/>
      <c r="CK17" s="952" t="n"/>
      <c r="CL17" s="952" t="n"/>
      <c r="CM17" s="952" t="n"/>
      <c r="CN17" s="952" t="n"/>
      <c r="CO17" s="952" t="n"/>
      <c r="CP17" s="853" t="n"/>
      <c r="CQ17" s="397" t="n"/>
      <c r="CR17" s="952" t="n">
        <v>299.2724287066526</v>
      </c>
      <c r="CS17" s="952" t="n">
        <v>313.3333786652182</v>
      </c>
      <c r="CT17" s="952" t="n">
        <v>264.0931848957585</v>
      </c>
      <c r="CU17" s="952" t="n">
        <v>-14.06094995856557</v>
      </c>
      <c r="CV17" s="952" t="n">
        <v>35.17924381089415</v>
      </c>
      <c r="CW17" s="2434" t="n">
        <v>339.2369101870984</v>
      </c>
      <c r="CX17" s="774">
        <f>IFERROR(+CR17/CW17-1, "-")</f>
        <v/>
      </c>
      <c r="CY17" s="32" t="n"/>
      <c r="CZ17" s="952" t="n">
        <v>38.2599694476557</v>
      </c>
      <c r="DA17" s="952" t="n"/>
      <c r="DB17" s="952" t="n">
        <v>34.8194501908802</v>
      </c>
      <c r="DC17" s="952" t="n"/>
      <c r="DD17" s="952" t="n"/>
      <c r="DE17" s="232">
        <f>+CZ17/DD17-1</f>
        <v/>
      </c>
      <c r="DF17" s="232">
        <f>+DA17/DD17-1</f>
        <v/>
      </c>
      <c r="DG17" s="232">
        <f>+DB17/DD17-1</f>
        <v/>
      </c>
      <c r="DH17" s="853">
        <f>+DC17/DD17-1</f>
        <v/>
      </c>
      <c r="DI17" s="1180" t="n"/>
      <c r="DU17" s="2571">
        <f>(CS17-CZ17)*10^6</f>
        <v/>
      </c>
      <c r="DV17" s="2571">
        <f>(CT17-DC17)*10^6</f>
        <v/>
      </c>
      <c r="DW17" s="2571">
        <f>(CW17-DD17)*10^6</f>
        <v/>
      </c>
    </row>
    <row customHeight="1" ht="5.25" r="18" s="2323">
      <c r="A18" s="575" t="n"/>
      <c r="B18" s="855" t="n"/>
      <c r="C18" s="1904" t="inlineStr">
        <is>
          <t>IND12</t>
        </is>
      </c>
      <c r="D18" s="1917" t="n"/>
      <c r="E18" s="1918" t="n"/>
      <c r="F18" s="1918" t="n"/>
      <c r="G18" s="1918" t="n"/>
      <c r="H18" s="1919" t="n"/>
      <c r="I18" s="2781" t="n"/>
      <c r="J18" s="1917" t="n"/>
      <c r="K18" s="1918" t="n"/>
      <c r="L18" s="1918" t="n"/>
      <c r="M18" s="1918" t="n"/>
      <c r="N18" s="1919" t="n"/>
      <c r="O18" s="3381" t="n"/>
      <c r="P18" s="1917" t="n"/>
      <c r="Q18" s="1918" t="n"/>
      <c r="R18" s="1918" t="n"/>
      <c r="S18" s="1918" t="n"/>
      <c r="T18" s="1919" t="n"/>
      <c r="U18" s="662" t="n"/>
      <c r="V18" s="1917" t="n"/>
      <c r="W18" s="1918" t="n"/>
      <c r="X18" s="1918" t="n"/>
      <c r="Y18" s="1918" t="n"/>
      <c r="Z18" s="1918" t="n"/>
      <c r="AA18" s="1918" t="n"/>
      <c r="AB18" s="1919" t="n"/>
      <c r="AC18" s="662" t="n"/>
      <c r="AD18" s="1917" t="n"/>
      <c r="AE18" s="1918" t="n"/>
      <c r="AF18" s="1918" t="n"/>
      <c r="AG18" s="1918" t="n"/>
      <c r="AH18" s="1918" t="n"/>
      <c r="AI18" s="1918" t="n"/>
      <c r="AJ18" s="1919" t="n"/>
      <c r="AK18" s="662" t="n"/>
      <c r="AL18" s="1917" t="n"/>
      <c r="AM18" s="1918" t="n"/>
      <c r="AN18" s="1918" t="n"/>
      <c r="AO18" s="1918" t="n"/>
      <c r="AP18" s="1918" t="n"/>
      <c r="AQ18" s="1918" t="n"/>
      <c r="AR18" s="1918" t="n"/>
      <c r="AS18" s="1919" t="n"/>
      <c r="AT18" s="2846" t="n"/>
      <c r="AU18" s="1917" t="n"/>
      <c r="AV18" s="1918" t="n"/>
      <c r="AW18" s="1918" t="n"/>
      <c r="AX18" s="1918" t="n"/>
      <c r="AY18" s="1918" t="n"/>
      <c r="AZ18" s="1918" t="n"/>
      <c r="BA18" s="1919" t="n"/>
      <c r="BB18" s="2846" t="n"/>
      <c r="BC18" s="1917" t="n"/>
      <c r="BD18" s="1918" t="n"/>
      <c r="BE18" s="1918" t="n"/>
      <c r="BF18" s="1918" t="n"/>
      <c r="BG18" s="1918" t="n"/>
      <c r="BH18" s="1918" t="n"/>
      <c r="BI18" s="1919" t="n"/>
      <c r="BJ18" s="2846" t="n"/>
      <c r="BK18" s="1917" t="n"/>
      <c r="BL18" s="1918" t="n"/>
      <c r="BM18" s="1918" t="n"/>
      <c r="BN18" s="1918" t="n"/>
      <c r="BO18" s="1918" t="n"/>
      <c r="BP18" s="1918" t="n"/>
      <c r="BQ18" s="1918" t="n"/>
      <c r="BR18" s="1919" t="n"/>
      <c r="BS18" s="2846" t="n"/>
      <c r="BT18" s="1917" t="n"/>
      <c r="BU18" s="1918" t="n"/>
      <c r="BV18" s="1918" t="n"/>
      <c r="BW18" s="1918" t="n"/>
      <c r="BX18" s="1918" t="n"/>
      <c r="BY18" s="1918" t="n"/>
      <c r="BZ18" s="1919" t="n"/>
      <c r="CA18" s="2846" t="n"/>
      <c r="CB18" s="1917" t="n"/>
      <c r="CC18" s="1918" t="n"/>
      <c r="CD18" s="1918" t="n"/>
      <c r="CE18" s="1918" t="n"/>
      <c r="CF18" s="1918" t="n"/>
      <c r="CG18" s="1918" t="n"/>
      <c r="CH18" s="1919" t="n"/>
      <c r="CI18" s="2846" t="n"/>
      <c r="CJ18" s="1917" t="n"/>
      <c r="CK18" s="1918" t="n"/>
      <c r="CL18" s="1918" t="n"/>
      <c r="CM18" s="1918" t="n"/>
      <c r="CN18" s="1918" t="n"/>
      <c r="CO18" s="1918" t="n"/>
      <c r="CP18" s="1919" t="n"/>
      <c r="CQ18" s="703" t="n"/>
      <c r="CR18" s="1918" t="n"/>
      <c r="CS18" s="1918" t="n"/>
      <c r="CT18" s="1918" t="n"/>
      <c r="CU18" s="1918" t="n"/>
      <c r="CV18" s="1918" t="n"/>
      <c r="CW18" s="1918" t="n"/>
      <c r="CX18" s="853">
        <f>IFERROR(+CR18/CW18-1, "-")</f>
        <v/>
      </c>
      <c r="CY18" s="93" t="n"/>
      <c r="CZ18" s="1918" t="n"/>
      <c r="DA18" s="1918" t="n"/>
      <c r="DB18" s="1918" t="n"/>
      <c r="DC18" s="1918" t="n"/>
      <c r="DD18" s="1918" t="n"/>
      <c r="DE18" s="927" t="n"/>
      <c r="DF18" s="927" t="n"/>
      <c r="DG18" s="927" t="n"/>
      <c r="DH18" s="1919" t="n"/>
      <c r="DI18" s="1180" t="n"/>
      <c r="DU18" s="2571">
        <f>(CS18-CZ18)*10^6</f>
        <v/>
      </c>
      <c r="DV18" s="2571">
        <f>(CT18-DC18)*10^6</f>
        <v/>
      </c>
      <c r="DW18" s="2571">
        <f>(CW18-DD18)*10^6</f>
        <v/>
      </c>
    </row>
    <row customHeight="1" ht="15" r="19" s="2323">
      <c r="A19" s="671" t="inlineStr">
        <is>
          <t>Usage / client / mois</t>
        </is>
      </c>
      <c r="B19" s="678" t="n"/>
      <c r="C19" s="1904" t="inlineStr">
        <is>
          <t>IND13</t>
        </is>
      </c>
      <c r="D19" s="3383" t="n">
        <v>45.2926212533684</v>
      </c>
      <c r="E19" s="1906" t="n">
        <v>43.6712903479606</v>
      </c>
      <c r="F19" s="1906" t="n">
        <v>1.621330905407802</v>
      </c>
      <c r="G19" s="1906" t="n">
        <v>45.02490286129603</v>
      </c>
      <c r="H19" s="676" t="n">
        <v>0.005946007099606687</v>
      </c>
      <c r="I19" s="3382" t="n"/>
      <c r="J19" s="3383" t="n">
        <v>42.3161307383339</v>
      </c>
      <c r="K19" s="1906" t="n">
        <v>39.6173360840318</v>
      </c>
      <c r="L19" s="1906" t="n">
        <v>2.698794654302098</v>
      </c>
      <c r="M19" s="1906" t="n">
        <v>42.14086161204663</v>
      </c>
      <c r="N19" s="676" t="n">
        <v>0.004159125361526961</v>
      </c>
      <c r="O19" s="2953" t="n"/>
      <c r="P19" s="3383" t="n">
        <v>46.3088735797625</v>
      </c>
      <c r="Q19" s="1906" t="n">
        <v>42.3863816768682</v>
      </c>
      <c r="R19" s="1906" t="n">
        <v>3.922491902894301</v>
      </c>
      <c r="S19" s="1906" t="n">
        <v>43.2442410840412</v>
      </c>
      <c r="T19" s="676" t="n">
        <v>0.07086799117980735</v>
      </c>
      <c r="U19" s="378" t="n"/>
      <c r="V19" s="3383" t="n">
        <v>45.5242815791113</v>
      </c>
      <c r="W19" s="1906" t="n">
        <v>41.1922036620087</v>
      </c>
      <c r="X19" s="1906" t="n">
        <v>47.6807317204894</v>
      </c>
      <c r="Y19" s="1906" t="n">
        <v>4.332077917102602</v>
      </c>
      <c r="Z19" s="1906" t="n">
        <v>-2.156450141378095</v>
      </c>
      <c r="AA19" s="1906" t="n">
        <v>40.54233296837941</v>
      </c>
      <c r="AB19" s="676" t="n">
        <v>0.1228826326945101</v>
      </c>
      <c r="AC19" s="378" t="n"/>
      <c r="AD19" s="3383" t="n">
        <v>41.6346442199305</v>
      </c>
      <c r="AE19" s="1906" t="n">
        <v>42.0686567306321</v>
      </c>
      <c r="AF19" s="1906" t="n">
        <v>49.4689913996628</v>
      </c>
      <c r="AG19" s="1906" t="n">
        <v>-0.4340125107015993</v>
      </c>
      <c r="AH19" s="1906" t="n">
        <v>-7.834347179732298</v>
      </c>
      <c r="AI19" s="1906" t="n">
        <v>39.07788765469272</v>
      </c>
      <c r="AJ19" s="676" t="n">
        <v>0.06542719473043856</v>
      </c>
      <c r="AK19" s="378" t="n"/>
      <c r="AL19" s="3383" t="n">
        <v>41.1764792391116</v>
      </c>
      <c r="AM19" s="1906" t="n">
        <v>40.35347635762739</v>
      </c>
      <c r="AN19" s="1906" t="n">
        <v>48.2927965534336</v>
      </c>
      <c r="AO19" s="1906" t="n">
        <v>40.88645718673779</v>
      </c>
      <c r="AP19" s="1906" t="n">
        <v>0.8230028814842072</v>
      </c>
      <c r="AQ19" s="1906" t="n">
        <v>-7.116317314321996</v>
      </c>
      <c r="AR19" s="1906" t="n">
        <v>36.97858646311694</v>
      </c>
      <c r="AS19" s="676" t="n">
        <v>0.1135222618685467</v>
      </c>
      <c r="AT19" s="2575" t="n"/>
      <c r="AU19" s="3383" t="n">
        <v>41.27557509227371</v>
      </c>
      <c r="AV19" s="1906" t="n">
        <v>39.9859024227565</v>
      </c>
      <c r="AW19" s="1906" t="n">
        <v>42.7381893387225</v>
      </c>
      <c r="AX19" s="1906" t="n">
        <v>1.289672669517202</v>
      </c>
      <c r="AY19" s="1906" t="n">
        <v>-1.462614246448794</v>
      </c>
      <c r="AZ19" s="1906" t="n">
        <v>36.87796812165131</v>
      </c>
      <c r="BA19" s="676" t="n">
        <v>0.1192475397808193</v>
      </c>
      <c r="BB19" s="2575" t="n"/>
      <c r="BC19" s="3383" t="n">
        <v>40.88314985283978</v>
      </c>
      <c r="BD19" s="1906" t="n">
        <v>38.9024242577515</v>
      </c>
      <c r="BE19" s="1906" t="n">
        <v>44.1063696151623</v>
      </c>
      <c r="BF19" s="1906" t="n">
        <v>1.98072559508828</v>
      </c>
      <c r="BG19" s="1906" t="n">
        <v>-3.223219762322522</v>
      </c>
      <c r="BH19" s="1906" t="n">
        <v>0</v>
      </c>
      <c r="BI19" s="676" t="n"/>
      <c r="BJ19" s="2575" t="n"/>
      <c r="BK19" s="3383" t="n"/>
      <c r="BL19" s="1906" t="n"/>
      <c r="BM19" s="1906" t="n"/>
      <c r="BN19" s="1906" t="n"/>
      <c r="BO19" s="1906" t="n"/>
      <c r="BP19" s="1906" t="n"/>
      <c r="BQ19" s="1906" t="n"/>
      <c r="BR19" s="676" t="n"/>
      <c r="BS19" s="2575" t="n"/>
      <c r="BT19" s="3383" t="n"/>
      <c r="BU19" s="1906" t="n"/>
      <c r="BV19" s="1906" t="n"/>
      <c r="BW19" s="1906" t="n"/>
      <c r="BX19" s="1906" t="n"/>
      <c r="BY19" s="1906" t="n"/>
      <c r="BZ19" s="676" t="n"/>
      <c r="CA19" s="2575" t="n"/>
      <c r="CB19" s="3383" t="n"/>
      <c r="CC19" s="1906" t="n"/>
      <c r="CD19" s="1906" t="n"/>
      <c r="CE19" s="1906" t="n"/>
      <c r="CF19" s="1906" t="n"/>
      <c r="CG19" s="1906" t="n"/>
      <c r="CH19" s="676" t="n"/>
      <c r="CI19" s="2575" t="n"/>
      <c r="CJ19" s="3383" t="n"/>
      <c r="CK19" s="1906" t="n"/>
      <c r="CL19" s="1906" t="n"/>
      <c r="CM19" s="1906" t="n"/>
      <c r="CN19" s="1906" t="n"/>
      <c r="CO19" s="1906" t="n"/>
      <c r="CP19" s="676" t="n"/>
      <c r="CQ19" s="674" t="n"/>
      <c r="CR19" s="3378" t="n">
        <v>43.34228635590357</v>
      </c>
      <c r="CS19" s="1906" t="n">
        <v>40.91038619559049</v>
      </c>
      <c r="CT19" s="1906" t="n">
        <v>38.9541115898583</v>
      </c>
      <c r="CU19" s="1906" t="n">
        <v>2.431900160313077</v>
      </c>
      <c r="CV19" s="1906" t="n">
        <v>4.388174766045267</v>
      </c>
      <c r="CW19" s="1906" t="n">
        <v>35.91733297920226</v>
      </c>
      <c r="CX19" s="1924">
        <f>IFERROR(+CR19/CW19-1, "-")</f>
        <v/>
      </c>
      <c r="CY19" s="93" t="n"/>
      <c r="CZ19" s="1906" t="n">
        <v>39.8504872535576</v>
      </c>
      <c r="DA19" s="1906" t="n"/>
      <c r="DB19" s="1906" t="n">
        <v>43.3002954591086</v>
      </c>
      <c r="DC19" s="1906" t="n"/>
      <c r="DD19" s="1906" t="n"/>
      <c r="DE19" s="376">
        <f>+CZ19/DD19-1</f>
        <v/>
      </c>
      <c r="DF19" s="376">
        <f>+DA19/DD19-1</f>
        <v/>
      </c>
      <c r="DG19" s="376">
        <f>+DB19/DD19-1</f>
        <v/>
      </c>
      <c r="DH19" s="676">
        <f>+DC19/DD19-1</f>
        <v/>
      </c>
      <c r="DI19" s="1180" t="n"/>
      <c r="DU19" s="2571">
        <f>(CS19-CZ19)*10^6</f>
        <v/>
      </c>
      <c r="DV19" s="2571">
        <f>(CT19-DC19)*10^6</f>
        <v/>
      </c>
      <c r="DW19" s="2571">
        <f>(CW19-DD19)*10^6</f>
        <v/>
      </c>
    </row>
    <row customHeight="1" ht="15" r="20" s="2323">
      <c r="A20" s="564" t="n"/>
      <c r="B20" s="685" t="inlineStr">
        <is>
          <t>Usage Sortant</t>
        </is>
      </c>
      <c r="C20" s="1904" t="inlineStr">
        <is>
          <t>IND14</t>
        </is>
      </c>
      <c r="D20" s="1925" t="n">
        <v>22.0330730837773</v>
      </c>
      <c r="E20" s="1926" t="n">
        <v>27.5236949839991</v>
      </c>
      <c r="F20" s="1926" t="n">
        <v>-5.4906219002218</v>
      </c>
      <c r="G20" s="1926" t="n">
        <v>29.45608732540352</v>
      </c>
      <c r="H20" s="1927" t="n">
        <v>-0.2520027239063916</v>
      </c>
      <c r="I20" s="3384" t="n"/>
      <c r="J20" s="1925" t="n">
        <v>19.1618371554504</v>
      </c>
      <c r="K20" s="1926" t="n">
        <v>25.0547531732203</v>
      </c>
      <c r="L20" s="1926" t="n">
        <v>-5.892916017769899</v>
      </c>
      <c r="M20" s="1926" t="n">
        <v>27.2182952829405</v>
      </c>
      <c r="N20" s="1927" t="n">
        <v>-0.2959942216711718</v>
      </c>
      <c r="O20" s="3385" t="n"/>
      <c r="P20" s="1925" t="n">
        <v>20.0665007623926</v>
      </c>
      <c r="Q20" s="1926" t="n">
        <v>26.2646613779016</v>
      </c>
      <c r="R20" s="1926" t="n">
        <v>-6.198160615509</v>
      </c>
      <c r="S20" s="1926" t="n">
        <v>28.18120684714556</v>
      </c>
      <c r="T20" s="1927" t="n">
        <v>-0.2879474299580923</v>
      </c>
      <c r="U20" s="1930" t="n"/>
      <c r="V20" s="1925" t="n">
        <v>19.6803415038457</v>
      </c>
      <c r="W20" s="1926" t="n">
        <v>25.5958794023572</v>
      </c>
      <c r="X20" s="1926" t="n">
        <v>19.635238455182</v>
      </c>
      <c r="Y20" s="1926" t="n">
        <v>-5.915537898511499</v>
      </c>
      <c r="Z20" s="1926" t="n">
        <v>0.04510304866369808</v>
      </c>
      <c r="AA20" s="1926" t="n">
        <v>25.26535808761384</v>
      </c>
      <c r="AB20" s="1927" t="n">
        <v>-0.2210543212726581</v>
      </c>
      <c r="AC20" s="1930" t="n"/>
      <c r="AD20" s="1925" t="n">
        <v>18.4611840717953</v>
      </c>
      <c r="AE20" s="1926" t="n">
        <v>25.9733676307874</v>
      </c>
      <c r="AF20" s="1926" t="n">
        <v>20.5458139937003</v>
      </c>
      <c r="AG20" s="1926" t="n">
        <v>-7.512183558992099</v>
      </c>
      <c r="AH20" s="1926" t="n">
        <v>-2.084629921904998</v>
      </c>
      <c r="AI20" s="1926" t="n">
        <v>23.68379673012767</v>
      </c>
      <c r="AJ20" s="1927" t="n">
        <v>-0.2205141649306924</v>
      </c>
      <c r="AK20" s="1930" t="n"/>
      <c r="AL20" s="1925" t="n">
        <v>17.7073126216271</v>
      </c>
      <c r="AM20" s="1926" t="n">
        <v>24.7605984644493</v>
      </c>
      <c r="AN20" s="1926" t="n">
        <v>20.304345811701</v>
      </c>
      <c r="AO20" s="1926" t="n">
        <v>18.4001552090933</v>
      </c>
      <c r="AP20" s="1926" t="n">
        <v>-7.053285842822199</v>
      </c>
      <c r="AQ20" s="1926" t="n">
        <v>-2.597033190073898</v>
      </c>
      <c r="AR20" s="1926" t="n">
        <v>21.80315100474867</v>
      </c>
      <c r="AS20" s="1927" t="n">
        <v>-0.1878553417453056</v>
      </c>
      <c r="AT20" s="3386" t="n"/>
      <c r="AU20" s="1925" t="n">
        <v>17.6119549913315</v>
      </c>
      <c r="AV20" s="1926" t="n">
        <v>23.870864911468</v>
      </c>
      <c r="AW20" s="1926" t="n">
        <v>19.4796119476583</v>
      </c>
      <c r="AX20" s="1926" t="n">
        <v>-6.258909920136499</v>
      </c>
      <c r="AY20" s="1926" t="n">
        <v>-1.867656956326798</v>
      </c>
      <c r="AZ20" s="1926" t="n">
        <v>20.58405816733469</v>
      </c>
      <c r="BA20" s="1927" t="n">
        <v>-0.1443885919793835</v>
      </c>
      <c r="BB20" s="3386" t="n"/>
      <c r="BC20" s="1925" t="n">
        <v>16.33823841120925</v>
      </c>
      <c r="BD20" s="1926" t="n">
        <v>22.8054461422359</v>
      </c>
      <c r="BE20" s="1926" t="n">
        <v>20.7892920659987</v>
      </c>
      <c r="BF20" s="1926" t="n">
        <v>-6.467207731026651</v>
      </c>
      <c r="BG20" s="1926" t="n">
        <v>-4.451053654789451</v>
      </c>
      <c r="BH20" s="1926" t="n">
        <v>0</v>
      </c>
      <c r="BI20" s="1927" t="n"/>
      <c r="BJ20" s="3386" t="n"/>
      <c r="BK20" s="1925" t="n"/>
      <c r="BL20" s="1926" t="n"/>
      <c r="BM20" s="1926" t="n"/>
      <c r="BN20" s="1926" t="n"/>
      <c r="BO20" s="1926" t="n"/>
      <c r="BP20" s="1926" t="n"/>
      <c r="BQ20" s="1926" t="n"/>
      <c r="BR20" s="1927" t="n"/>
      <c r="BS20" s="3386" t="n"/>
      <c r="BT20" s="1925" t="n"/>
      <c r="BU20" s="1926" t="n"/>
      <c r="BV20" s="1926" t="n"/>
      <c r="BW20" s="1926" t="n"/>
      <c r="BX20" s="1926" t="n"/>
      <c r="BY20" s="1926" t="n"/>
      <c r="BZ20" s="1927" t="n"/>
      <c r="CA20" s="3386" t="n"/>
      <c r="CB20" s="1925" t="n"/>
      <c r="CC20" s="1926" t="n"/>
      <c r="CD20" s="1926" t="n"/>
      <c r="CE20" s="1926" t="n"/>
      <c r="CF20" s="1926" t="n"/>
      <c r="CG20" s="1926" t="n"/>
      <c r="CH20" s="1927" t="n"/>
      <c r="CI20" s="3386" t="n"/>
      <c r="CJ20" s="1925" t="n"/>
      <c r="CK20" s="1926" t="n"/>
      <c r="CL20" s="1926" t="n"/>
      <c r="CM20" s="1926" t="n"/>
      <c r="CN20" s="1926" t="n"/>
      <c r="CO20" s="1926" t="n"/>
      <c r="CP20" s="1927" t="n"/>
      <c r="CQ20" s="1932" t="n"/>
      <c r="CR20" s="1926" t="n">
        <v>19.03194707600826</v>
      </c>
      <c r="CS20" s="1926" t="n">
        <v>25.15790060080797</v>
      </c>
      <c r="CT20" s="1926" t="n">
        <v>17.55003236122943</v>
      </c>
      <c r="CU20" s="1926" t="n">
        <v>-6.125953524799716</v>
      </c>
      <c r="CV20" s="1926" t="n">
        <v>1.481914714778831</v>
      </c>
      <c r="CW20" s="1926" t="n">
        <v>22.24573236381645</v>
      </c>
      <c r="CX20" s="774">
        <f>IFERROR(+CR20/CW20-1, "-")</f>
        <v/>
      </c>
      <c r="CY20" s="32" t="n"/>
      <c r="CZ20" s="1926" t="n">
        <v>24.1530862271338</v>
      </c>
      <c r="DA20" s="1926" t="n"/>
      <c r="DB20" s="1926" t="n">
        <v>20.1461110210057</v>
      </c>
      <c r="DC20" s="3387" t="n"/>
      <c r="DD20" s="1926" t="n"/>
      <c r="DE20" s="1934">
        <f>+CZ20/DD20-1</f>
        <v/>
      </c>
      <c r="DF20" s="1934">
        <f>+DA20/DD20-1</f>
        <v/>
      </c>
      <c r="DG20" s="1934">
        <f>+DB20/DD20-1</f>
        <v/>
      </c>
      <c r="DH20" s="1927">
        <f>+DC20/DD20-1</f>
        <v/>
      </c>
      <c r="DI20" s="1180" t="n"/>
      <c r="DU20" s="2571">
        <f>(CS20-CZ20)*10^6</f>
        <v/>
      </c>
      <c r="DV20" s="2571">
        <f>(CT20-DC20)*10^6</f>
        <v/>
      </c>
      <c r="DW20" s="2571">
        <f>(CW20-DD20)*10^6</f>
        <v/>
      </c>
    </row>
    <row customHeight="1" ht="15" r="21" s="2323">
      <c r="A21" s="565" t="n"/>
      <c r="B21" s="1935" t="inlineStr">
        <is>
          <t>Prépayé</t>
        </is>
      </c>
      <c r="C21" s="1904" t="inlineStr">
        <is>
          <t>IND15</t>
        </is>
      </c>
      <c r="D21" s="3388" t="n">
        <v>20.6847921556906</v>
      </c>
      <c r="E21" s="952" t="n">
        <v>25.8658485288275</v>
      </c>
      <c r="F21" s="952" t="n">
        <v>-5.181056373136897</v>
      </c>
      <c r="G21" s="952" t="n">
        <v>27.8809771699589</v>
      </c>
      <c r="H21" s="853" t="n">
        <v>-0.2581037590756331</v>
      </c>
      <c r="I21" s="2507" t="n"/>
      <c r="J21" s="3388" t="n">
        <v>17.8819207627886</v>
      </c>
      <c r="K21" s="952" t="n">
        <v>23.4780214226307</v>
      </c>
      <c r="L21" s="952" t="n">
        <v>-5.596100659842101</v>
      </c>
      <c r="M21" s="952" t="n">
        <v>25.72708613169134</v>
      </c>
      <c r="N21" s="853" t="n">
        <v>-0.3049379680522331</v>
      </c>
      <c r="O21" s="3380" t="n"/>
      <c r="P21" s="3388" t="n">
        <v>18.7085571055486</v>
      </c>
      <c r="Q21" s="952" t="n">
        <v>24.4752754644805</v>
      </c>
      <c r="R21" s="952" t="n">
        <v>-5.7667183589319</v>
      </c>
      <c r="S21" s="952" t="n">
        <v>26.63472432423095</v>
      </c>
      <c r="T21" s="853" t="n">
        <v>-0.2975877325477523</v>
      </c>
      <c r="U21" s="397" t="n"/>
      <c r="V21" s="3388" t="n">
        <v>18.3532313620732</v>
      </c>
      <c r="W21" s="952" t="n">
        <v>24.0045585822509</v>
      </c>
      <c r="X21" s="952" t="n">
        <v>18.3933076055682</v>
      </c>
      <c r="Y21" s="952" t="n">
        <v>-5.651327220177702</v>
      </c>
      <c r="Z21" s="952" t="n">
        <v>-0.04007624349500105</v>
      </c>
      <c r="AA21" s="952" t="n">
        <v>23.83062179361574</v>
      </c>
      <c r="AB21" s="853" t="n">
        <v>-0.2298467274156457</v>
      </c>
      <c r="AC21" s="397" t="n"/>
      <c r="AD21" s="3388" t="n">
        <v>17.0639871805391</v>
      </c>
      <c r="AE21" s="952" t="n">
        <v>24.7595684496509</v>
      </c>
      <c r="AF21" s="952" t="n">
        <v>19.2787853841158</v>
      </c>
      <c r="AG21" s="952" t="n">
        <v>-7.695581269111798</v>
      </c>
      <c r="AH21" s="952" t="n">
        <v>-2.214798203576699</v>
      </c>
      <c r="AI21" s="952" t="n">
        <v>22.22494695770816</v>
      </c>
      <c r="AJ21" s="853" t="n">
        <v>-0.2322147174069683</v>
      </c>
      <c r="AK21" s="397" t="n"/>
      <c r="AL21" s="3388" t="n">
        <v>16.3593545747868</v>
      </c>
      <c r="AM21" s="952" t="n">
        <v>23.1458208930469</v>
      </c>
      <c r="AN21" s="952" t="n">
        <v>19.0650154858782</v>
      </c>
      <c r="AO21" s="952" t="n">
        <v>16.9581009393819</v>
      </c>
      <c r="AP21" s="952" t="n">
        <v>-6.786466318260096</v>
      </c>
      <c r="AQ21" s="952" t="n">
        <v>-2.705660911091396</v>
      </c>
      <c r="AR21" s="952" t="n">
        <v>20.42346744642784</v>
      </c>
      <c r="AS21" s="853" t="n">
        <v>-0.1989923054105033</v>
      </c>
      <c r="AT21" s="2586" t="n"/>
      <c r="AU21" s="3388" t="n">
        <v>16.2110571195107</v>
      </c>
      <c r="AV21" s="952" t="n">
        <v>22.393445524813</v>
      </c>
      <c r="AW21" s="952" t="n">
        <v>18.1476766392319</v>
      </c>
      <c r="AX21" s="952" t="n">
        <v>-6.182388405302301</v>
      </c>
      <c r="AY21" s="952" t="n">
        <v>-1.936619519721201</v>
      </c>
      <c r="AZ21" s="952" t="n">
        <v>19.13168361376589</v>
      </c>
      <c r="BA21" s="853" t="n">
        <v>-0.1526591466395411</v>
      </c>
      <c r="BB21" s="2586" t="n"/>
      <c r="BC21" s="3388" t="n">
        <v>15.30446708570687</v>
      </c>
      <c r="BD21" s="952" t="n">
        <v>21.4484880055067</v>
      </c>
      <c r="BE21" s="952" t="n">
        <v>19.5560573365392</v>
      </c>
      <c r="BF21" s="952" t="n">
        <v>-6.144020919799834</v>
      </c>
      <c r="BG21" s="952" t="n">
        <v>-4.251590250832335</v>
      </c>
      <c r="BH21" s="952" t="n">
        <v>0</v>
      </c>
      <c r="BI21" s="853" t="n"/>
      <c r="BJ21" s="2586" t="n"/>
      <c r="BK21" s="3388" t="n"/>
      <c r="BL21" s="952" t="n"/>
      <c r="BM21" s="952" t="n"/>
      <c r="BN21" s="952" t="n"/>
      <c r="BO21" s="952" t="n"/>
      <c r="BP21" s="952" t="n"/>
      <c r="BQ21" s="952" t="n"/>
      <c r="BR21" s="853" t="n"/>
      <c r="BS21" s="2586" t="n"/>
      <c r="BT21" s="3388" t="n"/>
      <c r="BU21" s="952" t="n"/>
      <c r="BV21" s="952" t="n"/>
      <c r="BW21" s="952" t="n"/>
      <c r="BX21" s="952" t="n"/>
      <c r="BY21" s="952" t="n"/>
      <c r="BZ21" s="853" t="n"/>
      <c r="CA21" s="2586" t="n"/>
      <c r="CB21" s="3388" t="n"/>
      <c r="CC21" s="952" t="n"/>
      <c r="CD21" s="952" t="n"/>
      <c r="CE21" s="952" t="n"/>
      <c r="CF21" s="952" t="n"/>
      <c r="CG21" s="952" t="n"/>
      <c r="CH21" s="853" t="n"/>
      <c r="CI21" s="2586" t="n"/>
      <c r="CJ21" s="3388" t="n"/>
      <c r="CK21" s="952" t="n"/>
      <c r="CL21" s="952" t="n"/>
      <c r="CM21" s="952" t="n"/>
      <c r="CN21" s="952" t="n"/>
      <c r="CO21" s="952" t="n"/>
      <c r="CP21" s="853" t="n"/>
      <c r="CQ21" s="397" t="n"/>
      <c r="CR21" s="3389" t="n">
        <v>17.71614910812617</v>
      </c>
      <c r="CS21" s="952" t="n">
        <v>23.62770992201988</v>
      </c>
      <c r="CT21" s="952" t="n">
        <v>16.34669288151402</v>
      </c>
      <c r="CU21" s="952" t="n">
        <v>-5.911560813893708</v>
      </c>
      <c r="CV21" s="952" t="n">
        <v>1.369456226612154</v>
      </c>
      <c r="CW21" s="952" t="n">
        <v>20.94388735144519</v>
      </c>
      <c r="CX21" s="774">
        <f>IFERROR(+CR21/CW21-1, "-")</f>
        <v/>
      </c>
      <c r="CY21" s="32" t="n"/>
      <c r="CZ21" s="952" t="n">
        <v>22.7091744852176</v>
      </c>
      <c r="DA21" s="952" t="n"/>
      <c r="DB21" s="952" t="n">
        <v>18.8796601735034</v>
      </c>
      <c r="DC21" s="952" t="n"/>
      <c r="DD21" s="952" t="n"/>
      <c r="DE21" s="232">
        <f>+CZ21/DD21-1</f>
        <v/>
      </c>
      <c r="DF21" s="232">
        <f>+DA21/DD21-1</f>
        <v/>
      </c>
      <c r="DG21" s="232">
        <f>+DB21/DD21-1</f>
        <v/>
      </c>
      <c r="DH21" s="853">
        <f>+DC21/DD21-1</f>
        <v/>
      </c>
      <c r="DI21" s="1180" t="n"/>
      <c r="DU21" s="2571">
        <f>(CS21-CZ21)*10^6</f>
        <v/>
      </c>
      <c r="DV21" s="2571">
        <f>(CT21-DC21)*10^6</f>
        <v/>
      </c>
      <c r="DW21" s="2571">
        <f>(CW21-DD21)*10^6</f>
        <v/>
      </c>
    </row>
    <row customHeight="1" ht="15" r="22" s="2323">
      <c r="A22" s="565" t="n"/>
      <c r="B22" s="1935" t="inlineStr">
        <is>
          <t>Postpayé</t>
        </is>
      </c>
      <c r="C22" s="1904" t="inlineStr">
        <is>
          <t>IND16</t>
        </is>
      </c>
      <c r="D22" s="1915" t="n">
        <v>105.440217663242</v>
      </c>
      <c r="E22" s="952" t="n">
        <v>133.85573861753</v>
      </c>
      <c r="F22" s="952" t="n">
        <v>-28.415520954288</v>
      </c>
      <c r="G22" s="952" t="n">
        <v>133.7723802319998</v>
      </c>
      <c r="H22" s="853" t="n">
        <v>-0.2117938136379247</v>
      </c>
      <c r="I22" s="2507" t="n"/>
      <c r="J22" s="1915" t="n">
        <v>97.73215779116251</v>
      </c>
      <c r="K22" s="952" t="n">
        <v>126.076520180413</v>
      </c>
      <c r="L22" s="952" t="n">
        <v>-28.34436238925049</v>
      </c>
      <c r="M22" s="952" t="n">
        <v>125.951729800537</v>
      </c>
      <c r="N22" s="853" t="n">
        <v>-0.2240506903244941</v>
      </c>
      <c r="O22" s="3380" t="n"/>
      <c r="P22" s="1915" t="n">
        <v>102.862878589123</v>
      </c>
      <c r="Q22" s="952" t="n">
        <v>140.978964412793</v>
      </c>
      <c r="R22" s="952" t="n">
        <v>-38.11608582367001</v>
      </c>
      <c r="S22" s="952" t="n">
        <v>131.3376832758856</v>
      </c>
      <c r="T22" s="853" t="n">
        <v>-0.2168060527377274</v>
      </c>
      <c r="U22" s="397" t="n"/>
      <c r="V22" s="1915" t="n">
        <v>100.266306033406</v>
      </c>
      <c r="W22" s="952" t="n">
        <v>127.55100896987</v>
      </c>
      <c r="X22" s="952" t="n">
        <v>95.6826490200813</v>
      </c>
      <c r="Y22" s="952" t="n">
        <v>-27.284702936464</v>
      </c>
      <c r="Z22" s="952" t="n">
        <v>4.583657013324697</v>
      </c>
      <c r="AA22" s="952" t="n">
        <v>126.2260238440152</v>
      </c>
      <c r="AB22" s="853" t="n">
        <v>-0.2056605842444114</v>
      </c>
      <c r="AC22" s="397" t="n"/>
      <c r="AD22" s="1915" t="n">
        <v>100.491497294628</v>
      </c>
      <c r="AE22" s="952" t="n">
        <v>103.638763843452</v>
      </c>
      <c r="AF22" s="952" t="n">
        <v>98.50821758629181</v>
      </c>
      <c r="AG22" s="952" t="n">
        <v>-3.147266548823993</v>
      </c>
      <c r="AH22" s="952" t="n">
        <v>1.983279708336198</v>
      </c>
      <c r="AI22" s="952" t="n">
        <v>130.1883397467722</v>
      </c>
      <c r="AJ22" s="853" t="n">
        <v>-0.2281067759978137</v>
      </c>
      <c r="AK22" s="397" t="n"/>
      <c r="AL22" s="1915" t="n">
        <v>93.72856533489531</v>
      </c>
      <c r="AM22" s="952" t="n">
        <v>127.972031903713</v>
      </c>
      <c r="AN22" s="952" t="n">
        <v>96.4381966761857</v>
      </c>
      <c r="AO22" s="952" t="n">
        <v>99.881440623293</v>
      </c>
      <c r="AP22" s="952" t="n">
        <v>-34.24346656881769</v>
      </c>
      <c r="AQ22" s="952" t="n">
        <v>-2.70963134129039</v>
      </c>
      <c r="AR22" s="952" t="n">
        <v>124.599478953649</v>
      </c>
      <c r="AS22" s="853" t="n">
        <v>-0.2477611774784197</v>
      </c>
      <c r="AT22" s="2586" t="n"/>
      <c r="AU22" s="1915" t="n">
        <v>93.9289819968939</v>
      </c>
      <c r="AV22" s="952" t="n">
        <v>118.256219539987</v>
      </c>
      <c r="AW22" s="952" t="n">
        <v>92.36308820849371</v>
      </c>
      <c r="AX22" s="952" t="n">
        <v>-24.32723754309309</v>
      </c>
      <c r="AY22" s="952" t="n">
        <v>1.565893788400189</v>
      </c>
      <c r="AZ22" s="952" t="n">
        <v>126.3143917174965</v>
      </c>
      <c r="BA22" s="853" t="n">
        <v>-0.2563873306933457</v>
      </c>
      <c r="BB22" s="2586" t="n"/>
      <c r="BC22" s="1915" t="n">
        <v>71.45434116184451</v>
      </c>
      <c r="BD22" s="952" t="n">
        <v>109.363055299281</v>
      </c>
      <c r="BE22" s="952" t="n">
        <v>85.43872165425729</v>
      </c>
      <c r="BF22" s="952" t="n">
        <v>-37.90871413743649</v>
      </c>
      <c r="BG22" s="952" t="n">
        <v>-13.98438049241278</v>
      </c>
      <c r="BH22" s="952" t="n">
        <v>0</v>
      </c>
      <c r="BI22" s="853" t="n"/>
      <c r="BJ22" s="2586" t="n"/>
      <c r="BK22" s="1915" t="n"/>
      <c r="BL22" s="952" t="n"/>
      <c r="BM22" s="952" t="n"/>
      <c r="BN22" s="952" t="n"/>
      <c r="BO22" s="952" t="n"/>
      <c r="BP22" s="952" t="n"/>
      <c r="BQ22" s="952" t="n"/>
      <c r="BR22" s="853" t="n"/>
      <c r="BS22" s="2586" t="n"/>
      <c r="BT22" s="1915" t="n"/>
      <c r="BU22" s="952" t="n"/>
      <c r="BV22" s="952" t="n"/>
      <c r="BW22" s="952" t="n"/>
      <c r="BX22" s="952" t="n"/>
      <c r="BY22" s="952" t="n"/>
      <c r="BZ22" s="853" t="n"/>
      <c r="CA22" s="2586" t="n"/>
      <c r="CB22" s="1915" t="n"/>
      <c r="CC22" s="952" t="n"/>
      <c r="CD22" s="952" t="n"/>
      <c r="CE22" s="952" t="n"/>
      <c r="CF22" s="952" t="n"/>
      <c r="CG22" s="952" t="n"/>
      <c r="CH22" s="853" t="n"/>
      <c r="CI22" s="2586" t="n"/>
      <c r="CJ22" s="1915" t="n"/>
      <c r="CK22" s="952" t="n"/>
      <c r="CL22" s="952" t="n"/>
      <c r="CM22" s="952" t="n"/>
      <c r="CN22" s="952" t="n"/>
      <c r="CO22" s="952" t="n"/>
      <c r="CP22" s="853" t="n"/>
      <c r="CQ22" s="397" t="n"/>
      <c r="CR22" s="952" t="n">
        <v>94.95938550211605</v>
      </c>
      <c r="CS22" s="952" t="n">
        <v>123.0966292783196</v>
      </c>
      <c r="CT22" s="952" t="n">
        <v>86.80771784191529</v>
      </c>
      <c r="CU22" s="952" t="n">
        <v>-28.13724377620356</v>
      </c>
      <c r="CV22" s="952" t="n">
        <v>8.151667660200758</v>
      </c>
      <c r="CW22" s="952" t="n">
        <v>110.4244791819822</v>
      </c>
      <c r="CX22" s="774">
        <f>IFERROR(+CR22/CW22-1, "-")</f>
        <v/>
      </c>
      <c r="CY22" s="32" t="n"/>
      <c r="CZ22" s="952" t="n">
        <v>116.673145993927</v>
      </c>
      <c r="DA22" s="952" t="n"/>
      <c r="DB22" s="952" t="n">
        <v>92.4625364976997</v>
      </c>
      <c r="DC22" s="952" t="n"/>
      <c r="DD22" s="952" t="n"/>
      <c r="DE22" s="232">
        <f>+CZ22/DD22-1</f>
        <v/>
      </c>
      <c r="DF22" s="232">
        <f>+DA22/DD22-1</f>
        <v/>
      </c>
      <c r="DG22" s="232">
        <f>+DB22/DD22-1</f>
        <v/>
      </c>
      <c r="DH22" s="853">
        <f>+DC22/DD22-1</f>
        <v/>
      </c>
      <c r="DI22" s="1180" t="n"/>
      <c r="DU22" s="2571">
        <f>(CS22-CZ22)*10^6</f>
        <v/>
      </c>
      <c r="DV22" s="2571">
        <f>(CT22-DC22)*10^6</f>
        <v/>
      </c>
      <c r="DW22" s="2571">
        <f>(CW22-DD22)*10^6</f>
        <v/>
      </c>
    </row>
    <row customHeight="1" ht="15" r="23" s="2323">
      <c r="A23" s="565" t="n"/>
      <c r="B23" s="826" t="inlineStr">
        <is>
          <t>Usage Entrant</t>
        </is>
      </c>
      <c r="C23" s="1904" t="inlineStr">
        <is>
          <t>IND17</t>
        </is>
      </c>
      <c r="D23" s="1938" t="n">
        <v>23.259548169591</v>
      </c>
      <c r="E23" s="1939" t="n">
        <v>16.1475953639615</v>
      </c>
      <c r="F23" s="1939" t="n">
        <v>7.1119528056295</v>
      </c>
      <c r="G23" s="1939" t="n">
        <v>15.56881553589251</v>
      </c>
      <c r="H23" s="1940" t="n">
        <v>0.4939831560061967</v>
      </c>
      <c r="I23" s="3384" t="n"/>
      <c r="J23" s="1938" t="n">
        <v>23.1542935828835</v>
      </c>
      <c r="K23" s="1939" t="n">
        <v>14.5625829108115</v>
      </c>
      <c r="L23" s="1939" t="n">
        <v>8.591710672072001</v>
      </c>
      <c r="M23" s="1939" t="n">
        <v>14.92256632910614</v>
      </c>
      <c r="N23" s="1940" t="n">
        <v>0.5516294632057732</v>
      </c>
      <c r="O23" s="3390" t="n"/>
      <c r="P23" s="1938" t="n">
        <v>26.2423728173699</v>
      </c>
      <c r="Q23" s="1939" t="n">
        <v>16.1217202989666</v>
      </c>
      <c r="R23" s="1939" t="n">
        <v>10.1206525184033</v>
      </c>
      <c r="S23" s="1939" t="n">
        <v>15.06303423689564</v>
      </c>
      <c r="T23" s="1940" t="n">
        <v>0.7421704289227071</v>
      </c>
      <c r="U23" s="1932" t="n"/>
      <c r="V23" s="1938" t="n">
        <v>25.8439400752655</v>
      </c>
      <c r="W23" s="1939" t="n">
        <v>15.5963242596515</v>
      </c>
      <c r="X23" s="1939" t="n">
        <v>28.0454932653074</v>
      </c>
      <c r="Y23" s="1939" t="n">
        <v>10.247615815614</v>
      </c>
      <c r="Z23" s="1939" t="n">
        <v>-2.201553190041899</v>
      </c>
      <c r="AA23" s="1939" t="n">
        <v>15.27697488076557</v>
      </c>
      <c r="AB23" s="1940" t="n">
        <v>0.691692254322172</v>
      </c>
      <c r="AC23" s="1932" t="n"/>
      <c r="AD23" s="1938" t="n">
        <v>23.1734601481352</v>
      </c>
      <c r="AE23" s="1939" t="n">
        <v>16.0952890998447</v>
      </c>
      <c r="AF23" s="1939" t="n">
        <v>28.9231774059626</v>
      </c>
      <c r="AG23" s="1939" t="n">
        <v>7.0781710482905</v>
      </c>
      <c r="AH23" s="1939" t="n">
        <v>-5.749717257827403</v>
      </c>
      <c r="AI23" s="1939" t="n">
        <v>15.39409092456505</v>
      </c>
      <c r="AJ23" s="1940" t="n">
        <v>0.5053477507500135</v>
      </c>
      <c r="AK23" s="1932" t="n"/>
      <c r="AL23" s="1938" t="n">
        <v>23.4691666174845</v>
      </c>
      <c r="AM23" s="1939" t="n">
        <v>15.5928778931781</v>
      </c>
      <c r="AN23" s="1939" t="n">
        <v>27.9884507417326</v>
      </c>
      <c r="AO23" s="1939" t="n">
        <v>22.4863019776444</v>
      </c>
      <c r="AP23" s="1939" t="n">
        <v>7.876288724306397</v>
      </c>
      <c r="AQ23" s="1939" t="n">
        <v>-4.519284124248106</v>
      </c>
      <c r="AR23" s="1939" t="n">
        <v>15.17543545836828</v>
      </c>
      <c r="AS23" s="1940" t="n">
        <v>0.5465234379513482</v>
      </c>
      <c r="AT23" s="3391" t="n"/>
      <c r="AU23" s="1938" t="n">
        <v>23.6636201009422</v>
      </c>
      <c r="AV23" s="1939" t="n">
        <v>16.1150375112885</v>
      </c>
      <c r="AW23" s="1939" t="n">
        <v>23.2585773910642</v>
      </c>
      <c r="AX23" s="1939" t="n">
        <v>7.548582589653698</v>
      </c>
      <c r="AY23" s="1939" t="n">
        <v>0.4050427098779963</v>
      </c>
      <c r="AZ23" s="1939" t="n">
        <v>16.29390995431662</v>
      </c>
      <c r="BA23" s="1940" t="n">
        <v>0.4522984456946244</v>
      </c>
      <c r="BB23" s="3391" t="n"/>
      <c r="BC23" s="1938" t="n">
        <v>24.54491144163054</v>
      </c>
      <c r="BD23" s="1939" t="n">
        <v>16.0969781155157</v>
      </c>
      <c r="BE23" s="1939" t="n">
        <v>23.3170775491635</v>
      </c>
      <c r="BF23" s="1939" t="n">
        <v>8.447933326114835</v>
      </c>
      <c r="BG23" s="1939" t="n">
        <v>1.227833892467036</v>
      </c>
      <c r="BH23" s="1939" t="n">
        <v>0</v>
      </c>
      <c r="BI23" s="1940" t="n"/>
      <c r="BJ23" s="3391" t="n"/>
      <c r="BK23" s="1938" t="n"/>
      <c r="BL23" s="1939" t="n"/>
      <c r="BM23" s="1939" t="n"/>
      <c r="BN23" s="1939" t="n"/>
      <c r="BO23" s="1939" t="n"/>
      <c r="BP23" s="1939" t="n"/>
      <c r="BQ23" s="1939" t="n"/>
      <c r="BR23" s="1940" t="n"/>
      <c r="BS23" s="3391" t="n"/>
      <c r="BT23" s="1938" t="n"/>
      <c r="BU23" s="1939" t="n"/>
      <c r="BV23" s="1939" t="n"/>
      <c r="BW23" s="1939" t="n"/>
      <c r="BX23" s="1939" t="n"/>
      <c r="BY23" s="1939" t="n"/>
      <c r="BZ23" s="1940" t="n"/>
      <c r="CA23" s="3391" t="n"/>
      <c r="CB23" s="1938" t="n"/>
      <c r="CC23" s="1939" t="n"/>
      <c r="CD23" s="1939" t="n"/>
      <c r="CE23" s="1939" t="n"/>
      <c r="CF23" s="1939" t="n"/>
      <c r="CG23" s="1939" t="n"/>
      <c r="CH23" s="1940" t="n"/>
      <c r="CI23" s="3391" t="n"/>
      <c r="CJ23" s="1938" t="n"/>
      <c r="CK23" s="1939" t="n"/>
      <c r="CL23" s="1939" t="n"/>
      <c r="CM23" s="1939" t="n"/>
      <c r="CN23" s="1939" t="n"/>
      <c r="CO23" s="1939" t="n"/>
      <c r="CP23" s="1940" t="n"/>
      <c r="CQ23" s="1932" t="n"/>
      <c r="CR23" s="1939" t="n">
        <v>24.31033927989531</v>
      </c>
      <c r="CS23" s="1939" t="n">
        <v>15.75248559478252</v>
      </c>
      <c r="CT23" s="1939" t="n">
        <v>21.40407922862887</v>
      </c>
      <c r="CU23" s="1939" t="n">
        <v>8.557853685112786</v>
      </c>
      <c r="CV23" s="1939" t="n">
        <v>2.906260051266432</v>
      </c>
      <c r="CW23" s="1939" t="n">
        <v>13.6716006153858</v>
      </c>
      <c r="CX23" s="774">
        <f>IFERROR(+CR23/CW23-1, "-")</f>
        <v/>
      </c>
      <c r="CY23" s="32" t="n"/>
      <c r="CZ23" s="1939" t="n">
        <v>15.6974010264238</v>
      </c>
      <c r="DA23" s="1939" t="n"/>
      <c r="DB23" s="1939" t="n">
        <v>23.1541844381029</v>
      </c>
      <c r="DC23" s="1939" t="n"/>
      <c r="DD23" s="1939" t="n"/>
      <c r="DE23" s="1943">
        <f>+CZ23/DD23-1</f>
        <v/>
      </c>
      <c r="DF23" s="1943">
        <f>+DA23/DD23-1</f>
        <v/>
      </c>
      <c r="DG23" s="1943">
        <f>+DB23/DD23-1</f>
        <v/>
      </c>
      <c r="DH23" s="1940">
        <f>+DC23/DD23-1</f>
        <v/>
      </c>
      <c r="DI23" s="1180" t="n"/>
      <c r="DU23" s="2571">
        <f>(CS23-CZ23)*10^6</f>
        <v/>
      </c>
      <c r="DV23" s="2571">
        <f>(CT23-DC23)*10^6</f>
        <v/>
      </c>
      <c r="DW23" s="2571">
        <f>(CW23-DD23)*10^6</f>
        <v/>
      </c>
    </row>
    <row customHeight="1" ht="15" r="24" s="2323">
      <c r="A24" s="565" t="n"/>
      <c r="B24" s="1935" t="inlineStr">
        <is>
          <t>Prépayé</t>
        </is>
      </c>
      <c r="C24" s="1904" t="inlineStr">
        <is>
          <t>IND18</t>
        </is>
      </c>
      <c r="D24" s="1915" t="n">
        <v>22.0473527387029</v>
      </c>
      <c r="E24" s="952" t="n">
        <v>15.3856426460693</v>
      </c>
      <c r="F24" s="952" t="n">
        <v>6.661710092633601</v>
      </c>
      <c r="G24" s="952" t="n">
        <v>15.21421005042668</v>
      </c>
      <c r="H24" s="853" t="n">
        <v>0.4491289830775402</v>
      </c>
      <c r="I24" s="2507" t="n"/>
      <c r="J24" s="1915" t="n">
        <v>21.8983983559211</v>
      </c>
      <c r="K24" s="952" t="n">
        <v>13.8731253431892</v>
      </c>
      <c r="L24" s="952" t="n">
        <v>8.025273012731899</v>
      </c>
      <c r="M24" s="952" t="n">
        <v>14.52428268257713</v>
      </c>
      <c r="N24" s="853" t="n">
        <v>0.5077094569489293</v>
      </c>
      <c r="O24" s="3380" t="n"/>
      <c r="P24" s="1915" t="n">
        <v>24.7917491866146</v>
      </c>
      <c r="Q24" s="952" t="n">
        <v>15.3592368715251</v>
      </c>
      <c r="R24" s="952" t="n">
        <v>9.432512315089499</v>
      </c>
      <c r="S24" s="952" t="n">
        <v>14.71838627020243</v>
      </c>
      <c r="T24" s="853" t="n">
        <v>0.6844067502702942</v>
      </c>
      <c r="U24" s="397" t="n"/>
      <c r="V24" s="1915" t="n">
        <v>24.6845197616296</v>
      </c>
      <c r="W24" s="952" t="n">
        <v>14.8579165561676</v>
      </c>
      <c r="X24" s="952" t="n">
        <v>26.7201029091777</v>
      </c>
      <c r="Y24" s="952" t="n">
        <v>9.826603205461998</v>
      </c>
      <c r="Z24" s="952" t="n">
        <v>-2.035583147548103</v>
      </c>
      <c r="AA24" s="952" t="n">
        <v>14.7916871184388</v>
      </c>
      <c r="AB24" s="853" t="n">
        <v>0.6688102962141989</v>
      </c>
      <c r="AC24" s="397" t="n"/>
      <c r="AD24" s="1915" t="n">
        <v>21.9021882483205</v>
      </c>
      <c r="AE24" s="952" t="n">
        <v>15.3311812761204</v>
      </c>
      <c r="AF24" s="952" t="n">
        <v>27.5611172248933</v>
      </c>
      <c r="AG24" s="952" t="n">
        <v>6.571006972200099</v>
      </c>
      <c r="AH24" s="952" t="n">
        <v>-5.658928976572803</v>
      </c>
      <c r="AI24" s="952" t="n">
        <v>14.84008461857057</v>
      </c>
      <c r="AJ24" s="853" t="n">
        <v>0.4758802804205415</v>
      </c>
      <c r="AK24" s="397" t="n"/>
      <c r="AL24" s="1915" t="n">
        <v>22.1772749177516</v>
      </c>
      <c r="AM24" s="952" t="n">
        <v>14.8529389645829</v>
      </c>
      <c r="AN24" s="952" t="n">
        <v>26.6717384483413</v>
      </c>
      <c r="AO24" s="952" t="n">
        <v>21.2117915816179</v>
      </c>
      <c r="AP24" s="952" t="n">
        <v>7.324335953168703</v>
      </c>
      <c r="AQ24" s="952" t="n">
        <v>-4.494463530589698</v>
      </c>
      <c r="AR24" s="952" t="n">
        <v>14.62567640225792</v>
      </c>
      <c r="AS24" s="853" t="n">
        <v>0.5163247365658834</v>
      </c>
      <c r="AT24" s="2586" t="n"/>
      <c r="AU24" s="1915" t="n">
        <v>22.3568841109103</v>
      </c>
      <c r="AV24" s="952" t="n">
        <v>15.3503533918812</v>
      </c>
      <c r="AW24" s="952" t="n">
        <v>21.8981479360405</v>
      </c>
      <c r="AX24" s="952" t="n">
        <v>7.006530719029101</v>
      </c>
      <c r="AY24" s="952" t="n">
        <v>0.4587361748697987</v>
      </c>
      <c r="AZ24" s="952" t="n">
        <v>15.59360958821672</v>
      </c>
      <c r="BA24" s="853" t="n">
        <v>0.4337209088397489</v>
      </c>
      <c r="BB24" s="2586" t="n"/>
      <c r="BC24" s="1915" t="n">
        <v>23.18269193202587</v>
      </c>
      <c r="BD24" s="952" t="n">
        <v>15.3310301833653</v>
      </c>
      <c r="BE24" s="952" t="n">
        <v>21.8987290869466</v>
      </c>
      <c r="BF24" s="952" t="n">
        <v>7.851661748660572</v>
      </c>
      <c r="BG24" s="952" t="n">
        <v>1.283962845079273</v>
      </c>
      <c r="BH24" s="952" t="n">
        <v>0</v>
      </c>
      <c r="BI24" s="853" t="n"/>
      <c r="BJ24" s="2586" t="n"/>
      <c r="BK24" s="1915" t="n"/>
      <c r="BL24" s="952" t="n"/>
      <c r="BM24" s="952" t="n"/>
      <c r="BN24" s="952" t="n"/>
      <c r="BO24" s="952" t="n"/>
      <c r="BP24" s="952" t="n"/>
      <c r="BQ24" s="952" t="n"/>
      <c r="BR24" s="853" t="n"/>
      <c r="BS24" s="2586" t="n"/>
      <c r="BT24" s="1915" t="n"/>
      <c r="BU24" s="952" t="n"/>
      <c r="BV24" s="952" t="n"/>
      <c r="BW24" s="952" t="n"/>
      <c r="BX24" s="952" t="n"/>
      <c r="BY24" s="952" t="n"/>
      <c r="BZ24" s="853" t="n"/>
      <c r="CA24" s="2586" t="n"/>
      <c r="CB24" s="1915" t="n"/>
      <c r="CC24" s="952" t="n"/>
      <c r="CD24" s="952" t="n"/>
      <c r="CE24" s="952" t="n"/>
      <c r="CF24" s="952" t="n"/>
      <c r="CG24" s="952" t="n"/>
      <c r="CH24" s="853" t="n"/>
      <c r="CI24" s="2586" t="n"/>
      <c r="CJ24" s="1915" t="n"/>
      <c r="CK24" s="952" t="n"/>
      <c r="CL24" s="952" t="n"/>
      <c r="CM24" s="952" t="n"/>
      <c r="CN24" s="952" t="n"/>
      <c r="CO24" s="952" t="n"/>
      <c r="CP24" s="853" t="n"/>
      <c r="CQ24" s="397" t="n"/>
      <c r="CR24" s="952" t="n">
        <v>23.02017053220008</v>
      </c>
      <c r="CS24" s="952" t="n">
        <v>15.00588834481196</v>
      </c>
      <c r="CT24" s="952" t="n">
        <v>20.26686578186133</v>
      </c>
      <c r="CU24" s="952" t="n">
        <v>8.014282187388124</v>
      </c>
      <c r="CV24" s="952" t="n">
        <v>2.753304750338756</v>
      </c>
      <c r="CW24" s="952" t="n">
        <v>13.2440093010149</v>
      </c>
      <c r="CX24" s="774">
        <f>IFERROR(+CR24/CW24-1, "-")</f>
        <v/>
      </c>
      <c r="CY24" s="32" t="n"/>
      <c r="CZ24" s="952" t="n">
        <v>14.9521741623196</v>
      </c>
      <c r="DA24" s="952" t="n"/>
      <c r="DB24" s="952" t="n">
        <v>21.8396106084414</v>
      </c>
      <c r="DC24" s="952" t="n"/>
      <c r="DD24" s="952" t="n"/>
      <c r="DE24" s="232">
        <f>+CZ24/DD24-1</f>
        <v/>
      </c>
      <c r="DF24" s="232">
        <f>+DA24/DD24-1</f>
        <v/>
      </c>
      <c r="DG24" s="232">
        <f>+DB24/DD24-1</f>
        <v/>
      </c>
      <c r="DH24" s="853">
        <f>+DC24/DD24-1</f>
        <v/>
      </c>
      <c r="DI24" s="1180" t="n"/>
      <c r="DU24" s="2571">
        <f>(CS24-CZ24)*10^6</f>
        <v/>
      </c>
      <c r="DV24" s="2571">
        <f>(CT24-DC24)*10^6</f>
        <v/>
      </c>
      <c r="DW24" s="2571">
        <f>(CW24-DD24)*10^6</f>
        <v/>
      </c>
    </row>
    <row customHeight="1" ht="15" r="25" s="2323">
      <c r="A25" s="565" t="n"/>
      <c r="B25" s="1935" t="inlineStr">
        <is>
          <t>Postpayé</t>
        </is>
      </c>
      <c r="C25" s="1904" t="inlineStr">
        <is>
          <t>IND19</t>
        </is>
      </c>
      <c r="D25" s="1915" t="n">
        <v>98.2481929367633</v>
      </c>
      <c r="E25" s="952" t="n">
        <v>65.0182186915148</v>
      </c>
      <c r="F25" s="952" t="n">
        <v>33.2299742452485</v>
      </c>
      <c r="G25" s="952" t="n">
        <v>39.05360455859941</v>
      </c>
      <c r="H25" s="853" t="n">
        <v>1.515726628750573</v>
      </c>
      <c r="I25" s="2507" t="n"/>
      <c r="J25" s="1915" t="n">
        <v>100.250025173666</v>
      </c>
      <c r="K25" s="952" t="n">
        <v>58.7363757780099</v>
      </c>
      <c r="L25" s="952" t="n">
        <v>41.5136493956561</v>
      </c>
      <c r="M25" s="952" t="n">
        <v>41.29305386337369</v>
      </c>
      <c r="N25" s="853" t="n">
        <v>1.427769704448676</v>
      </c>
      <c r="O25" s="3380" t="n"/>
      <c r="P25" s="1915" t="n">
        <v>114.689622901021</v>
      </c>
      <c r="Q25" s="952" t="n">
        <v>65.0031573878338</v>
      </c>
      <c r="R25" s="952" t="n">
        <v>49.6864655131872</v>
      </c>
      <c r="S25" s="952" t="n">
        <v>38.05241130751139</v>
      </c>
      <c r="T25" s="853" t="n">
        <v>2.01399093934375</v>
      </c>
      <c r="U25" s="397" t="n"/>
      <c r="V25" s="1915" t="n">
        <v>96.24729344330061</v>
      </c>
      <c r="W25" s="952" t="n">
        <v>62.9057367496634</v>
      </c>
      <c r="X25" s="952" t="n">
        <v>109.203397187809</v>
      </c>
      <c r="Y25" s="952" t="n">
        <v>33.34155669363721</v>
      </c>
      <c r="Z25" s="952" t="n">
        <v>-12.9561037445084</v>
      </c>
      <c r="AA25" s="952" t="n">
        <v>49.42609048682138</v>
      </c>
      <c r="AB25" s="853" t="n">
        <v>0.9472973179815485</v>
      </c>
      <c r="AC25" s="397" t="n"/>
      <c r="AD25" s="1915" t="n">
        <v>97.81063747496179</v>
      </c>
      <c r="AE25" s="952" t="n">
        <v>64.9870150138332</v>
      </c>
      <c r="AF25" s="952" t="n">
        <v>112.733033592828</v>
      </c>
      <c r="AG25" s="952" t="n">
        <v>32.82362246112859</v>
      </c>
      <c r="AH25" s="952" t="n">
        <v>-14.9223961178662</v>
      </c>
      <c r="AI25" s="952" t="n">
        <v>55.83978284143978</v>
      </c>
      <c r="AJ25" s="853" t="n">
        <v>0.7516299759384923</v>
      </c>
      <c r="AK25" s="397" t="n"/>
      <c r="AL25" s="1915" t="n">
        <v>96.3284263057123</v>
      </c>
      <c r="AM25" s="952" t="n">
        <v>62.8874148190882</v>
      </c>
      <c r="AN25" s="952" t="n">
        <v>108.875987573315</v>
      </c>
      <c r="AO25" s="952" t="n">
        <v>94.50075214309071</v>
      </c>
      <c r="AP25" s="952" t="n">
        <v>33.4410114866241</v>
      </c>
      <c r="AQ25" s="952" t="n">
        <v>-12.54756126760269</v>
      </c>
      <c r="AR25" s="952" t="n">
        <v>56.13643110404974</v>
      </c>
      <c r="AS25" s="853" t="n">
        <v>0.7159699042350247</v>
      </c>
      <c r="AT25" s="2586" t="n"/>
      <c r="AU25" s="1915" t="n">
        <v>94.85096919070291</v>
      </c>
      <c r="AV25" s="952" t="n">
        <v>64.9670983688774</v>
      </c>
      <c r="AW25" s="952" t="n">
        <v>97.7012528442046</v>
      </c>
      <c r="AX25" s="952" t="n">
        <v>29.88387082182551</v>
      </c>
      <c r="AY25" s="952" t="n">
        <v>-2.850283653501691</v>
      </c>
      <c r="AZ25" s="952" t="n">
        <v>67.27455479631226</v>
      </c>
      <c r="BA25" s="853" t="n">
        <v>0.4099085378994183</v>
      </c>
      <c r="BB25" s="2586" t="n"/>
      <c r="BC25" s="1915" t="n">
        <v>97.17241484409116</v>
      </c>
      <c r="BD25" s="952" t="n">
        <v>64.9552442264533</v>
      </c>
      <c r="BE25" s="952" t="n">
        <v>97.6706591093467</v>
      </c>
      <c r="BF25" s="952" t="n">
        <v>32.21717061763786</v>
      </c>
      <c r="BG25" s="952" t="n">
        <v>-0.4982442652555363</v>
      </c>
      <c r="BH25" s="952" t="n">
        <v>0</v>
      </c>
      <c r="BI25" s="853" t="n"/>
      <c r="BJ25" s="2586" t="n"/>
      <c r="BK25" s="1915" t="n"/>
      <c r="BL25" s="952" t="n"/>
      <c r="BM25" s="952" t="n"/>
      <c r="BN25" s="952" t="n"/>
      <c r="BO25" s="952" t="n"/>
      <c r="BP25" s="952" t="n"/>
      <c r="BQ25" s="952" t="n"/>
      <c r="BR25" s="853" t="n"/>
      <c r="BS25" s="2586" t="n"/>
      <c r="BT25" s="1915" t="n"/>
      <c r="BU25" s="952" t="n"/>
      <c r="BV25" s="952" t="n"/>
      <c r="BW25" s="952" t="n"/>
      <c r="BX25" s="952" t="n"/>
      <c r="BY25" s="952" t="n"/>
      <c r="BZ25" s="853" t="n"/>
      <c r="CA25" s="2586" t="n"/>
      <c r="CB25" s="1915" t="n"/>
      <c r="CC25" s="952" t="n"/>
      <c r="CD25" s="952" t="n"/>
      <c r="CE25" s="952" t="n"/>
      <c r="CF25" s="952" t="n"/>
      <c r="CG25" s="952" t="n"/>
      <c r="CH25" s="853" t="n"/>
      <c r="CI25" s="2586" t="n"/>
      <c r="CJ25" s="1915" t="n"/>
      <c r="CK25" s="952" t="n"/>
      <c r="CL25" s="952" t="n"/>
      <c r="CM25" s="952" t="n"/>
      <c r="CN25" s="952" t="n"/>
      <c r="CO25" s="952" t="n"/>
      <c r="CP25" s="853" t="n"/>
      <c r="CQ25" s="397" t="n"/>
      <c r="CR25" s="952" t="n">
        <v>98.75885686469739</v>
      </c>
      <c r="CS25" s="952" t="n">
        <v>63.53789332851495</v>
      </c>
      <c r="CT25" s="952" t="n">
        <v>86.85590936326342</v>
      </c>
      <c r="CU25" s="952" t="n">
        <v>35.22096353618244</v>
      </c>
      <c r="CV25" s="952" t="n">
        <v>11.90294750143397</v>
      </c>
      <c r="CW25" s="952" t="n">
        <v>42.63393168648737</v>
      </c>
      <c r="CX25" s="774">
        <f>IFERROR(+CR25/CW25-1, "-")</f>
        <v/>
      </c>
      <c r="CY25" s="32" t="n"/>
      <c r="CZ25" s="952" t="n">
        <v>63.4485425991381</v>
      </c>
      <c r="DA25" s="952" t="n"/>
      <c r="DB25" s="952" t="n">
        <v>98.2185113117533</v>
      </c>
      <c r="DC25" s="952" t="n"/>
      <c r="DD25" s="952" t="n"/>
      <c r="DE25" s="232">
        <f>+CZ25/DD25-1</f>
        <v/>
      </c>
      <c r="DF25" s="232">
        <f>+DA25/DD25-1</f>
        <v/>
      </c>
      <c r="DG25" s="232">
        <f>+DB25/DD25-1</f>
        <v/>
      </c>
      <c r="DH25" s="853">
        <f>+DC25/DD25-1</f>
        <v/>
      </c>
      <c r="DI25" s="1180" t="n"/>
      <c r="DU25" s="2571">
        <f>(CS25-CZ25)*10^6</f>
        <v/>
      </c>
      <c r="DV25" s="2571">
        <f>(CT25-DC25)*10^6</f>
        <v/>
      </c>
      <c r="DW25" s="2571">
        <f>(CW25-DD25)*10^6</f>
        <v/>
      </c>
    </row>
    <row customHeight="1" ht="3.75" r="26" s="2323">
      <c r="A26" s="575" t="n"/>
      <c r="B26" s="855" t="n"/>
      <c r="C26" s="1904" t="inlineStr">
        <is>
          <t>IND20</t>
        </is>
      </c>
      <c r="D26" s="1944" t="n"/>
      <c r="E26" s="1945" t="n"/>
      <c r="F26" s="1945" t="n"/>
      <c r="G26" s="1945" t="n"/>
      <c r="H26" s="1200" t="n"/>
      <c r="I26" s="2507" t="n"/>
      <c r="J26" s="1944" t="n"/>
      <c r="K26" s="1945" t="n"/>
      <c r="L26" s="1945" t="n"/>
      <c r="M26" s="1945" t="n"/>
      <c r="N26" s="1200" t="n"/>
      <c r="O26" s="3392" t="n"/>
      <c r="P26" s="1944" t="n"/>
      <c r="Q26" s="1945" t="n"/>
      <c r="R26" s="1945" t="n"/>
      <c r="S26" s="1945" t="n"/>
      <c r="T26" s="1200" t="n"/>
      <c r="U26" s="522" t="n"/>
      <c r="V26" s="1944" t="n"/>
      <c r="W26" s="1945" t="n"/>
      <c r="X26" s="1945" t="n"/>
      <c r="Y26" s="1945" t="n"/>
      <c r="Z26" s="1945" t="n"/>
      <c r="AA26" s="1945" t="n"/>
      <c r="AB26" s="1200" t="n"/>
      <c r="AC26" s="522" t="n"/>
      <c r="AD26" s="1944" t="n"/>
      <c r="AE26" s="1945" t="n"/>
      <c r="AF26" s="1945" t="n"/>
      <c r="AG26" s="1945" t="n"/>
      <c r="AH26" s="1945" t="n"/>
      <c r="AI26" s="1945" t="n"/>
      <c r="AJ26" s="1200" t="n"/>
      <c r="AK26" s="522" t="n"/>
      <c r="AL26" s="1944" t="n"/>
      <c r="AM26" s="1945" t="n"/>
      <c r="AN26" s="1945" t="n"/>
      <c r="AO26" s="1945" t="n"/>
      <c r="AP26" s="1945" t="n"/>
      <c r="AQ26" s="1945" t="n"/>
      <c r="AR26" s="1945" t="n"/>
      <c r="AS26" s="1200" t="n"/>
      <c r="AT26" s="2669" t="n"/>
      <c r="AU26" s="1944" t="n"/>
      <c r="AV26" s="1945" t="n"/>
      <c r="AW26" s="1945" t="n"/>
      <c r="AX26" s="1945" t="n"/>
      <c r="AY26" s="1945" t="n"/>
      <c r="AZ26" s="1945" t="n"/>
      <c r="BA26" s="1200" t="n"/>
      <c r="BB26" s="2669" t="n"/>
      <c r="BC26" s="1944" t="n"/>
      <c r="BD26" s="1945" t="n"/>
      <c r="BE26" s="1945" t="n"/>
      <c r="BF26" s="1945" t="n"/>
      <c r="BG26" s="1945" t="n"/>
      <c r="BH26" s="1945" t="n"/>
      <c r="BI26" s="1200" t="n"/>
      <c r="BJ26" s="2669" t="n"/>
      <c r="BK26" s="1944" t="n"/>
      <c r="BL26" s="1945" t="n"/>
      <c r="BM26" s="1945" t="n"/>
      <c r="BN26" s="1945" t="n"/>
      <c r="BO26" s="1945" t="n"/>
      <c r="BP26" s="1945" t="n"/>
      <c r="BQ26" s="1945" t="n"/>
      <c r="BR26" s="1200" t="n"/>
      <c r="BS26" s="2669" t="n"/>
      <c r="BT26" s="1944" t="n"/>
      <c r="BU26" s="1945" t="n"/>
      <c r="BV26" s="1945" t="n"/>
      <c r="BW26" s="1945" t="n"/>
      <c r="BX26" s="1945" t="n"/>
      <c r="BY26" s="1945" t="n"/>
      <c r="BZ26" s="1200" t="n"/>
      <c r="CA26" s="2669" t="n"/>
      <c r="CB26" s="1944" t="n"/>
      <c r="CC26" s="1945" t="n"/>
      <c r="CD26" s="1945" t="n"/>
      <c r="CE26" s="1945" t="n"/>
      <c r="CF26" s="1945" t="n"/>
      <c r="CG26" s="1945" t="n"/>
      <c r="CH26" s="1200" t="n"/>
      <c r="CI26" s="2669" t="n"/>
      <c r="CJ26" s="1944" t="n"/>
      <c r="CK26" s="1945" t="n"/>
      <c r="CL26" s="1945" t="n"/>
      <c r="CM26" s="1945" t="n"/>
      <c r="CN26" s="1945" t="n"/>
      <c r="CO26" s="1945" t="n"/>
      <c r="CP26" s="1200" t="n"/>
      <c r="CQ26" s="397" t="n"/>
      <c r="CR26" s="1945" t="n"/>
      <c r="CS26" s="1945" t="n"/>
      <c r="CT26" s="1945" t="n"/>
      <c r="CU26" s="1945" t="n"/>
      <c r="CV26" s="1945" t="n"/>
      <c r="CW26" s="1945" t="n"/>
      <c r="CX26" s="853">
        <f>IFERROR(+CR26/CW26-1, "-")</f>
        <v/>
      </c>
      <c r="CY26" s="32" t="n"/>
      <c r="CZ26" s="1945" t="n"/>
      <c r="DA26" s="1945" t="n"/>
      <c r="DB26" s="1945" t="n"/>
      <c r="DC26" s="1945" t="n"/>
      <c r="DD26" s="1945" t="n"/>
      <c r="DE26" s="521" t="n"/>
      <c r="DF26" s="521" t="n"/>
      <c r="DG26" s="521" t="n"/>
      <c r="DH26" s="1200" t="n"/>
      <c r="DI26" s="1180" t="n"/>
      <c r="DU26" s="2571">
        <f>(CS26-CZ26)*10^6</f>
        <v/>
      </c>
      <c r="DV26" s="2571">
        <f>(CT26-DC26)*10^6</f>
        <v/>
      </c>
      <c r="DW26" s="2571">
        <f>(CW26-DD26)*10^6</f>
        <v/>
      </c>
    </row>
    <row customHeight="1" ht="15" r="27" s="2323">
      <c r="A27" s="671" t="inlineStr">
        <is>
          <t>Prix mn</t>
        </is>
      </c>
      <c r="B27" s="678" t="n"/>
      <c r="C27" s="1904" t="inlineStr">
        <is>
          <t>IND21</t>
        </is>
      </c>
      <c r="D27" s="1947" t="n">
        <v>12.5076457512684</v>
      </c>
      <c r="E27" s="1906" t="n">
        <v>14.9870343085297</v>
      </c>
      <c r="F27" s="1906" t="n">
        <v>-2.4793885572613</v>
      </c>
      <c r="G27" s="1906" t="n">
        <v>16.61952336508902</v>
      </c>
      <c r="H27" s="676" t="n">
        <v>-0.2474124873194636</v>
      </c>
      <c r="I27" s="3382" t="n"/>
      <c r="J27" s="1947" t="n">
        <v>11.5497644199639</v>
      </c>
      <c r="K27" s="1906" t="n">
        <v>14.9364405521274</v>
      </c>
      <c r="L27" s="1906" t="n">
        <v>-3.386676132163501</v>
      </c>
      <c r="M27" s="1906" t="n">
        <v>16.43419217267277</v>
      </c>
      <c r="N27" s="676" t="n">
        <v>-0.2972113080696984</v>
      </c>
      <c r="O27" s="2953" t="n"/>
      <c r="P27" s="1947" t="n">
        <v>11.1342803108415</v>
      </c>
      <c r="Q27" s="1906" t="n">
        <v>14.5654194266033</v>
      </c>
      <c r="R27" s="1906" t="n">
        <v>-3.4311391157618</v>
      </c>
      <c r="S27" s="1906" t="n">
        <v>17.04069213543579</v>
      </c>
      <c r="T27" s="676" t="n">
        <v>-0.3466063336894645</v>
      </c>
      <c r="U27" s="378" t="n"/>
      <c r="V27" s="1947" t="n">
        <v>11.083883411131</v>
      </c>
      <c r="W27" s="1906" t="n">
        <v>14.6332656596159</v>
      </c>
      <c r="X27" s="1906" t="n">
        <v>10.3923886288093</v>
      </c>
      <c r="Y27" s="1906" t="n">
        <v>-3.5493822484849</v>
      </c>
      <c r="Z27" s="1906" t="n">
        <v>0.6914947823216995</v>
      </c>
      <c r="AA27" s="1906" t="n">
        <v>14.78736893920326</v>
      </c>
      <c r="AB27" s="676" t="n">
        <v>-0.2504492545833378</v>
      </c>
      <c r="AC27" s="378" t="n"/>
      <c r="AD27" s="1947" t="n">
        <v>11.4085967219023</v>
      </c>
      <c r="AE27" s="1906" t="n">
        <v>14.6218419814979</v>
      </c>
      <c r="AF27" s="1906" t="n">
        <v>10.4230663942016</v>
      </c>
      <c r="AG27" s="1906" t="n">
        <v>-3.213245259595599</v>
      </c>
      <c r="AH27" s="1906" t="n">
        <v>0.985530327700701</v>
      </c>
      <c r="AI27" s="1906" t="n">
        <v>15.25223911969725</v>
      </c>
      <c r="AJ27" s="676" t="n">
        <v>-0.2520051231580248</v>
      </c>
      <c r="AK27" s="378" t="n"/>
      <c r="AL27" s="1947" t="n">
        <v>10.9113788331886</v>
      </c>
      <c r="AM27" s="1906" t="n">
        <v>14.3973862550636</v>
      </c>
      <c r="AN27" s="1906" t="n">
        <v>10.5499829178948</v>
      </c>
      <c r="AO27" s="1906" t="n">
        <v>11.431756643933</v>
      </c>
      <c r="AP27" s="1906" t="n">
        <v>-3.486007421875001</v>
      </c>
      <c r="AQ27" s="1906" t="n">
        <v>0.3613959152937998</v>
      </c>
      <c r="AR27" s="1906" t="n">
        <v>15.51997248707687</v>
      </c>
      <c r="AS27" s="676" t="n">
        <v>-0.2969459937977171</v>
      </c>
      <c r="AT27" s="2575" t="n"/>
      <c r="AU27" s="1947" t="n">
        <v>10.3053190948483</v>
      </c>
      <c r="AV27" s="1906" t="n">
        <v>14.0605190417646</v>
      </c>
      <c r="AW27" s="1906" t="n">
        <v>11.3200084545753</v>
      </c>
      <c r="AX27" s="1906" t="n">
        <v>-3.755199946916299</v>
      </c>
      <c r="AY27" s="1906" t="n">
        <v>-1.014689359726999</v>
      </c>
      <c r="AZ27" s="1906" t="n">
        <v>13.91493758537695</v>
      </c>
      <c r="BA27" s="676" t="n">
        <v>-0.2594060137446793</v>
      </c>
      <c r="BB27" s="2575" t="n"/>
      <c r="BC27" s="1947" t="n">
        <v>10.89392944293668</v>
      </c>
      <c r="BD27" s="1906" t="n">
        <v>13.8467777331966</v>
      </c>
      <c r="BE27" s="1906" t="n">
        <v>11.2791324928595</v>
      </c>
      <c r="BF27" s="1906" t="n">
        <v>-2.952848290259915</v>
      </c>
      <c r="BG27" s="1906" t="n">
        <v>-0.385203049922815</v>
      </c>
      <c r="BH27" s="1906" t="n">
        <v>0</v>
      </c>
      <c r="BI27" s="676" t="n"/>
      <c r="BJ27" s="2575" t="n"/>
      <c r="BK27" s="1947" t="n"/>
      <c r="BL27" s="1906" t="n"/>
      <c r="BM27" s="1906" t="n"/>
      <c r="BN27" s="1906" t="n"/>
      <c r="BO27" s="1906" t="n"/>
      <c r="BP27" s="1906" t="n"/>
      <c r="BQ27" s="1906" t="n"/>
      <c r="BR27" s="676" t="n"/>
      <c r="BS27" s="2575" t="n"/>
      <c r="BT27" s="1947" t="n"/>
      <c r="BU27" s="1906" t="n"/>
      <c r="BV27" s="1906" t="n"/>
      <c r="BW27" s="1906" t="n"/>
      <c r="BX27" s="1906" t="n"/>
      <c r="BY27" s="1906" t="n"/>
      <c r="BZ27" s="676" t="n"/>
      <c r="CA27" s="2575" t="n"/>
      <c r="CB27" s="1947" t="n"/>
      <c r="CC27" s="1906" t="n"/>
      <c r="CD27" s="1906" t="n"/>
      <c r="CE27" s="1906" t="n"/>
      <c r="CF27" s="1906" t="n"/>
      <c r="CG27" s="1906" t="n"/>
      <c r="CH27" s="676" t="n"/>
      <c r="CI27" s="2575" t="n"/>
      <c r="CJ27" s="1947" t="n"/>
      <c r="CK27" s="1906" t="n"/>
      <c r="CL27" s="1906" t="n"/>
      <c r="CM27" s="1906" t="n"/>
      <c r="CN27" s="1906" t="n"/>
      <c r="CO27" s="1906" t="n"/>
      <c r="CP27" s="676" t="n"/>
      <c r="CQ27" s="674" t="n"/>
      <c r="CR27" s="1906" t="n">
        <v>11.25008224983434</v>
      </c>
      <c r="CS27" s="1906" t="n">
        <v>14.60008923403116</v>
      </c>
      <c r="CT27" s="1906" t="n">
        <v>11.50547947528348</v>
      </c>
      <c r="CU27" s="3378" t="n">
        <v>-3.350006984196817</v>
      </c>
      <c r="CV27" s="3378" t="n">
        <v>-0.2553972254491441</v>
      </c>
      <c r="CW27" s="1906" t="n">
        <v>15.67788619619972</v>
      </c>
      <c r="CX27" s="1948">
        <f>IFERROR(+CR27/CW27-1, "-")</f>
        <v/>
      </c>
      <c r="CY27" s="93" t="n"/>
      <c r="CZ27" s="1906" t="n">
        <v>13.7885581874465</v>
      </c>
      <c r="DA27" s="1906" t="n"/>
      <c r="DB27" s="1906" t="n">
        <v>12.193996685737</v>
      </c>
      <c r="DC27" s="1906" t="n"/>
      <c r="DD27" s="1906" t="n"/>
      <c r="DE27" s="376">
        <f>+CZ27/DD27-1</f>
        <v/>
      </c>
      <c r="DF27" s="376">
        <f>+DA27/DD27-1</f>
        <v/>
      </c>
      <c r="DG27" s="376">
        <f>+DB27/DD27-1</f>
        <v/>
      </c>
      <c r="DH27" s="676">
        <f>+DC27/DD27-1</f>
        <v/>
      </c>
      <c r="DI27" s="1180" t="n"/>
      <c r="DU27" s="2571">
        <f>(CS27-CZ27)*10^6</f>
        <v/>
      </c>
      <c r="DV27" s="2571">
        <f>(CT27-DC27)*10^6</f>
        <v/>
      </c>
      <c r="DW27" s="2571">
        <f>(CW27-DD27)*10^6</f>
        <v/>
      </c>
    </row>
    <row customHeight="1" ht="15" r="28" s="2323">
      <c r="A28" s="564" t="n"/>
      <c r="B28" s="685" t="inlineStr">
        <is>
          <t>Prix mn Sortant</t>
        </is>
      </c>
      <c r="C28" s="1904" t="inlineStr">
        <is>
          <t>IND22</t>
        </is>
      </c>
      <c r="D28" s="3393" t="n">
        <v>24.279191126422</v>
      </c>
      <c r="E28" s="1926" t="n">
        <v>22.4895045446598</v>
      </c>
      <c r="F28" s="1926" t="n">
        <v>1.789686581762201</v>
      </c>
      <c r="G28" s="1926" t="n">
        <v>23.98678732876218</v>
      </c>
      <c r="H28" s="1927" t="n">
        <v>0.01219020261663806</v>
      </c>
      <c r="I28" s="3384" t="n"/>
      <c r="J28" s="3393" t="n">
        <v>23.9598579599695</v>
      </c>
      <c r="K28" s="1926" t="n">
        <v>22.3195293806872</v>
      </c>
      <c r="L28" s="1926" t="n">
        <v>1.640328579282301</v>
      </c>
      <c r="M28" s="1926" t="n">
        <v>23.97979873196351</v>
      </c>
      <c r="N28" s="1927" t="n">
        <v>-0.0008315654446017229</v>
      </c>
      <c r="O28" s="3385" t="n"/>
      <c r="P28" s="3393" t="n">
        <v>24.1569676708647</v>
      </c>
      <c r="Q28" s="1926" t="n">
        <v>22.2621906525999</v>
      </c>
      <c r="R28" s="1926" t="n">
        <v>1.894777018264797</v>
      </c>
      <c r="S28" s="1926" t="n">
        <v>24.65415253362298</v>
      </c>
      <c r="T28" s="1927" t="n">
        <v>-0.02016637408567301</v>
      </c>
      <c r="U28" s="1930" t="n"/>
      <c r="V28" s="3393" t="n">
        <v>24.1193047057975</v>
      </c>
      <c r="W28" s="1926" t="n">
        <v>22.2995022062666</v>
      </c>
      <c r="X28" s="1926" t="n">
        <v>23.6316942347196</v>
      </c>
      <c r="Y28" s="1926" t="n">
        <v>1.819802499530901</v>
      </c>
      <c r="Z28" s="1926" t="n">
        <v>0.4876104710779003</v>
      </c>
      <c r="AA28" s="1926" t="n">
        <v>22.28708852821308</v>
      </c>
      <c r="AB28" s="1927" t="n">
        <v>0.08220975903896233</v>
      </c>
      <c r="AC28" s="1930" t="n"/>
      <c r="AD28" s="3393" t="n">
        <v>23.7187045499446</v>
      </c>
      <c r="AE28" s="1926" t="n">
        <v>22.539910754951</v>
      </c>
      <c r="AF28" s="1926" t="n">
        <v>23.5670616666037</v>
      </c>
      <c r="AG28" s="1926" t="n">
        <v>1.178793794993602</v>
      </c>
      <c r="AH28" s="1926" t="n">
        <v>0.1516428833409016</v>
      </c>
      <c r="AI28" s="1926" t="n">
        <v>23.78393795539346</v>
      </c>
      <c r="AJ28" s="1927" t="n">
        <v>-0.002742750404546412</v>
      </c>
      <c r="AK28" s="1930" t="n"/>
      <c r="AL28" s="3393" t="n">
        <v>23.4067841158845</v>
      </c>
      <c r="AM28" s="1926" t="n">
        <v>22.1938940829885</v>
      </c>
      <c r="AN28" s="1926" t="n">
        <v>23.5769320746748</v>
      </c>
      <c r="AO28" s="1926" t="n">
        <v>23.1047189889952</v>
      </c>
      <c r="AP28" s="1926" t="n">
        <v>1.212890032895999</v>
      </c>
      <c r="AQ28" s="1926" t="n">
        <v>-0.1701479587903023</v>
      </c>
      <c r="AR28" s="1926" t="n">
        <v>24.68720707065809</v>
      </c>
      <c r="AS28" s="1927" t="n">
        <v>-0.05186584902491598</v>
      </c>
      <c r="AT28" s="3386" t="n"/>
      <c r="AU28" s="3393" t="n">
        <v>22.2162157826458</v>
      </c>
      <c r="AV28" s="1926" t="n">
        <v>22.2258765572774</v>
      </c>
      <c r="AW28" s="1926" t="n">
        <v>23.2882019533711</v>
      </c>
      <c r="AX28" s="1926" t="n">
        <v>-0.009660774631594649</v>
      </c>
      <c r="AY28" s="1926" t="n">
        <v>-1.071986170725296</v>
      </c>
      <c r="AZ28" s="1926" t="n">
        <v>23.23284268959052</v>
      </c>
      <c r="BA28" s="1927" t="n">
        <v>-0.04375817976851448</v>
      </c>
      <c r="BB28" s="3386" t="n"/>
      <c r="BC28" s="3393" t="n">
        <v>25.0558743079675</v>
      </c>
      <c r="BD28" s="1926" t="n">
        <v>22.3211668490522</v>
      </c>
      <c r="BE28" s="1926" t="n">
        <v>23.4496121443334</v>
      </c>
      <c r="BF28" s="1926" t="n">
        <v>2.734707458915299</v>
      </c>
      <c r="BG28" s="1926" t="n">
        <v>1.606262163634099</v>
      </c>
      <c r="BH28" s="1926" t="n">
        <v>0</v>
      </c>
      <c r="BI28" s="1927" t="n"/>
      <c r="BJ28" s="3386" t="n"/>
      <c r="BK28" s="3393" t="n"/>
      <c r="BL28" s="1926" t="n"/>
      <c r="BM28" s="1926" t="n"/>
      <c r="BN28" s="1926" t="n"/>
      <c r="BO28" s="1926" t="n"/>
      <c r="BP28" s="1926" t="n"/>
      <c r="BQ28" s="1926" t="n"/>
      <c r="BR28" s="1927" t="n"/>
      <c r="BS28" s="3386" t="n"/>
      <c r="BT28" s="3393" t="n"/>
      <c r="BU28" s="1926" t="n"/>
      <c r="BV28" s="1926" t="n"/>
      <c r="BW28" s="1926" t="n"/>
      <c r="BX28" s="1926" t="n"/>
      <c r="BY28" s="1926" t="n"/>
      <c r="BZ28" s="1927" t="n"/>
      <c r="CA28" s="3386" t="n"/>
      <c r="CB28" s="3393" t="n"/>
      <c r="CC28" s="1926" t="n"/>
      <c r="CD28" s="1926" t="n"/>
      <c r="CE28" s="1926" t="n"/>
      <c r="CF28" s="1926" t="n"/>
      <c r="CG28" s="1926" t="n"/>
      <c r="CH28" s="1927" t="n"/>
      <c r="CI28" s="3386" t="n"/>
      <c r="CJ28" s="3393" t="n"/>
      <c r="CK28" s="1926" t="n"/>
      <c r="CL28" s="1926" t="n"/>
      <c r="CM28" s="1926" t="n"/>
      <c r="CN28" s="1926" t="n"/>
      <c r="CO28" s="1926" t="n"/>
      <c r="CP28" s="1927" t="n"/>
      <c r="CQ28" s="1932" t="n"/>
      <c r="CR28" s="3387" t="n">
        <v>23.87951514450351</v>
      </c>
      <c r="CS28" s="1926" t="n">
        <v>22.47777802289246</v>
      </c>
      <c r="CT28" s="1926" t="n">
        <v>23.85357046935429</v>
      </c>
      <c r="CU28" s="1926" t="n">
        <v>1.401737121611049</v>
      </c>
      <c r="CV28" s="1926" t="n">
        <v>0.02594467514921917</v>
      </c>
      <c r="CW28" s="1926" t="n">
        <v>23.81537195859061</v>
      </c>
      <c r="CX28" s="774">
        <f>IFERROR(+CR28/CW28-1, "-")</f>
        <v/>
      </c>
      <c r="CY28" s="32" t="n"/>
      <c r="CZ28" s="1926" t="n">
        <v>23.9395475371322</v>
      </c>
      <c r="DA28" s="1926" t="n"/>
      <c r="DB28" s="1926" t="n">
        <v>25.6495185792381</v>
      </c>
      <c r="DC28" s="1926" t="n"/>
      <c r="DD28" s="1926" t="n"/>
      <c r="DE28" s="1934">
        <f>+CZ28/DD28-1</f>
        <v/>
      </c>
      <c r="DF28" s="1934">
        <f>+DA28/DD28-1</f>
        <v/>
      </c>
      <c r="DG28" s="1934">
        <f>+DB28/DD28-1</f>
        <v/>
      </c>
      <c r="DH28" s="1927">
        <f>+DC28/DD28-1</f>
        <v/>
      </c>
      <c r="DI28" s="1180" t="n"/>
      <c r="DU28" s="2571">
        <f>(CS28-CZ28)*10^6</f>
        <v/>
      </c>
      <c r="DV28" s="2571">
        <f>(CT28-DC28)*10^6</f>
        <v/>
      </c>
      <c r="DW28" s="2571">
        <f>(CW28-DD28)*10^6</f>
        <v/>
      </c>
    </row>
    <row customHeight="1" ht="15" r="29" s="2323">
      <c r="A29" s="565" t="n"/>
      <c r="B29" s="1935" t="inlineStr">
        <is>
          <t>Prépayé</t>
        </is>
      </c>
      <c r="C29" s="1904" t="inlineStr">
        <is>
          <t>IND23</t>
        </is>
      </c>
      <c r="D29" s="3394" t="n">
        <v>25.9812684424243</v>
      </c>
      <c r="E29" s="952" t="n">
        <v>24.0294377271788</v>
      </c>
      <c r="F29" s="952" t="n">
        <v>1.951830715245503</v>
      </c>
      <c r="G29" s="952" t="n">
        <v>25.3943926958585</v>
      </c>
      <c r="H29" s="853" t="n">
        <v>0.02311044621521963</v>
      </c>
      <c r="I29" s="2507" t="n"/>
      <c r="J29" s="3394" t="n">
        <v>25.7604836353397</v>
      </c>
      <c r="K29" s="952" t="n">
        <v>23.9101780413293</v>
      </c>
      <c r="L29" s="952" t="n">
        <v>1.850305594010401</v>
      </c>
      <c r="M29" s="952" t="n">
        <v>25.41581528172881</v>
      </c>
      <c r="N29" s="853" t="n">
        <v>0.01356117636952869</v>
      </c>
      <c r="O29" s="3380" t="n"/>
      <c r="P29" s="3394" t="n">
        <v>25.9147244264706</v>
      </c>
      <c r="Q29" s="952" t="n">
        <v>23.9644455133782</v>
      </c>
      <c r="R29" s="952" t="n">
        <v>1.950278913092397</v>
      </c>
      <c r="S29" s="952" t="n">
        <v>26.11959915588819</v>
      </c>
      <c r="T29" s="853" t="n">
        <v>-0.007843716444301041</v>
      </c>
      <c r="U29" s="397" t="n"/>
      <c r="V29" s="3394" t="n">
        <v>26.0020326456178</v>
      </c>
      <c r="W29" s="952" t="n">
        <v>23.8700775347341</v>
      </c>
      <c r="X29" s="952" t="n">
        <v>25.2575017961515</v>
      </c>
      <c r="Y29" s="952" t="n">
        <v>2.131955110883698</v>
      </c>
      <c r="Z29" s="952" t="n">
        <v>0.7445308494662974</v>
      </c>
      <c r="AA29" s="952" t="n">
        <v>23.65893396577384</v>
      </c>
      <c r="AB29" s="853" t="n">
        <v>0.09903652815606967</v>
      </c>
      <c r="AC29" s="397" t="n"/>
      <c r="AD29" s="3394" t="n">
        <v>25.7422129927364</v>
      </c>
      <c r="AE29" s="952" t="n">
        <v>23.823836874506</v>
      </c>
      <c r="AF29" s="952" t="n">
        <v>25.1515549277109</v>
      </c>
      <c r="AG29" s="952" t="n">
        <v>1.918376118230398</v>
      </c>
      <c r="AH29" s="952" t="n">
        <v>0.5906580650254973</v>
      </c>
      <c r="AI29" s="952" t="n">
        <v>25.38059099603212</v>
      </c>
      <c r="AJ29" s="853" t="n">
        <v>0.01424797384587362</v>
      </c>
      <c r="AK29" s="397" t="n"/>
      <c r="AL29" s="3394" t="n">
        <v>25.4015411376687</v>
      </c>
      <c r="AM29" s="952" t="n">
        <v>23.8216934658185</v>
      </c>
      <c r="AN29" s="952" t="n">
        <v>25.1451522937507</v>
      </c>
      <c r="AO29" s="952" t="n">
        <v>25.1219857088674</v>
      </c>
      <c r="AP29" s="952" t="n">
        <v>1.579847671850199</v>
      </c>
      <c r="AQ29" s="952" t="n">
        <v>0.2563888439179998</v>
      </c>
      <c r="AR29" s="952" t="n">
        <v>26.36639027727878</v>
      </c>
      <c r="AS29" s="3395" t="n">
        <v>-0.03659390343021407</v>
      </c>
      <c r="AT29" s="2586" t="n"/>
      <c r="AU29" s="3394" t="n">
        <v>24.2729405432526</v>
      </c>
      <c r="AV29" s="952" t="n">
        <v>23.7816063956184</v>
      </c>
      <c r="AW29" s="952" t="n">
        <v>25.0975318577457</v>
      </c>
      <c r="AX29" s="952" t="n">
        <v>0.4913341476342019</v>
      </c>
      <c r="AY29" s="952" t="n">
        <v>-0.8245913144930981</v>
      </c>
      <c r="AZ29" s="952" t="n">
        <v>25.00134497000857</v>
      </c>
      <c r="BA29" s="853" t="n">
        <v>-0.02913460966319026</v>
      </c>
      <c r="BB29" s="2586" t="n"/>
      <c r="BC29" s="3394" t="n">
        <v>26.79336660803541</v>
      </c>
      <c r="BD29" s="952" t="n">
        <v>23.8271267424619</v>
      </c>
      <c r="BE29" s="952" t="n">
        <v>25.0738108111602</v>
      </c>
      <c r="BF29" s="952" t="n">
        <v>2.96623986557351</v>
      </c>
      <c r="BG29" s="952" t="n">
        <v>1.719555796875209</v>
      </c>
      <c r="BH29" s="952" t="n">
        <v>0</v>
      </c>
      <c r="BI29" s="853" t="n"/>
      <c r="BJ29" s="2586" t="n"/>
      <c r="BK29" s="3394" t="n"/>
      <c r="BL29" s="952" t="n"/>
      <c r="BM29" s="952" t="n"/>
      <c r="BN29" s="952" t="n"/>
      <c r="BO29" s="952" t="n"/>
      <c r="BP29" s="952" t="n"/>
      <c r="BQ29" s="952" t="n"/>
      <c r="BR29" s="853" t="n"/>
      <c r="BS29" s="2586" t="n"/>
      <c r="BT29" s="3394" t="n"/>
      <c r="BU29" s="952" t="n"/>
      <c r="BV29" s="952" t="n"/>
      <c r="BW29" s="952" t="n"/>
      <c r="BX29" s="952" t="n"/>
      <c r="BY29" s="952" t="n"/>
      <c r="BZ29" s="853" t="n"/>
      <c r="CA29" s="2586" t="n"/>
      <c r="CB29" s="3394" t="n"/>
      <c r="CC29" s="952" t="n"/>
      <c r="CD29" s="952" t="n"/>
      <c r="CE29" s="952" t="n"/>
      <c r="CF29" s="952" t="n"/>
      <c r="CG29" s="952" t="n"/>
      <c r="CH29" s="853" t="n"/>
      <c r="CI29" s="2586" t="n"/>
      <c r="CJ29" s="3394" t="n"/>
      <c r="CK29" s="952" t="n"/>
      <c r="CL29" s="952" t="n"/>
      <c r="CM29" s="952" t="n"/>
      <c r="CN29" s="952" t="n"/>
      <c r="CO29" s="952" t="n"/>
      <c r="CP29" s="853" t="n"/>
      <c r="CQ29" s="397" t="n"/>
      <c r="CR29" s="2980" t="n">
        <v>25.745865154398</v>
      </c>
      <c r="CS29" s="952" t="n">
        <v>24.03622474594311</v>
      </c>
      <c r="CT29" s="952" t="n">
        <v>25.70710026594789</v>
      </c>
      <c r="CU29" s="952" t="n">
        <v>1.709640408454899</v>
      </c>
      <c r="CV29" s="952" t="n">
        <v>0.03876488845011039</v>
      </c>
      <c r="CW29" s="952" t="n">
        <v>25.33726611196188</v>
      </c>
      <c r="CX29" s="774">
        <f>IFERROR(+CR29/CW29-1, "-")</f>
        <v/>
      </c>
      <c r="CY29" s="32" t="n"/>
      <c r="CZ29" s="952" t="n">
        <v>23.8628749970434</v>
      </c>
      <c r="DA29" s="952" t="n"/>
      <c r="DB29" s="952" t="n">
        <v>25.3622248379461</v>
      </c>
      <c r="DC29" s="952" t="n"/>
      <c r="DD29" s="952" t="n"/>
      <c r="DE29" s="232">
        <f>+CZ29/DD29-1</f>
        <v/>
      </c>
      <c r="DF29" s="232">
        <f>+DA29/DD29-1</f>
        <v/>
      </c>
      <c r="DG29" s="232">
        <f>+DB29/DD29-1</f>
        <v/>
      </c>
      <c r="DH29" s="853">
        <f>+DC29/DD29-1</f>
        <v/>
      </c>
      <c r="DI29" s="1180" t="n"/>
      <c r="DU29" s="2571">
        <f>(CS29-CZ29)*10^6</f>
        <v/>
      </c>
      <c r="DV29" s="2571">
        <f>(CT29-DC29)*10^6</f>
        <v/>
      </c>
      <c r="DW29" s="2571">
        <f>(CW29-DD29)*10^6</f>
        <v/>
      </c>
    </row>
    <row customHeight="1" ht="15" r="30" s="2323">
      <c r="A30" s="565" t="n"/>
      <c r="B30" s="1935" t="inlineStr">
        <is>
          <t>Postpayé</t>
        </is>
      </c>
      <c r="C30" s="1904" t="inlineStr">
        <is>
          <t>IND24</t>
        </is>
      </c>
      <c r="D30" s="1915" t="n">
        <v>3.6231536151704</v>
      </c>
      <c r="E30" s="952" t="n">
        <v>3.40365621682528</v>
      </c>
      <c r="F30" s="952" t="n">
        <v>0.2194973983451196</v>
      </c>
      <c r="G30" s="952" t="n">
        <v>4.557196097223025</v>
      </c>
      <c r="H30" s="853" t="n">
        <v>-0.2049599056362297</v>
      </c>
      <c r="I30" s="2507" t="n"/>
      <c r="J30" s="1915" t="n">
        <v>3.73539299581807</v>
      </c>
      <c r="K30" s="952" t="n">
        <v>3.34116884184347</v>
      </c>
      <c r="L30" s="952" t="n">
        <v>0.3942241539745996</v>
      </c>
      <c r="M30" s="952" t="n">
        <v>4.558798496927176</v>
      </c>
      <c r="N30" s="853" t="n">
        <v>-0.1806189726666174</v>
      </c>
      <c r="O30" s="3380" t="n"/>
      <c r="P30" s="1915" t="n">
        <v>4.66435816004985</v>
      </c>
      <c r="Q30" s="952" t="n">
        <v>3.31645767486745</v>
      </c>
      <c r="R30" s="952" t="n">
        <v>1.3479004851824</v>
      </c>
      <c r="S30" s="952" t="n">
        <v>4.830652221284301</v>
      </c>
      <c r="T30" s="853" t="n">
        <v>-0.03442476369997083</v>
      </c>
      <c r="U30" s="397" t="n"/>
      <c r="V30" s="1915" t="n">
        <v>3.19275968423005</v>
      </c>
      <c r="W30" s="952" t="n">
        <v>3.36212050939399</v>
      </c>
      <c r="X30" s="952" t="n">
        <v>4.4943002327451</v>
      </c>
      <c r="Y30" s="952" t="n">
        <v>-0.16936082516394</v>
      </c>
      <c r="Z30" s="952" t="n">
        <v>-1.30154054851505</v>
      </c>
      <c r="AA30" s="952" t="n">
        <v>4.061910617320389</v>
      </c>
      <c r="AB30" s="853" t="n">
        <v>-0.2139758884363908</v>
      </c>
      <c r="AC30" s="397" t="n"/>
      <c r="AD30" s="1915" t="n">
        <v>3.54558886749908</v>
      </c>
      <c r="AE30" s="952" t="n">
        <v>2.91346751930137</v>
      </c>
      <c r="AF30" s="952" t="n">
        <v>4.48626942570234</v>
      </c>
      <c r="AG30" s="952" t="n">
        <v>0.6321213481977099</v>
      </c>
      <c r="AH30" s="952" t="n">
        <v>-0.94068055820326</v>
      </c>
      <c r="AI30" s="952" t="n">
        <v>3.884685663801685</v>
      </c>
      <c r="AJ30" s="853" t="n">
        <v>-0.0872906653586879</v>
      </c>
      <c r="AK30" s="397" t="n"/>
      <c r="AL30" s="1915" t="n">
        <v>3.77124432910036</v>
      </c>
      <c r="AM30" s="952" t="n">
        <v>3.37589239511284</v>
      </c>
      <c r="AN30" s="952" t="n">
        <v>4.53171834654522</v>
      </c>
      <c r="AO30" s="952" t="n">
        <v>3.75244478740256</v>
      </c>
      <c r="AP30" s="952" t="n">
        <v>0.3953519339875196</v>
      </c>
      <c r="AQ30" s="952" t="n">
        <v>-0.7604740174448601</v>
      </c>
      <c r="AR30" s="952" t="n">
        <v>4.179861684199814</v>
      </c>
      <c r="AS30" s="853" t="n">
        <v>-0.09775858293207595</v>
      </c>
      <c r="AT30" s="2586" t="n"/>
      <c r="AU30" s="1915" t="n">
        <v>2.87860275107798</v>
      </c>
      <c r="AV30" s="952" t="n">
        <v>3.4053430949487</v>
      </c>
      <c r="AW30" s="952" t="n">
        <v>3.835215026429931</v>
      </c>
      <c r="AX30" s="952" t="n">
        <v>-0.5267403438707206</v>
      </c>
      <c r="AY30" s="952" t="n">
        <v>-0.9566122753519508</v>
      </c>
      <c r="AZ30" s="952" t="n">
        <v>3.733186666246727</v>
      </c>
      <c r="BA30" s="853" t="n">
        <v>-0.2289153989794809</v>
      </c>
      <c r="BB30" s="2586" t="n"/>
      <c r="BC30" s="1915" t="n">
        <v>5.21473983305596</v>
      </c>
      <c r="BD30" s="952" t="n">
        <v>3.48128147407914</v>
      </c>
      <c r="BE30" s="952" t="n">
        <v>3.96083180258548</v>
      </c>
      <c r="BF30" s="952" t="n">
        <v>1.73345835897682</v>
      </c>
      <c r="BG30" s="952" t="n">
        <v>1.25390803047048</v>
      </c>
      <c r="BH30" s="952" t="n">
        <v>0</v>
      </c>
      <c r="BI30" s="853" t="n"/>
      <c r="BJ30" s="2586" t="n"/>
      <c r="BK30" s="1915" t="n"/>
      <c r="BL30" s="952" t="n"/>
      <c r="BM30" s="952" t="n"/>
      <c r="BN30" s="952" t="n"/>
      <c r="BO30" s="952" t="n"/>
      <c r="BP30" s="952" t="n"/>
      <c r="BQ30" s="952" t="n"/>
      <c r="BR30" s="853" t="n"/>
      <c r="BS30" s="2586" t="n"/>
      <c r="BT30" s="1915" t="n"/>
      <c r="BU30" s="952" t="n"/>
      <c r="BV30" s="952" t="n"/>
      <c r="BW30" s="952" t="n"/>
      <c r="BX30" s="952" t="n"/>
      <c r="BY30" s="952" t="n"/>
      <c r="BZ30" s="853" t="n"/>
      <c r="CA30" s="2586" t="n"/>
      <c r="CB30" s="1915" t="n"/>
      <c r="CC30" s="952" t="n"/>
      <c r="CD30" s="952" t="n"/>
      <c r="CE30" s="952" t="n"/>
      <c r="CF30" s="952" t="n"/>
      <c r="CG30" s="952" t="n"/>
      <c r="CH30" s="853" t="n"/>
      <c r="CI30" s="2586" t="n"/>
      <c r="CJ30" s="1915" t="n"/>
      <c r="CK30" s="952" t="n"/>
      <c r="CL30" s="952" t="n"/>
      <c r="CM30" s="952" t="n"/>
      <c r="CN30" s="952" t="n"/>
      <c r="CO30" s="952" t="n"/>
      <c r="CP30" s="853" t="n"/>
      <c r="CQ30" s="397" t="n"/>
      <c r="CR30" s="952" t="n">
        <v>3.787011229230523</v>
      </c>
      <c r="CS30" s="952" t="n">
        <v>3.331853624898475</v>
      </c>
      <c r="CT30" s="952" t="n">
        <v>3.764911566244983</v>
      </c>
      <c r="CU30" s="952" t="n">
        <v>0.4551576043320478</v>
      </c>
      <c r="CV30" s="952" t="n">
        <v>0.02209966298554011</v>
      </c>
      <c r="CW30" s="952" t="n">
        <v>4.263829688660328</v>
      </c>
      <c r="CX30" s="853">
        <f>IFERROR(+CR30/CW30-1, "-")</f>
        <v/>
      </c>
      <c r="CY30" s="32" t="n"/>
      <c r="CZ30" s="952" t="n">
        <v>3.40128877588521</v>
      </c>
      <c r="DA30" s="952" t="n"/>
      <c r="DB30" s="952" t="n">
        <v>3.86513811573212</v>
      </c>
      <c r="DC30" s="952" t="n"/>
      <c r="DD30" s="952" t="n"/>
      <c r="DE30" s="232">
        <f>+CZ30/DD30-1</f>
        <v/>
      </c>
      <c r="DF30" s="232">
        <f>+DA30/DD30-1</f>
        <v/>
      </c>
      <c r="DG30" s="232">
        <f>+DB30/DD30-1</f>
        <v/>
      </c>
      <c r="DH30" s="853">
        <f>+DC30/DD30-1</f>
        <v/>
      </c>
      <c r="DI30" s="1180" t="n"/>
      <c r="DU30" s="2571">
        <f>(CS30-CZ30)*10^6</f>
        <v/>
      </c>
      <c r="DV30" s="2571">
        <f>(CT30-DC30)*10^6</f>
        <v/>
      </c>
      <c r="DW30" s="2571">
        <f>(CW30-DD30)*10^6</f>
        <v/>
      </c>
    </row>
    <row customFormat="1" customHeight="1" ht="15" r="31" s="160">
      <c r="A31" s="1952" t="n"/>
      <c r="B31" s="1953" t="inlineStr">
        <is>
          <t>Prix mn Entrant</t>
        </is>
      </c>
      <c r="C31" s="1904" t="inlineStr">
        <is>
          <t>IND25</t>
        </is>
      </c>
      <c r="D31" s="1954" t="n">
        <v>1.35681351374258</v>
      </c>
      <c r="E31" s="1955" t="n">
        <v>2.19901864728519</v>
      </c>
      <c r="F31" s="1955" t="n">
        <v>-0.84220513354261</v>
      </c>
      <c r="G31" s="1955" t="n">
        <v>2.68071278807651</v>
      </c>
      <c r="H31" s="1956" t="n">
        <v>-0.4938609164780634</v>
      </c>
      <c r="I31" s="3396" t="n"/>
      <c r="J31" s="1954" t="n">
        <v>1.2795227195958</v>
      </c>
      <c r="K31" s="1955" t="n">
        <v>2.23392277842994</v>
      </c>
      <c r="L31" s="1955" t="n">
        <v>-0.9544000588341397</v>
      </c>
      <c r="M31" s="1955" t="n">
        <v>2.671241290753652</v>
      </c>
      <c r="N31" s="1956" t="n">
        <v>-0.5210006958095497</v>
      </c>
      <c r="O31" s="3397" t="n"/>
      <c r="P31" s="1954" t="n">
        <v>1.17634824208668</v>
      </c>
      <c r="Q31" s="1955" t="n">
        <v>2.0262433210026</v>
      </c>
      <c r="R31" s="1955" t="n">
        <v>-0.8498950789159201</v>
      </c>
      <c r="S31" s="1955" t="n">
        <v>2.796782247856422</v>
      </c>
      <c r="T31" s="1956" t="n">
        <v>-0.57939226659913</v>
      </c>
      <c r="U31" s="498" t="n"/>
      <c r="V31" s="1954" t="n">
        <v>1.15731873181307</v>
      </c>
      <c r="W31" s="1955" t="n">
        <v>2.05183539109711</v>
      </c>
      <c r="X31" s="1955" t="n">
        <v>1.12327290693863</v>
      </c>
      <c r="Y31" s="1955" t="n">
        <v>-0.8945166592840399</v>
      </c>
      <c r="Z31" s="1955" t="n">
        <v>0.03404582487443997</v>
      </c>
      <c r="AA31" s="1955" t="n">
        <v>2.384186866056475</v>
      </c>
      <c r="AB31" s="1956" t="n">
        <v>-0.5145855602638589</v>
      </c>
      <c r="AC31" s="498" t="n"/>
      <c r="AD31" s="1954" t="n">
        <v>1.60172432976078</v>
      </c>
      <c r="AE31" s="1955" t="n">
        <v>1.84425781367202</v>
      </c>
      <c r="AF31" s="1955" t="n">
        <v>1.08612259268218</v>
      </c>
      <c r="AG31" s="1955" t="n">
        <v>-0.2425334839112401</v>
      </c>
      <c r="AH31" s="1955" t="n">
        <v>0.5156017370785999</v>
      </c>
      <c r="AI31" s="1955" t="n">
        <v>2.126227198794878</v>
      </c>
      <c r="AJ31" s="1956" t="n">
        <v>-0.2466824191372307</v>
      </c>
      <c r="AK31" s="498" t="n"/>
      <c r="AL31" s="1954" t="n">
        <v>1.48368797049784</v>
      </c>
      <c r="AM31" s="1955" t="n">
        <v>2.01697764321645</v>
      </c>
      <c r="AN31" s="1955" t="n">
        <v>1.09952483461424</v>
      </c>
      <c r="AO31" s="1955" t="n">
        <v>1.87997177897021</v>
      </c>
      <c r="AP31" s="1955" t="n">
        <v>-0.5332896727186101</v>
      </c>
      <c r="AQ31" s="1955" t="n">
        <v>0.3841631358836002</v>
      </c>
      <c r="AR31" s="1955" t="n">
        <v>2.349042369776169</v>
      </c>
      <c r="AS31" s="1956" t="n">
        <v>-0.3683860327137415</v>
      </c>
      <c r="AT31" s="2652" t="n"/>
      <c r="AU31" s="1954" t="n">
        <v>1.44048034756235</v>
      </c>
      <c r="AV31" s="1955" t="n">
        <v>1.96534730728298</v>
      </c>
      <c r="AW31" s="1955" t="n">
        <v>1.29636164457734</v>
      </c>
      <c r="AX31" s="1955" t="n">
        <v>-0.5248669597206301</v>
      </c>
      <c r="AY31" s="1955" t="n">
        <v>0.1441187029850099</v>
      </c>
      <c r="AZ31" s="1955" t="n">
        <v>2.143649957018309</v>
      </c>
      <c r="BA31" s="1956" t="n">
        <v>-0.3280244552772164</v>
      </c>
      <c r="BB31" s="2652" t="n"/>
      <c r="BC31" s="1954" t="n">
        <v>1.46707809244335</v>
      </c>
      <c r="BD31" s="1955" t="n">
        <v>1.84065936842668</v>
      </c>
      <c r="BE31" s="1955" t="n">
        <v>1.29980068177078</v>
      </c>
      <c r="BF31" s="1955" t="n">
        <v>-0.3735812759833306</v>
      </c>
      <c r="BG31" s="1955" t="n">
        <v>0.1672774106725696</v>
      </c>
      <c r="BH31" s="1955" t="n">
        <v>0</v>
      </c>
      <c r="BI31" s="1956" t="n"/>
      <c r="BJ31" s="2652" t="n"/>
      <c r="BK31" s="1954" t="n"/>
      <c r="BL31" s="1955" t="n"/>
      <c r="BM31" s="1955" t="n"/>
      <c r="BN31" s="1955" t="n"/>
      <c r="BO31" s="1955" t="n"/>
      <c r="BP31" s="1955" t="n"/>
      <c r="BQ31" s="1955" t="n"/>
      <c r="BR31" s="1956" t="n"/>
      <c r="BS31" s="2652" t="n"/>
      <c r="BT31" s="1954" t="n"/>
      <c r="BU31" s="1955" t="n"/>
      <c r="BV31" s="1955" t="n"/>
      <c r="BW31" s="1955" t="n"/>
      <c r="BX31" s="1955" t="n"/>
      <c r="BY31" s="1955" t="n"/>
      <c r="BZ31" s="1956" t="n"/>
      <c r="CA31" s="2652" t="n"/>
      <c r="CB31" s="1954" t="n"/>
      <c r="CC31" s="1955" t="n"/>
      <c r="CD31" s="1955" t="n"/>
      <c r="CE31" s="1955" t="n"/>
      <c r="CF31" s="1955" t="n"/>
      <c r="CG31" s="1955" t="n"/>
      <c r="CH31" s="1956" t="n"/>
      <c r="CI31" s="2652" t="n"/>
      <c r="CJ31" s="1954" t="n"/>
      <c r="CK31" s="1955" t="n"/>
      <c r="CL31" s="1955" t="n"/>
      <c r="CM31" s="1955" t="n"/>
      <c r="CN31" s="1955" t="n"/>
      <c r="CO31" s="1955" t="n"/>
      <c r="CP31" s="1956" t="n"/>
      <c r="CQ31" s="498" t="n"/>
      <c r="CR31" s="1955" t="n">
        <v>1.362820057236236</v>
      </c>
      <c r="CS31" s="1955" t="n">
        <v>2.018829576830483</v>
      </c>
      <c r="CT31" s="1955" t="n">
        <v>1.380802107453047</v>
      </c>
      <c r="CU31" s="1955" t="n">
        <v>-0.6560095195942468</v>
      </c>
      <c r="CV31" s="1955" t="n">
        <v>-0.01798205021681065</v>
      </c>
      <c r="CW31" s="1955" t="n">
        <v>2.436983724195621</v>
      </c>
      <c r="CX31" s="774">
        <f>IFERROR(+CR31/CW31-1, "-")</f>
        <v/>
      </c>
      <c r="CY31" s="122" t="n"/>
      <c r="CZ31" s="1955" t="n">
        <v>1.97683340730637</v>
      </c>
      <c r="DA31" s="1955" t="n"/>
      <c r="DB31" s="1955" t="n">
        <v>1.35579315218924</v>
      </c>
      <c r="DC31" s="1955" t="n"/>
      <c r="DD31" s="1955" t="n"/>
      <c r="DE31" s="1111">
        <f>+CZ31/DD31-1</f>
        <v/>
      </c>
      <c r="DF31" s="1111">
        <f>+DA31/DD31-1</f>
        <v/>
      </c>
      <c r="DG31" s="1111">
        <f>+DB31/DD31-1</f>
        <v/>
      </c>
      <c r="DH31" s="1956">
        <f>+DC31/DD31-1</f>
        <v/>
      </c>
      <c r="DI31" s="1180" t="n"/>
      <c r="DJ31" s="12" t="n"/>
      <c r="DK31" s="12" t="n"/>
      <c r="DL31" s="12" t="n"/>
      <c r="DM31" s="12" t="n"/>
      <c r="DN31" s="12" t="n"/>
      <c r="DU31" s="2571">
        <f>(CS31-CZ31)*10^6</f>
        <v/>
      </c>
      <c r="DV31" s="2571">
        <f>(CT31-DC31)*10^6</f>
        <v/>
      </c>
      <c r="DW31" s="2571">
        <f>(CW31-DD31)*10^6</f>
        <v/>
      </c>
    </row>
    <row customHeight="1" ht="15" r="32" s="2323">
      <c r="A32" s="565" t="n"/>
      <c r="B32" s="1935" t="inlineStr">
        <is>
          <t>Prépayé</t>
        </is>
      </c>
      <c r="C32" s="1904" t="inlineStr">
        <is>
          <t>IND26</t>
        </is>
      </c>
      <c r="D32" s="1915" t="n">
        <v>1.42730992851321</v>
      </c>
      <c r="E32" s="952" t="n">
        <v>2.29949683022101</v>
      </c>
      <c r="F32" s="952" t="n">
        <v>-0.8721869017078001</v>
      </c>
      <c r="G32" s="952" t="n">
        <v>2.733388313000045</v>
      </c>
      <c r="H32" s="853" t="n">
        <v>-0.4778239441045028</v>
      </c>
      <c r="I32" s="2507" t="n"/>
      <c r="J32" s="1915" t="n">
        <v>1.34787279495212</v>
      </c>
      <c r="K32" s="952" t="n">
        <v>2.33642072887886</v>
      </c>
      <c r="L32" s="952" t="n">
        <v>-0.9885479339267398</v>
      </c>
      <c r="M32" s="952" t="n">
        <v>2.747233666747609</v>
      </c>
      <c r="N32" s="853" t="n">
        <v>-0.509370895069207</v>
      </c>
      <c r="O32" s="3380" t="n"/>
      <c r="P32" s="1915" t="n">
        <v>1.2414400495848</v>
      </c>
      <c r="Q32" s="952" t="n">
        <v>2.11908410688482</v>
      </c>
      <c r="R32" s="952" t="n">
        <v>-0.8776440573000202</v>
      </c>
      <c r="S32" s="952" t="n">
        <v>2.853043807189493</v>
      </c>
      <c r="T32" s="853" t="n">
        <v>-0.5648717182482624</v>
      </c>
      <c r="U32" s="397" t="n"/>
      <c r="V32" s="1915" t="n">
        <v>1.20861791156279</v>
      </c>
      <c r="W32" s="952" t="n">
        <v>2.14598034561662</v>
      </c>
      <c r="X32" s="952" t="n">
        <v>1.17536903119948</v>
      </c>
      <c r="Y32" s="952" t="n">
        <v>-0.93736243405383</v>
      </c>
      <c r="Z32" s="952" t="n">
        <v>0.03324888036330997</v>
      </c>
      <c r="AA32" s="952" t="n">
        <v>2.448741647210011</v>
      </c>
      <c r="AB32" s="853" t="n">
        <v>-0.5064330641250636</v>
      </c>
      <c r="AC32" s="397" t="n"/>
      <c r="AD32" s="1915" t="n">
        <v>1.69061411798795</v>
      </c>
      <c r="AE32" s="952" t="n">
        <v>1.92917867564883</v>
      </c>
      <c r="AF32" s="952" t="n">
        <v>1.13620888704377</v>
      </c>
      <c r="AG32" s="952" t="n">
        <v>-0.2385645576608801</v>
      </c>
      <c r="AH32" s="952" t="n">
        <v>0.5544052309441798</v>
      </c>
      <c r="AI32" s="952" t="n">
        <v>2.191156559950945</v>
      </c>
      <c r="AJ32" s="853" t="n">
        <v>-0.2284375526202479</v>
      </c>
      <c r="AK32" s="397" t="n"/>
      <c r="AL32" s="1915" t="n">
        <v>1.5675390082448</v>
      </c>
      <c r="AM32" s="952" t="n">
        <v>2.10984131461627</v>
      </c>
      <c r="AN32" s="952" t="n">
        <v>1.15020185185913</v>
      </c>
      <c r="AO32" s="952" t="n">
        <v>1.98943318934646</v>
      </c>
      <c r="AP32" s="952" t="n">
        <v>-0.5423023063714703</v>
      </c>
      <c r="AQ32" s="952" t="n">
        <v>0.4173371563856703</v>
      </c>
      <c r="AR32" s="952" t="n">
        <v>2.417497259339628</v>
      </c>
      <c r="AS32" s="853" t="n">
        <v>-0.3515860246836457</v>
      </c>
      <c r="AT32" s="2586" t="n"/>
      <c r="AU32" s="1915" t="n">
        <v>1.52082029710462</v>
      </c>
      <c r="AV32" s="952" t="n">
        <v>2.05584505087911</v>
      </c>
      <c r="AW32" s="952" t="n">
        <v>1.37526181722675</v>
      </c>
      <c r="AX32" s="952" t="n">
        <v>-0.5350247537744899</v>
      </c>
      <c r="AY32" s="952" t="n">
        <v>0.1455584798778702</v>
      </c>
      <c r="AZ32" s="952" t="n">
        <v>2.227667639850322</v>
      </c>
      <c r="BA32" s="853" t="n">
        <v>-0.3173037710388411</v>
      </c>
      <c r="BB32" s="2586" t="n"/>
      <c r="BC32" s="1915" t="n">
        <v>1.552271200884018</v>
      </c>
      <c r="BD32" s="952" t="n">
        <v>1.92572726434312</v>
      </c>
      <c r="BE32" s="952" t="n">
        <v>1.3834289245842</v>
      </c>
      <c r="BF32" s="952" t="n">
        <v>-0.373456063459102</v>
      </c>
      <c r="BG32" s="952" t="n">
        <v>0.1688422762998181</v>
      </c>
      <c r="BH32" s="952" t="n">
        <v>0</v>
      </c>
      <c r="BI32" s="853" t="n"/>
      <c r="BJ32" s="2586" t="n"/>
      <c r="BK32" s="1915" t="n"/>
      <c r="BL32" s="952" t="n"/>
      <c r="BM32" s="952" t="n"/>
      <c r="BN32" s="952" t="n"/>
      <c r="BO32" s="952" t="n"/>
      <c r="BP32" s="952" t="n"/>
      <c r="BQ32" s="952" t="n"/>
      <c r="BR32" s="853" t="n"/>
      <c r="BS32" s="2586" t="n"/>
      <c r="BT32" s="1915" t="n"/>
      <c r="BU32" s="952" t="n"/>
      <c r="BV32" s="952" t="n"/>
      <c r="BW32" s="952" t="n"/>
      <c r="BX32" s="952" t="n"/>
      <c r="BY32" s="952" t="n"/>
      <c r="BZ32" s="853" t="n"/>
      <c r="CA32" s="2586" t="n"/>
      <c r="CB32" s="1915" t="n"/>
      <c r="CC32" s="952" t="n"/>
      <c r="CD32" s="952" t="n"/>
      <c r="CE32" s="952" t="n"/>
      <c r="CF32" s="952" t="n"/>
      <c r="CG32" s="952" t="n"/>
      <c r="CH32" s="853" t="n"/>
      <c r="CI32" s="2586" t="n"/>
      <c r="CJ32" s="1915" t="n"/>
      <c r="CK32" s="952" t="n"/>
      <c r="CL32" s="952" t="n"/>
      <c r="CM32" s="952" t="n"/>
      <c r="CN32" s="952" t="n"/>
      <c r="CO32" s="952" t="n"/>
      <c r="CP32" s="853" t="n"/>
      <c r="CQ32" s="397" t="n"/>
      <c r="CR32" s="952" t="n">
        <v>1.435978678617611</v>
      </c>
      <c r="CS32" s="952" t="n">
        <v>2.111605208474459</v>
      </c>
      <c r="CT32" s="952" t="n">
        <v>1.455318049066745</v>
      </c>
      <c r="CU32" s="952" t="n">
        <v>-0.6756265298568476</v>
      </c>
      <c r="CV32" s="952" t="n">
        <v>-0.01933937044913403</v>
      </c>
      <c r="CW32" s="952" t="n">
        <v>2.505533444720784</v>
      </c>
      <c r="CX32" s="853">
        <f>IFERROR(+CR32/CW32-1, "-")</f>
        <v/>
      </c>
      <c r="CY32" s="32" t="n"/>
      <c r="CZ32" s="952" t="n">
        <v>2.06781502146884</v>
      </c>
      <c r="DA32" s="952" t="n"/>
      <c r="DB32" s="952" t="n">
        <v>1.43465314396965</v>
      </c>
      <c r="DC32" s="952" t="n"/>
      <c r="DD32" s="952" t="n"/>
      <c r="DE32" s="232">
        <f>+CZ32/DD32-1</f>
        <v/>
      </c>
      <c r="DF32" s="232">
        <f>+DA32/DD32-1</f>
        <v/>
      </c>
      <c r="DG32" s="232">
        <f>+DB32/DD32-1</f>
        <v/>
      </c>
      <c r="DH32" s="853">
        <f>+DC32/DD32-1</f>
        <v/>
      </c>
      <c r="DI32" s="1180" t="n"/>
      <c r="DU32" s="2571">
        <f>(CS32-CZ32)*10^6</f>
        <v/>
      </c>
      <c r="DV32" s="2571">
        <f>(CT32-DC32)*10^6</f>
        <v/>
      </c>
      <c r="DW32" s="2571">
        <f>(CW32-DD32)*10^6</f>
        <v/>
      </c>
    </row>
    <row customHeight="1" ht="15" r="33" s="2323">
      <c r="A33" s="575" t="n"/>
      <c r="B33" s="1959" t="inlineStr">
        <is>
          <t>Postpayé</t>
        </is>
      </c>
      <c r="C33" s="1904" t="inlineStr">
        <is>
          <t>IND27</t>
        </is>
      </c>
      <c r="D33" s="3398" t="n">
        <v>0.378176196594895</v>
      </c>
      <c r="E33" s="3399" t="n">
        <v>0.67401036409631</v>
      </c>
      <c r="F33" s="3399" t="n">
        <v>-0.295834167501415</v>
      </c>
      <c r="G33" s="3399" t="n">
        <v>1.321653605893145</v>
      </c>
      <c r="H33" s="1200" t="n">
        <v>-0.7138613363527035</v>
      </c>
      <c r="I33" s="2507" t="n"/>
      <c r="J33" s="3398" t="n">
        <v>0.362998843247937</v>
      </c>
      <c r="K33" s="3399" t="n">
        <v>0.6828238659561801</v>
      </c>
      <c r="L33" s="3399" t="n">
        <v>-0.319825022708243</v>
      </c>
      <c r="M33" s="3399" t="n">
        <v>0.901485271898799</v>
      </c>
      <c r="N33" s="1200" t="n">
        <v>-0.5973324750127617</v>
      </c>
      <c r="O33" s="3400" t="n"/>
      <c r="P33" s="3398" t="n">
        <v>0.318443707999961</v>
      </c>
      <c r="Q33" s="3399" t="n">
        <v>0.619912318568588</v>
      </c>
      <c r="R33" s="3399" t="n">
        <v>-0.3014686105686269</v>
      </c>
      <c r="S33" s="3399" t="n">
        <v>1.345201292060351</v>
      </c>
      <c r="T33" s="1200" t="n">
        <v>-0.7632743070650616</v>
      </c>
      <c r="U33" s="1054" t="n"/>
      <c r="V33" s="3398" t="n">
        <v>0.358406596475816</v>
      </c>
      <c r="W33" s="3399" t="n">
        <v>0.627159589612755</v>
      </c>
      <c r="X33" s="3399" t="n">
        <v>0.342734265934989</v>
      </c>
      <c r="Y33" s="1945" t="n">
        <v>-0.268752993136939</v>
      </c>
      <c r="Z33" s="1945" t="n">
        <v>0.01567233054082701</v>
      </c>
      <c r="AA33" s="3399" t="n">
        <v>1.024715745706947</v>
      </c>
      <c r="AB33" s="1200" t="n">
        <v>-0.6502380313981095</v>
      </c>
      <c r="AC33" s="1054" t="n"/>
      <c r="AD33" s="3398" t="n">
        <v>0.433113117887758</v>
      </c>
      <c r="AE33" s="3399" t="n">
        <v>0.562387337270556</v>
      </c>
      <c r="AF33" s="3399" t="n">
        <v>0.332657173876638</v>
      </c>
      <c r="AG33" s="1945" t="n">
        <v>-0.129274219382798</v>
      </c>
      <c r="AH33" s="1945" t="n">
        <v>0.10045594401112</v>
      </c>
      <c r="AI33" s="3399" t="n">
        <v>0.8664569496777866</v>
      </c>
      <c r="AJ33" s="1200" t="n">
        <v>-0.5001331363908826</v>
      </c>
      <c r="AK33" s="1054" t="n"/>
      <c r="AL33" s="3398" t="n">
        <v>0.394956434428367</v>
      </c>
      <c r="AM33" s="3399" t="n">
        <v>0.615101629045423</v>
      </c>
      <c r="AN33" s="3399" t="n">
        <v>0.33688237309382</v>
      </c>
      <c r="AO33" s="3399" t="n">
        <v>0.491684345248093</v>
      </c>
      <c r="AP33" s="1945" t="n">
        <v>-0.220145194617056</v>
      </c>
      <c r="AQ33" s="1945" t="n">
        <v>0.05807406133454707</v>
      </c>
      <c r="AR33" s="3399" t="n">
        <v>1.020199139935024</v>
      </c>
      <c r="AS33" s="1200" t="n">
        <v>-0.6128633920888018</v>
      </c>
      <c r="AT33" s="3069" t="n"/>
      <c r="AU33" s="3398" t="n">
        <v>0.408869202168323</v>
      </c>
      <c r="AV33" s="3399" t="n">
        <v>0.599307116020328</v>
      </c>
      <c r="AW33" s="3399" t="n">
        <v>0.328683008757618</v>
      </c>
      <c r="AX33" s="1945" t="n">
        <v>-0.190437913852005</v>
      </c>
      <c r="AY33" s="1945" t="n">
        <v>0.08018619341070499</v>
      </c>
      <c r="AZ33" s="3399" t="n">
        <v>0.7259396553616687</v>
      </c>
      <c r="BA33" s="1200" t="n">
        <v>-0.4367724656609078</v>
      </c>
      <c r="BB33" s="3069" t="n"/>
      <c r="BC33" s="3398" t="n">
        <v>0.3834522525693014</v>
      </c>
      <c r="BD33" s="3399" t="n">
        <v>0.559917485021589</v>
      </c>
      <c r="BE33" s="3399" t="n">
        <v>0.316861346917529</v>
      </c>
      <c r="BF33" s="1945" t="n">
        <v>-0.1764652324522876</v>
      </c>
      <c r="BG33" s="1945" t="n">
        <v>0.06659090565177245</v>
      </c>
      <c r="BH33" s="3399" t="n">
        <v>0</v>
      </c>
      <c r="BI33" s="1200" t="n"/>
      <c r="BJ33" s="3069" t="n"/>
      <c r="BK33" s="3398" t="n"/>
      <c r="BL33" s="3399" t="n"/>
      <c r="BM33" s="3399" t="n"/>
      <c r="BN33" s="3399" t="n"/>
      <c r="BO33" s="1945" t="n"/>
      <c r="BP33" s="1945" t="n"/>
      <c r="BQ33" s="3399" t="n"/>
      <c r="BR33" s="1200" t="n"/>
      <c r="BS33" s="3069" t="n"/>
      <c r="BT33" s="3398" t="n"/>
      <c r="BU33" s="3399" t="n"/>
      <c r="BV33" s="3399" t="n"/>
      <c r="BW33" s="1945" t="n"/>
      <c r="BX33" s="1945" t="n"/>
      <c r="BY33" s="3399" t="n"/>
      <c r="BZ33" s="1200" t="n"/>
      <c r="CA33" s="3069" t="n"/>
      <c r="CB33" s="3398" t="n"/>
      <c r="CC33" s="3399" t="n"/>
      <c r="CD33" s="3399" t="n"/>
      <c r="CE33" s="1945" t="n"/>
      <c r="CF33" s="1945" t="n"/>
      <c r="CG33" s="3399" t="n"/>
      <c r="CH33" s="1200" t="n"/>
      <c r="CI33" s="3069" t="n"/>
      <c r="CJ33" s="3398" t="n"/>
      <c r="CK33" s="3399" t="n"/>
      <c r="CL33" s="3399" t="n"/>
      <c r="CM33" s="1945" t="n"/>
      <c r="CN33" s="1945" t="n"/>
      <c r="CO33" s="3399" t="n"/>
      <c r="CP33" s="1200" t="n"/>
      <c r="CQ33" s="1054" t="n"/>
      <c r="CR33" s="3399" t="n">
        <v>0.3787918853656145</v>
      </c>
      <c r="CS33" s="3399" t="n">
        <v>0.6164301376919402</v>
      </c>
      <c r="CT33" s="3399" t="n">
        <v>0.3800737146611745</v>
      </c>
      <c r="CU33" s="1945" t="n">
        <v>-0.2376382523263257</v>
      </c>
      <c r="CV33" s="1945" t="n">
        <v>-0.001281829295560033</v>
      </c>
      <c r="CW33" s="3399" t="n">
        <v>0.994621234682591</v>
      </c>
      <c r="CX33" s="1053">
        <f>IFERROR(+CR33/CW33-1, "-")</f>
        <v/>
      </c>
      <c r="CY33" s="32" t="n"/>
      <c r="CZ33" s="3399" t="n">
        <v>0.603007852983778</v>
      </c>
      <c r="DA33" s="3399" t="n"/>
      <c r="DB33" s="3399" t="n">
        <v>0.354510058499676</v>
      </c>
      <c r="DC33" s="3399" t="n"/>
      <c r="DD33" s="3399" t="n"/>
      <c r="DE33" s="521">
        <f>+CZ33/DD33-1</f>
        <v/>
      </c>
      <c r="DF33" s="521">
        <f>+DA33/DD33-1</f>
        <v/>
      </c>
      <c r="DG33" s="521">
        <f>+DB33/DD33-1</f>
        <v/>
      </c>
      <c r="DH33" s="1200">
        <f>+DC33/DD33-1</f>
        <v/>
      </c>
      <c r="DI33" s="1180" t="n"/>
      <c r="DU33" s="2571">
        <f>(CS33-CZ33)*10^6</f>
        <v/>
      </c>
      <c r="DV33" s="2571">
        <f>(CT33-DC33)*10^6</f>
        <v/>
      </c>
      <c r="DW33" s="2571">
        <f>(CW33-DD33)*10^6</f>
        <v/>
      </c>
    </row>
    <row customHeight="1" ht="4.5" r="34" s="2323">
      <c r="CV34" s="2389">
        <f>CR34-CT34</f>
        <v/>
      </c>
      <c r="CZ34" s="34" t="n"/>
      <c r="DD34" s="34" t="n"/>
      <c r="DU34" s="2571">
        <f>(CS34-CZ34)*10^6</f>
        <v/>
      </c>
      <c r="DV34" s="2571">
        <f>(CT34-DC34)*10^6</f>
        <v/>
      </c>
      <c r="DW34" s="2571">
        <f>(CW34-DD34)*10^6</f>
        <v/>
      </c>
    </row>
    <row customHeight="1" ht="28.5" r="35" s="2323">
      <c r="CS35" s="2485" t="n"/>
      <c r="CT35" s="2485" t="n"/>
      <c r="CU35" s="2485" t="n"/>
      <c r="CV35" s="2485" t="n"/>
      <c r="DD35" s="34" t="n"/>
      <c r="DU35" s="2571">
        <f>(CS35-CZ35)*10^6</f>
        <v/>
      </c>
      <c r="DV35" s="2571">
        <f>(CT35-DC35)*10^6</f>
        <v/>
      </c>
      <c r="DW35" s="2571">
        <f>(CW35-DD35)*10^6</f>
        <v/>
      </c>
    </row>
    <row r="36">
      <c r="DU36" s="2571">
        <f>(CS36-CZ36)*10^6</f>
        <v/>
      </c>
      <c r="DV36" s="2571">
        <f>(CT36-DC36)*10^6</f>
        <v/>
      </c>
      <c r="DW36" s="2571">
        <f>(CW36-DD36)*10^6</f>
        <v/>
      </c>
    </row>
    <row r="37">
      <c r="DU37" s="2571">
        <f>(CS37-CZ37)*10^6</f>
        <v/>
      </c>
      <c r="DV37" s="2571">
        <f>(CT37-DC37)*10^6</f>
        <v/>
      </c>
      <c r="DW37" s="2571">
        <f>(CW37-DD37)*10^6</f>
        <v/>
      </c>
    </row>
    <row r="38">
      <c r="DU38" s="2571">
        <f>(CS38-CZ38)*10^6</f>
        <v/>
      </c>
      <c r="DV38" s="2571">
        <f>(CT38-DC38)*10^6</f>
        <v/>
      </c>
      <c r="DW38" s="2571">
        <f>(CW38-DD38)*10^6</f>
        <v/>
      </c>
    </row>
    <row r="39">
      <c r="DU39" s="2571">
        <f>(CS39-CZ39)*10^6</f>
        <v/>
      </c>
      <c r="DV39" s="2571">
        <f>(CT39-DC39)*10^6</f>
        <v/>
      </c>
      <c r="DW39" s="2571">
        <f>(CW39-DD39)*10^6</f>
        <v/>
      </c>
    </row>
    <row r="40">
      <c r="DU40" s="2571">
        <f>(CS40-CZ40)*10^6</f>
        <v/>
      </c>
      <c r="DV40" s="2571">
        <f>(CT40-DC40)*10^6</f>
        <v/>
      </c>
      <c r="DW40" s="2571">
        <f>(CW40-DD40)*10^6</f>
        <v/>
      </c>
    </row>
    <row r="41">
      <c r="DU41" s="2571">
        <f>(CS41-CZ41)*10^6</f>
        <v/>
      </c>
      <c r="DV41" s="2571">
        <f>(CT41-DC41)*10^6</f>
        <v/>
      </c>
      <c r="DW41" s="2571">
        <f>(CW41-DD41)*10^6</f>
        <v/>
      </c>
    </row>
    <row r="42">
      <c r="DU42" s="2571">
        <f>(CS42-CZ42)*10^6</f>
        <v/>
      </c>
      <c r="DV42" s="2571">
        <f>(CT42-DC42)*10^6</f>
        <v/>
      </c>
      <c r="DW42" s="2571">
        <f>(CW42-DD42)*10^6</f>
        <v/>
      </c>
    </row>
    <row r="43">
      <c r="DU43" s="2571">
        <f>(CS43-CZ43)*10^6</f>
        <v/>
      </c>
      <c r="DV43" s="2571">
        <f>(CT43-DC43)*10^6</f>
        <v/>
      </c>
      <c r="DW43" s="2571">
        <f>(CW43-DD43)*10^6</f>
        <v/>
      </c>
    </row>
    <row r="44">
      <c r="DU44" s="2571">
        <f>(CS44-CZ44)*10^6</f>
        <v/>
      </c>
      <c r="DV44" s="2571">
        <f>(CT44-DC44)*10^6</f>
        <v/>
      </c>
      <c r="DW44" s="2571">
        <f>(CW44-DD44)*10^6</f>
        <v/>
      </c>
    </row>
    <row r="45">
      <c r="DU45" s="2571">
        <f>(CS45-CZ45)*10^6</f>
        <v/>
      </c>
      <c r="DV45" s="2571">
        <f>(CT45-DC45)*10^6</f>
        <v/>
      </c>
      <c r="DW45" s="2571">
        <f>(CW45-DD45)*10^6</f>
        <v/>
      </c>
    </row>
    <row r="46">
      <c r="DU46" s="2571">
        <f>(CS46-CZ46)*10^6</f>
        <v/>
      </c>
      <c r="DV46" s="2571">
        <f>(CT46-DC46)*10^6</f>
        <v/>
      </c>
      <c r="DW46" s="2571">
        <f>(CW46-DD46)*10^6</f>
        <v/>
      </c>
    </row>
    <row r="47">
      <c r="DU47" s="2571">
        <f>(CS47-CZ47)*10^6</f>
        <v/>
      </c>
      <c r="DV47" s="2571">
        <f>(CT47-DC47)*10^6</f>
        <v/>
      </c>
      <c r="DW47" s="2571">
        <f>(CW47-DD47)*10^6</f>
        <v/>
      </c>
    </row>
    <row r="48">
      <c r="DU48" s="2571">
        <f>(CS48-CZ48)*10^6</f>
        <v/>
      </c>
      <c r="DV48" s="2571">
        <f>(CT48-DC48)*10^6</f>
        <v/>
      </c>
      <c r="DW48" s="2571">
        <f>(CW48-DD48)*10^6</f>
        <v/>
      </c>
    </row>
    <row r="49">
      <c r="DU49" s="2571">
        <f>(CS49-CZ49)*10^6</f>
        <v/>
      </c>
      <c r="DV49" s="2571">
        <f>(CT49-DC49)*10^6</f>
        <v/>
      </c>
      <c r="DW49" s="2571">
        <f>(CW49-DD49)*10^6</f>
        <v/>
      </c>
    </row>
    <row r="50">
      <c r="DU50" s="2571">
        <f>(CS50-CZ50)*10^6</f>
        <v/>
      </c>
      <c r="DV50" s="2571">
        <f>(CT50-DC50)*10^6</f>
        <v/>
      </c>
      <c r="DW50" s="2571">
        <f>(CW50-DD50)*10^6</f>
        <v/>
      </c>
    </row>
    <row r="51">
      <c r="DU51" s="2571">
        <f>(CS51-CZ51)*10^6</f>
        <v/>
      </c>
      <c r="DV51" s="2571">
        <f>(CT51-DC51)*10^6</f>
        <v/>
      </c>
      <c r="DW51" s="2571">
        <f>(CW51-DD51)*10^6</f>
        <v/>
      </c>
    </row>
    <row r="52">
      <c r="DU52" s="2571">
        <f>(CS52-CZ52)*10^6</f>
        <v/>
      </c>
      <c r="DV52" s="2571">
        <f>(CT52-DC52)*10^6</f>
        <v/>
      </c>
      <c r="DW52" s="2571">
        <f>(CW52-DD52)*10^6</f>
        <v/>
      </c>
    </row>
    <row r="53">
      <c r="DU53" s="2571">
        <f>(CS53-CZ53)*10^6</f>
        <v/>
      </c>
      <c r="DV53" s="2571">
        <f>(CT53-DC53)*10^6</f>
        <v/>
      </c>
      <c r="DW53" s="2571">
        <f>(CW53-DD53)*10^6</f>
        <v/>
      </c>
    </row>
    <row r="54">
      <c r="DU54" s="2571">
        <f>(CS54-CZ54)*10^6</f>
        <v/>
      </c>
      <c r="DV54" s="2571">
        <f>(CT54-DC54)*10^6</f>
        <v/>
      </c>
      <c r="DW54" s="2571">
        <f>(CW54-DD54)*10^6</f>
        <v/>
      </c>
    </row>
    <row r="55">
      <c r="DU55" s="2571">
        <f>(CS55-CZ55)*10^6</f>
        <v/>
      </c>
      <c r="DV55" s="2571">
        <f>(CT55-DC55)*10^6</f>
        <v/>
      </c>
      <c r="DW55" s="2571">
        <f>(CW55-DD55)*10^6</f>
        <v/>
      </c>
    </row>
    <row r="56">
      <c r="DU56" s="2571">
        <f>(CS56-CZ56)*10^6</f>
        <v/>
      </c>
      <c r="DV56" s="2571">
        <f>(CT56-DC56)*10^6</f>
        <v/>
      </c>
      <c r="DW56" s="2571">
        <f>(CW56-DD56)*10^6</f>
        <v/>
      </c>
    </row>
    <row r="57">
      <c r="DU57" s="2571">
        <f>(CS57-CZ57)*10^6</f>
        <v/>
      </c>
      <c r="DV57" s="2571">
        <f>(CT57-DC57)*10^6</f>
        <v/>
      </c>
      <c r="DW57" s="2571">
        <f>(CW57-DD57)*10^6</f>
        <v/>
      </c>
    </row>
    <row r="58">
      <c r="DU58" s="2571">
        <f>(CS58-CZ58)*10^6</f>
        <v/>
      </c>
      <c r="DV58" s="2571">
        <f>(CT58-DC58)*10^6</f>
        <v/>
      </c>
      <c r="DW58" s="2571">
        <f>(CW58-DD58)*10^6</f>
        <v/>
      </c>
    </row>
    <row r="59">
      <c r="DU59" s="2571">
        <f>(CS59-CZ59)*10^6</f>
        <v/>
      </c>
      <c r="DV59" s="2571">
        <f>(CT59-DC59)*10^6</f>
        <v/>
      </c>
      <c r="DW59" s="2571">
        <f>(CW59-DD59)*10^6</f>
        <v/>
      </c>
    </row>
    <row r="60">
      <c r="DU60" s="2571">
        <f>(CS60-CZ60)*10^6</f>
        <v/>
      </c>
      <c r="DV60" s="2571">
        <f>(CT60-DC60)*10^6</f>
        <v/>
      </c>
      <c r="DW60" s="2571">
        <f>(CW60-DD60)*10^6</f>
        <v/>
      </c>
    </row>
    <row r="61">
      <c r="DU61" s="2571">
        <f>(CS61-CZ61)*10^6</f>
        <v/>
      </c>
      <c r="DV61" s="2571">
        <f>(CT61-DC61)*10^6</f>
        <v/>
      </c>
      <c r="DW61" s="2571">
        <f>(CW61-DD61)*10^6</f>
        <v/>
      </c>
    </row>
    <row r="62">
      <c r="C62" s="1683" t="n"/>
      <c r="DU62" s="2571">
        <f>(CS62-CZ62)*10^6</f>
        <v/>
      </c>
      <c r="DV62" s="2571">
        <f>(CT62-DC62)*10^6</f>
        <v/>
      </c>
      <c r="DW62" s="2571">
        <f>(CW62-DD62)*10^6</f>
        <v/>
      </c>
    </row>
    <row r="63">
      <c r="DU63" s="2571">
        <f>(CS63-CZ63)*10^6</f>
        <v/>
      </c>
      <c r="DV63" s="2571">
        <f>(CT63-DC63)*10^6</f>
        <v/>
      </c>
      <c r="DW63" s="2571">
        <f>(CW63-DD63)*10^6</f>
        <v/>
      </c>
    </row>
    <row r="64">
      <c r="DU64" s="2571">
        <f>(CS64-CZ64)*10^6</f>
        <v/>
      </c>
      <c r="DV64" s="2571">
        <f>(CT64-DC64)*10^6</f>
        <v/>
      </c>
      <c r="DW64" s="2571">
        <f>(CW64-DD64)*10^6</f>
        <v/>
      </c>
    </row>
    <row r="65">
      <c r="DU65" s="2571">
        <f>(CS65-CZ65)*10^6</f>
        <v/>
      </c>
      <c r="DV65" s="2571">
        <f>(CT65-DC65)*10^6</f>
        <v/>
      </c>
      <c r="DW65" s="2571">
        <f>(CW65-DD65)*10^6</f>
        <v/>
      </c>
    </row>
    <row r="66">
      <c r="DU66" s="2571">
        <f>(CS66-CZ66)*10^6</f>
        <v/>
      </c>
      <c r="DV66" s="2571">
        <f>(CT66-DC66)*10^6</f>
        <v/>
      </c>
      <c r="DW66" s="2571">
        <f>(CW66-DD66)*10^6</f>
        <v/>
      </c>
    </row>
    <row r="67">
      <c r="DU67" s="2571">
        <f>(CS67-CZ67)*10^6</f>
        <v/>
      </c>
      <c r="DV67" s="2571">
        <f>(CT67-DC67)*10^6</f>
        <v/>
      </c>
      <c r="DW67" s="2571">
        <f>(CW67-DD67)*10^6</f>
        <v/>
      </c>
    </row>
    <row r="68">
      <c r="DU68" s="2571">
        <f>(CS68-CZ68)*10^6</f>
        <v/>
      </c>
      <c r="DV68" s="2571">
        <f>(CT68-DC68)*10^6</f>
        <v/>
      </c>
      <c r="DW68" s="2571">
        <f>(CW68-DD68)*10^6</f>
        <v/>
      </c>
    </row>
    <row r="69">
      <c r="DU69" s="2571">
        <f>(CS69-CZ69)*10^6</f>
        <v/>
      </c>
      <c r="DV69" s="2571">
        <f>(CT69-DC69)*10^6</f>
        <v/>
      </c>
      <c r="DW69" s="2571">
        <f>(CW69-DD69)*10^6</f>
        <v/>
      </c>
    </row>
    <row r="70">
      <c r="DU70" s="2571">
        <f>(CS70-CZ70)*10^6</f>
        <v/>
      </c>
      <c r="DV70" s="2571">
        <f>(CT70-DC70)*10^6</f>
        <v/>
      </c>
      <c r="DW70" s="2571">
        <f>(CW70-DD70)*10^6</f>
        <v/>
      </c>
    </row>
    <row r="71">
      <c r="DU71" s="2571">
        <f>(CS71-CZ71)*10^6</f>
        <v/>
      </c>
      <c r="DV71" s="2571">
        <f>(CT71-DC71)*10^6</f>
        <v/>
      </c>
      <c r="DW71" s="2571">
        <f>(CW71-DD71)*10^6</f>
        <v/>
      </c>
    </row>
    <row r="72">
      <c r="DU72" s="2571">
        <f>(CS72-CZ72)*10^6</f>
        <v/>
      </c>
      <c r="DV72" s="2571">
        <f>(CT72-DC72)*10^6</f>
        <v/>
      </c>
      <c r="DW72" s="2571">
        <f>(CW72-DD72)*10^6</f>
        <v/>
      </c>
    </row>
    <row r="73">
      <c r="DU73" s="2571">
        <f>(CS73-CZ73)*10^6</f>
        <v/>
      </c>
      <c r="DV73" s="2571">
        <f>(CT73-DC73)*10^6</f>
        <v/>
      </c>
      <c r="DW73" s="2571">
        <f>(CW73-DD73)*10^6</f>
        <v/>
      </c>
    </row>
    <row r="74">
      <c r="DU74" s="2571">
        <f>(CS74-CZ74)*10^6</f>
        <v/>
      </c>
      <c r="DV74" s="2571">
        <f>(CT74-DC74)*10^6</f>
        <v/>
      </c>
      <c r="DW74" s="2571">
        <f>(CW74-DD74)*10^6</f>
        <v/>
      </c>
    </row>
    <row r="75">
      <c r="DU75" s="2571">
        <f>(CS75-CZ75)*10^6</f>
        <v/>
      </c>
      <c r="DV75" s="2571">
        <f>(CT75-DC75)*10^6</f>
        <v/>
      </c>
      <c r="DW75" s="2571">
        <f>(CW75-DD75)*10^6</f>
        <v/>
      </c>
    </row>
    <row r="76">
      <c r="DU76" s="2571">
        <f>(CS76-CZ76)*10^6</f>
        <v/>
      </c>
      <c r="DV76" s="2571">
        <f>(CT76-DC76)*10^6</f>
        <v/>
      </c>
      <c r="DW76" s="2571">
        <f>(CW76-DD76)*10^6</f>
        <v/>
      </c>
    </row>
    <row r="77">
      <c r="DU77" s="2571">
        <f>(CS77-CZ77)*10^6</f>
        <v/>
      </c>
      <c r="DV77" s="2571">
        <f>(CT77-DC77)*10^6</f>
        <v/>
      </c>
      <c r="DW77" s="2571">
        <f>(CW77-DD77)*10^6</f>
        <v/>
      </c>
    </row>
    <row r="78">
      <c r="DU78" s="2571">
        <f>(CS78-CZ78)*10^6</f>
        <v/>
      </c>
      <c r="DV78" s="2571">
        <f>(CT78-DC78)*10^6</f>
        <v/>
      </c>
      <c r="DW78" s="2571">
        <f>(CW78-DD78)*10^6</f>
        <v/>
      </c>
    </row>
    <row r="79">
      <c r="DU79" s="2571">
        <f>(CS79-CZ79)*10^6</f>
        <v/>
      </c>
      <c r="DV79" s="2571">
        <f>(CT79-DC79)*10^6</f>
        <v/>
      </c>
      <c r="DW79" s="2571">
        <f>(CW79-DD79)*10^6</f>
        <v/>
      </c>
    </row>
    <row r="80">
      <c r="DU80" s="2571">
        <f>(CS80-CZ80)*10^6</f>
        <v/>
      </c>
      <c r="DV80" s="2571">
        <f>(CT80-DC80)*10^6</f>
        <v/>
      </c>
      <c r="DW80" s="2571">
        <f>(CW80-DD80)*10^6</f>
        <v/>
      </c>
    </row>
    <row r="81">
      <c r="DU81" s="2571">
        <f>(CS81-CZ81)*10^6</f>
        <v/>
      </c>
      <c r="DV81" s="2571">
        <f>(CT81-DC81)*10^6</f>
        <v/>
      </c>
      <c r="DW81" s="2571">
        <f>(CW81-DD81)*10^6</f>
        <v/>
      </c>
    </row>
    <row r="82">
      <c r="DU82" s="2571">
        <f>(CS82-CZ82)*10^6</f>
        <v/>
      </c>
      <c r="DV82" s="2571">
        <f>(CT82-DC82)*10^6</f>
        <v/>
      </c>
      <c r="DW82" s="2571">
        <f>(CW82-DD82)*10^6</f>
        <v/>
      </c>
    </row>
    <row r="83">
      <c r="DU83" s="2571">
        <f>(CS83-CZ83)*10^6</f>
        <v/>
      </c>
      <c r="DV83" s="2571">
        <f>(CT83-DC83)*10^6</f>
        <v/>
      </c>
      <c r="DW83" s="2571">
        <f>(CW83-DD83)*10^6</f>
        <v/>
      </c>
    </row>
    <row r="84">
      <c r="DU84" s="2571">
        <f>(CS84-CZ84)*10^6</f>
        <v/>
      </c>
      <c r="DV84" s="2571">
        <f>(CT84-DC84)*10^6</f>
        <v/>
      </c>
      <c r="DW84" s="2571">
        <f>(CW84-DD84)*10^6</f>
        <v/>
      </c>
    </row>
    <row r="85">
      <c r="DU85" s="2571">
        <f>(CS85-CZ85)*10^6</f>
        <v/>
      </c>
      <c r="DV85" s="2571">
        <f>(CT85-DC85)*10^6</f>
        <v/>
      </c>
      <c r="DW85" s="2571">
        <f>(CW85-DD85)*10^6</f>
        <v/>
      </c>
    </row>
    <row r="86">
      <c r="DU86" s="2571">
        <f>(CS86-CZ86)*10^6</f>
        <v/>
      </c>
      <c r="DV86" s="2571">
        <f>(CT86-DC86)*10^6</f>
        <v/>
      </c>
      <c r="DW86" s="2571">
        <f>(CW86-DD86)*10^6</f>
        <v/>
      </c>
    </row>
    <row r="87">
      <c r="DU87" s="2571">
        <f>(CS87-CZ87)*10^6</f>
        <v/>
      </c>
      <c r="DV87" s="2571">
        <f>(CT87-DC87)*10^6</f>
        <v/>
      </c>
      <c r="DW87" s="2571">
        <f>(CW87-DD87)*10^6</f>
        <v/>
      </c>
    </row>
    <row r="88">
      <c r="DU88" s="2571">
        <f>(CS88-CZ88)*10^6</f>
        <v/>
      </c>
      <c r="DV88" s="2571">
        <f>(CT88-DC88)*10^6</f>
        <v/>
      </c>
      <c r="DW88" s="2571">
        <f>(CW88-DD88)*10^6</f>
        <v/>
      </c>
    </row>
    <row r="89">
      <c r="DU89" s="2571">
        <f>(CS89-CZ89)*10^6</f>
        <v/>
      </c>
      <c r="DV89" s="2571">
        <f>(CT89-DC89)*10^6</f>
        <v/>
      </c>
      <c r="DW89" s="2571">
        <f>(CW89-DD89)*10^6</f>
        <v/>
      </c>
    </row>
    <row r="90">
      <c r="DU90" s="2571">
        <f>(CS90-CZ90)*10^6</f>
        <v/>
      </c>
      <c r="DV90" s="2571">
        <f>(CT90-DC90)*10^6</f>
        <v/>
      </c>
      <c r="DW90" s="2571">
        <f>(CW90-DD90)*10^6</f>
        <v/>
      </c>
    </row>
    <row r="91">
      <c r="DU91" s="2571">
        <f>(CS91-CZ91)*10^6</f>
        <v/>
      </c>
      <c r="DV91" s="2571">
        <f>(CT91-DC91)*10^6</f>
        <v/>
      </c>
      <c r="DW91" s="2571">
        <f>(CW91-DD91)*10^6</f>
        <v/>
      </c>
    </row>
    <row r="92">
      <c r="DU92" s="2571">
        <f>(CS92-CZ92)*10^6</f>
        <v/>
      </c>
      <c r="DV92" s="2571">
        <f>(CT92-DC92)*10^6</f>
        <v/>
      </c>
      <c r="DW92" s="2571">
        <f>(CW92-DD92)*10^6</f>
        <v/>
      </c>
    </row>
    <row r="93">
      <c r="DU93" s="2571">
        <f>(CS93-CZ93)*10^6</f>
        <v/>
      </c>
      <c r="DV93" s="2571">
        <f>(CT93-DC93)*10^6</f>
        <v/>
      </c>
      <c r="DW93" s="2571">
        <f>(CW93-DD93)*10^6</f>
        <v/>
      </c>
    </row>
    <row r="94">
      <c r="DU94" s="2571">
        <f>(CS94-CZ94)*10^6</f>
        <v/>
      </c>
      <c r="DV94" s="2571">
        <f>(CT94-DC94)*10^6</f>
        <v/>
      </c>
      <c r="DW94" s="2571">
        <f>(CW94-DD94)*10^6</f>
        <v/>
      </c>
    </row>
    <row r="95">
      <c r="DU95" s="2571">
        <f>(CS95-CZ95)*10^6</f>
        <v/>
      </c>
      <c r="DV95" s="2571">
        <f>(CT95-DC95)*10^6</f>
        <v/>
      </c>
      <c r="DW95" s="2571">
        <f>(CW95-DD95)*10^6</f>
        <v/>
      </c>
    </row>
    <row r="96">
      <c r="DU96" s="2571">
        <f>(CS96-CZ96)*10^6</f>
        <v/>
      </c>
      <c r="DV96" s="2571">
        <f>(CT96-DC96)*10^6</f>
        <v/>
      </c>
      <c r="DW96" s="2571">
        <f>(CW96-DD96)*10^6</f>
        <v/>
      </c>
    </row>
    <row r="97">
      <c r="DU97" s="2571">
        <f>(CS97-CZ97)*10^6</f>
        <v/>
      </c>
      <c r="DV97" s="2571">
        <f>(CT97-DC97)*10^6</f>
        <v/>
      </c>
      <c r="DW97" s="2571">
        <f>(CW97-DD97)*10^6</f>
        <v/>
      </c>
    </row>
    <row r="98">
      <c r="DU98" s="2571">
        <f>(CS98-CZ98)*10^6</f>
        <v/>
      </c>
      <c r="DV98" s="2571">
        <f>(CT98-DC98)*10^6</f>
        <v/>
      </c>
      <c r="DW98" s="2571">
        <f>(CW98-DD98)*10^6</f>
        <v/>
      </c>
    </row>
    <row r="99">
      <c r="DU99" s="2571">
        <f>(CS99-CZ99)*10^6</f>
        <v/>
      </c>
      <c r="DV99" s="2571">
        <f>(CT99-DC99)*10^6</f>
        <v/>
      </c>
      <c r="DW99" s="2571">
        <f>(CW99-DD99)*10^6</f>
        <v/>
      </c>
    </row>
    <row r="100">
      <c r="DU100" s="2571">
        <f>(CS100-CZ100)*10^6</f>
        <v/>
      </c>
      <c r="DV100" s="2571">
        <f>(CT100-DC100)*10^6</f>
        <v/>
      </c>
      <c r="DW100" s="2571">
        <f>(CW100-DD100)*10^6</f>
        <v/>
      </c>
    </row>
    <row r="101">
      <c r="DU101" s="2571">
        <f>(CS101-CZ101)*10^6</f>
        <v/>
      </c>
      <c r="DV101" s="2571">
        <f>(CT101-DC101)*10^6</f>
        <v/>
      </c>
      <c r="DW101" s="2571">
        <f>(CW101-DD101)*10^6</f>
        <v/>
      </c>
    </row>
    <row r="102">
      <c r="DU102" s="2571">
        <f>(CS102-CZ102)*10^6</f>
        <v/>
      </c>
      <c r="DV102" s="2571">
        <f>(CT102-DC102)*10^6</f>
        <v/>
      </c>
      <c r="DW102" s="2571">
        <f>(CW102-DD102)*10^6</f>
        <v/>
      </c>
    </row>
    <row r="103">
      <c r="DU103" s="2571">
        <f>(CS103-CZ103)*10^6</f>
        <v/>
      </c>
      <c r="DV103" s="2571">
        <f>(CT103-DC103)*10^6</f>
        <v/>
      </c>
      <c r="DW103" s="2571">
        <f>(CW103-DD103)*10^6</f>
        <v/>
      </c>
    </row>
    <row r="104">
      <c r="DU104" s="2571">
        <f>(CS104-CZ104)*10^6</f>
        <v/>
      </c>
      <c r="DV104" s="2571">
        <f>(CT104-DC104)*10^6</f>
        <v/>
      </c>
      <c r="DW104" s="2571">
        <f>(CW104-DD104)*10^6</f>
        <v/>
      </c>
    </row>
    <row r="105">
      <c r="DU105" s="2571">
        <f>(CS105-CZ105)*10^6</f>
        <v/>
      </c>
      <c r="DV105" s="2571">
        <f>(CT105-DC105)*10^6</f>
        <v/>
      </c>
      <c r="DW105" s="2571">
        <f>(CW105-DD105)*10^6</f>
        <v/>
      </c>
    </row>
    <row r="106">
      <c r="DU106" s="2571">
        <f>(CS106-CZ106)*10^6</f>
        <v/>
      </c>
      <c r="DV106" s="2571">
        <f>(CT106-DC106)*10^6</f>
        <v/>
      </c>
      <c r="DW106" s="2571">
        <f>(CW106-DD106)*10^6</f>
        <v/>
      </c>
    </row>
    <row r="107">
      <c r="DU107" s="2571">
        <f>(CS107-CZ107)*10^6</f>
        <v/>
      </c>
      <c r="DV107" s="2571">
        <f>(CT107-DC107)*10^6</f>
        <v/>
      </c>
      <c r="DW107" s="2571">
        <f>(CW107-DD107)*10^6</f>
        <v/>
      </c>
    </row>
    <row r="108">
      <c r="DU108" s="2571">
        <f>(CS108-CZ108)*10^6</f>
        <v/>
      </c>
      <c r="DV108" s="2571">
        <f>(CT108-DC108)*10^6</f>
        <v/>
      </c>
      <c r="DW108" s="2571">
        <f>(CW108-DD108)*10^6</f>
        <v/>
      </c>
    </row>
    <row r="109">
      <c r="DU109" s="2571">
        <f>(CS109-CZ109)*10^6</f>
        <v/>
      </c>
      <c r="DV109" s="2571">
        <f>(CT109-DC109)*10^6</f>
        <v/>
      </c>
      <c r="DW109" s="2571">
        <f>(CW109-DD109)*10^6</f>
        <v/>
      </c>
    </row>
    <row r="110">
      <c r="DU110" s="2571">
        <f>(CS110-CZ110)*10^6</f>
        <v/>
      </c>
      <c r="DV110" s="2571">
        <f>(CT110-DC110)*10^6</f>
        <v/>
      </c>
      <c r="DW110" s="2571">
        <f>(CW110-DD110)*10^6</f>
        <v/>
      </c>
    </row>
    <row r="111">
      <c r="DU111" s="2571">
        <f>(CS111-CZ111)*10^6</f>
        <v/>
      </c>
      <c r="DV111" s="2571">
        <f>(CT111-DC111)*10^6</f>
        <v/>
      </c>
      <c r="DW111" s="2571">
        <f>(CW111-DD111)*10^6</f>
        <v/>
      </c>
    </row>
    <row r="112">
      <c r="DU112" s="2571">
        <f>(CS112-CZ112)*10^6</f>
        <v/>
      </c>
      <c r="DV112" s="2571">
        <f>(CT112-DC112)*10^6</f>
        <v/>
      </c>
      <c r="DW112" s="2571">
        <f>(CW112-DD112)*10^6</f>
        <v/>
      </c>
    </row>
    <row r="113">
      <c r="DU113" s="2571">
        <f>(CS113-CZ113)*10^6</f>
        <v/>
      </c>
      <c r="DV113" s="2571">
        <f>(CT113-DC113)*10^6</f>
        <v/>
      </c>
      <c r="DW113" s="2571">
        <f>(CW113-DD113)*10^6</f>
        <v/>
      </c>
    </row>
    <row r="114">
      <c r="DU114" s="2571">
        <f>(CS114-CZ114)*10^6</f>
        <v/>
      </c>
      <c r="DV114" s="2571">
        <f>(CT114-DC114)*10^6</f>
        <v/>
      </c>
      <c r="DW114" s="2571">
        <f>(CW114-DD114)*10^6</f>
        <v/>
      </c>
    </row>
    <row r="115">
      <c r="DU115" s="2571">
        <f>(CS115-CZ115)*10^6</f>
        <v/>
      </c>
      <c r="DV115" s="2571">
        <f>(CT115-DC115)*10^6</f>
        <v/>
      </c>
      <c r="DW115" s="2571">
        <f>(CW115-DD115)*10^6</f>
        <v/>
      </c>
    </row>
    <row r="116">
      <c r="DU116" s="2571">
        <f>(CS116-CZ116)*10^6</f>
        <v/>
      </c>
      <c r="DV116" s="2571">
        <f>(CT116-DC116)*10^6</f>
        <v/>
      </c>
      <c r="DW116" s="2571">
        <f>(CW116-DD116)*10^6</f>
        <v/>
      </c>
    </row>
    <row r="117">
      <c r="DU117" s="2571">
        <f>(CS117-CZ117)*10^6</f>
        <v/>
      </c>
      <c r="DV117" s="2571">
        <f>(CT117-DC117)*10^6</f>
        <v/>
      </c>
      <c r="DW117" s="2571">
        <f>(CW117-DD117)*10^6</f>
        <v/>
      </c>
    </row>
    <row r="118">
      <c r="DU118" s="2571">
        <f>(CS118-CZ118)*10^6</f>
        <v/>
      </c>
      <c r="DV118" s="2571">
        <f>(CT118-DC118)*10^6</f>
        <v/>
      </c>
      <c r="DW118" s="2571">
        <f>(CW118-DD118)*10^6</f>
        <v/>
      </c>
    </row>
    <row r="119">
      <c r="DU119" s="2571">
        <f>(CS119-CZ119)*10^6</f>
        <v/>
      </c>
      <c r="DV119" s="2571">
        <f>(CT119-DC119)*10^6</f>
        <v/>
      </c>
      <c r="DW119" s="2571">
        <f>(CW119-DD119)*10^6</f>
        <v/>
      </c>
    </row>
    <row r="120">
      <c r="DU120" s="2571">
        <f>(CS120-CZ120)*10^6</f>
        <v/>
      </c>
      <c r="DV120" s="2571">
        <f>(CT120-DC120)*10^6</f>
        <v/>
      </c>
      <c r="DW120" s="2571">
        <f>(CW120-DD120)*10^6</f>
        <v/>
      </c>
    </row>
    <row r="121">
      <c r="DU121" s="2571">
        <f>(CS121-CZ121)*10^6</f>
        <v/>
      </c>
      <c r="DV121" s="2571">
        <f>(CT121-DC121)*10^6</f>
        <v/>
      </c>
      <c r="DW121" s="2571">
        <f>(CW121-DD121)*10^6</f>
        <v/>
      </c>
    </row>
    <row r="122">
      <c r="DU122" s="2571">
        <f>(CS122-CZ122)*10^6</f>
        <v/>
      </c>
      <c r="DV122" s="2571">
        <f>(CT122-DC122)*10^6</f>
        <v/>
      </c>
      <c r="DW122" s="2571">
        <f>(CW122-DD122)*10^6</f>
        <v/>
      </c>
    </row>
    <row r="123">
      <c r="DU123" s="2571">
        <f>(CS123-CZ123)*10^6</f>
        <v/>
      </c>
      <c r="DV123" s="2571">
        <f>(CT123-DC123)*10^6</f>
        <v/>
      </c>
      <c r="DW123" s="2571">
        <f>(CW123-DD123)*10^6</f>
        <v/>
      </c>
    </row>
    <row r="124">
      <c r="DU124" s="2571">
        <f>(CS124-CZ124)*10^6</f>
        <v/>
      </c>
      <c r="DV124" s="2571">
        <f>(CT124-DC124)*10^6</f>
        <v/>
      </c>
      <c r="DW124" s="2571">
        <f>(CW124-DD124)*10^6</f>
        <v/>
      </c>
    </row>
    <row r="125">
      <c r="DU125" s="2571">
        <f>(CS125-CZ125)*10^6</f>
        <v/>
      </c>
      <c r="DV125" s="2571">
        <f>(CT125-DC125)*10^6</f>
        <v/>
      </c>
      <c r="DW125" s="2571">
        <f>(CW125-DD125)*10^6</f>
        <v/>
      </c>
    </row>
    <row r="126">
      <c r="DU126" s="2571">
        <f>(CS126-CZ126)*10^6</f>
        <v/>
      </c>
      <c r="DV126" s="2571">
        <f>(CT126-DC126)*10^6</f>
        <v/>
      </c>
      <c r="DW126" s="2571">
        <f>(CW126-DD126)*10^6</f>
        <v/>
      </c>
    </row>
    <row r="127">
      <c r="DU127" s="2571">
        <f>(CS127-CZ127)*10^6</f>
        <v/>
      </c>
      <c r="DV127" s="2571">
        <f>(CT127-DC127)*10^6</f>
        <v/>
      </c>
      <c r="DW127" s="2571">
        <f>(CW127-DD127)*10^6</f>
        <v/>
      </c>
    </row>
    <row r="128">
      <c r="DU128" s="2571">
        <f>(CS128-CZ128)*10^6</f>
        <v/>
      </c>
      <c r="DV128" s="2571">
        <f>(CT128-DC128)*10^6</f>
        <v/>
      </c>
      <c r="DW128" s="2571">
        <f>(CW128-DD128)*10^6</f>
        <v/>
      </c>
    </row>
    <row r="129">
      <c r="DU129" s="2571">
        <f>(CS129-CZ129)*10^6</f>
        <v/>
      </c>
      <c r="DV129" s="2571">
        <f>(CT129-DC129)*10^6</f>
        <v/>
      </c>
      <c r="DW129" s="2571">
        <f>(CW129-DD129)*10^6</f>
        <v/>
      </c>
    </row>
    <row r="130">
      <c r="DU130" s="2571">
        <f>(CS130-CZ130)*10^6</f>
        <v/>
      </c>
      <c r="DV130" s="2571">
        <f>(CT130-DC130)*10^6</f>
        <v/>
      </c>
      <c r="DW130" s="2571">
        <f>(CW130-DD130)*10^6</f>
        <v/>
      </c>
    </row>
    <row r="131">
      <c r="DU131" s="2571">
        <f>(CS131-CZ131)*10^6</f>
        <v/>
      </c>
      <c r="DV131" s="2571">
        <f>(CT131-DC131)*10^6</f>
        <v/>
      </c>
      <c r="DW131" s="2571">
        <f>(CW131-DD131)*10^6</f>
        <v/>
      </c>
    </row>
    <row r="132">
      <c r="DU132" s="2571">
        <f>(CS132-CZ132)*10^6</f>
        <v/>
      </c>
      <c r="DV132" s="2571">
        <f>(CT132-DC132)*10^6</f>
        <v/>
      </c>
      <c r="DW132" s="2571">
        <f>(CW132-DD132)*10^6</f>
        <v/>
      </c>
    </row>
    <row r="133">
      <c r="DU133" s="2571">
        <f>(CS133-CZ133)*10^6</f>
        <v/>
      </c>
      <c r="DV133" s="2571">
        <f>(CT133-DC133)*10^6</f>
        <v/>
      </c>
      <c r="DW133" s="2571">
        <f>(CW133-DD133)*10^6</f>
        <v/>
      </c>
    </row>
    <row r="134">
      <c r="DU134" s="2571">
        <f>(CS134-CZ134)*10^6</f>
        <v/>
      </c>
      <c r="DV134" s="2571">
        <f>(CT134-DC134)*10^6</f>
        <v/>
      </c>
      <c r="DW134" s="2571">
        <f>(CW134-DD134)*10^6</f>
        <v/>
      </c>
    </row>
    <row r="135">
      <c r="DU135" s="2571">
        <f>(CS135-CZ135)*10^6</f>
        <v/>
      </c>
      <c r="DV135" s="2571">
        <f>(CT135-DC135)*10^6</f>
        <v/>
      </c>
      <c r="DW135" s="2571">
        <f>(CW135-DD135)*10^6</f>
        <v/>
      </c>
    </row>
    <row r="136">
      <c r="DU136" s="2571">
        <f>(CS136-CZ136)*10^6</f>
        <v/>
      </c>
      <c r="DV136" s="2571">
        <f>(CT136-DC136)*10^6</f>
        <v/>
      </c>
      <c r="DW136" s="2571">
        <f>(CW136-DD136)*10^6</f>
        <v/>
      </c>
    </row>
    <row r="137">
      <c r="DU137" s="2571">
        <f>(CS137-CZ137)*10^6</f>
        <v/>
      </c>
      <c r="DV137" s="2571">
        <f>(CT137-DC137)*10^6</f>
        <v/>
      </c>
      <c r="DW137" s="2571">
        <f>(CW137-DD137)*10^6</f>
        <v/>
      </c>
    </row>
    <row r="138">
      <c r="DU138" s="2571">
        <f>(CS138-CZ138)*10^6</f>
        <v/>
      </c>
      <c r="DV138" s="2571">
        <f>(CT138-DC138)*10^6</f>
        <v/>
      </c>
      <c r="DW138" s="2571">
        <f>(CW138-DD138)*10^6</f>
        <v/>
      </c>
    </row>
    <row r="139">
      <c r="DU139" s="2571">
        <f>(CS139-CZ139)*10^6</f>
        <v/>
      </c>
      <c r="DV139" s="2571">
        <f>(CT139-DC139)*10^6</f>
        <v/>
      </c>
      <c r="DW139" s="2571">
        <f>(CW139-DD139)*10^6</f>
        <v/>
      </c>
    </row>
    <row r="140">
      <c r="DU140" s="2571">
        <f>(CS140-CZ140)*10^6</f>
        <v/>
      </c>
      <c r="DV140" s="2571">
        <f>(CT140-DC140)*10^6</f>
        <v/>
      </c>
      <c r="DW140" s="2571">
        <f>(CW140-DD140)*10^6</f>
        <v/>
      </c>
    </row>
    <row r="141">
      <c r="DU141" s="2571">
        <f>(CS141-CZ141)*10^6</f>
        <v/>
      </c>
      <c r="DV141" s="2571">
        <f>(CT141-DC141)*10^6</f>
        <v/>
      </c>
      <c r="DW141" s="2571">
        <f>(CW141-DD141)*10^6</f>
        <v/>
      </c>
    </row>
    <row r="142">
      <c r="DU142" s="2571">
        <f>(CS142-CZ142)*10^6</f>
        <v/>
      </c>
      <c r="DV142" s="2571">
        <f>(CT142-DC142)*10^6</f>
        <v/>
      </c>
      <c r="DW142" s="2571">
        <f>(CW142-DD142)*10^6</f>
        <v/>
      </c>
    </row>
    <row r="143">
      <c r="DU143" s="2571">
        <f>(CS143-CZ143)*10^6</f>
        <v/>
      </c>
      <c r="DV143" s="2571">
        <f>(CT143-DC143)*10^6</f>
        <v/>
      </c>
      <c r="DW143" s="2571">
        <f>(CW143-DD143)*10^6</f>
        <v/>
      </c>
    </row>
    <row r="144">
      <c r="DU144" s="2571">
        <f>(CS144-CZ144)*10^6</f>
        <v/>
      </c>
      <c r="DV144" s="2571">
        <f>(CT144-DC144)*10^6</f>
        <v/>
      </c>
      <c r="DW144" s="2571">
        <f>(CW144-DD144)*10^6</f>
        <v/>
      </c>
    </row>
    <row r="145">
      <c r="DU145" s="2571">
        <f>(CS145-CZ145)*10^6</f>
        <v/>
      </c>
      <c r="DV145" s="2571">
        <f>(CT145-DC145)*10^6</f>
        <v/>
      </c>
      <c r="DW145" s="2571">
        <f>(CW145-DD145)*10^6</f>
        <v/>
      </c>
    </row>
    <row r="146">
      <c r="DU146" s="2571">
        <f>(CS146-CZ146)*10^6</f>
        <v/>
      </c>
      <c r="DV146" s="2571">
        <f>(CT146-DC146)*10^6</f>
        <v/>
      </c>
      <c r="DW146" s="2571">
        <f>(CW146-DD146)*10^6</f>
        <v/>
      </c>
    </row>
    <row r="147">
      <c r="DU147" s="2571">
        <f>(CS147-CZ147)*10^6</f>
        <v/>
      </c>
      <c r="DV147" s="2571">
        <f>(CT147-DC147)*10^6</f>
        <v/>
      </c>
      <c r="DW147" s="2571">
        <f>(CW147-DD147)*10^6</f>
        <v/>
      </c>
    </row>
    <row r="148">
      <c r="DU148" s="2571">
        <f>(CS148-CZ148)*10^6</f>
        <v/>
      </c>
      <c r="DV148" s="2571">
        <f>(CT148-DC148)*10^6</f>
        <v/>
      </c>
      <c r="DW148" s="2571">
        <f>(CW148-DD148)*10^6</f>
        <v/>
      </c>
    </row>
    <row r="149">
      <c r="DU149" s="2571">
        <f>(CS149-CZ149)*10^6</f>
        <v/>
      </c>
      <c r="DV149" s="2571">
        <f>(CT149-DC149)*10^6</f>
        <v/>
      </c>
      <c r="DW149" s="2571">
        <f>(CW149-DD149)*10^6</f>
        <v/>
      </c>
    </row>
    <row r="150">
      <c r="DU150" s="2571">
        <f>(CS150-CZ150)*10^6</f>
        <v/>
      </c>
      <c r="DV150" s="2571">
        <f>(CT150-DC150)*10^6</f>
        <v/>
      </c>
      <c r="DW150" s="2571">
        <f>(CW150-DD150)*10^6</f>
        <v/>
      </c>
    </row>
    <row r="151">
      <c r="DU151" s="2571">
        <f>(CS151-CZ151)*10^6</f>
        <v/>
      </c>
      <c r="DV151" s="2571">
        <f>(CT151-DC151)*10^6</f>
        <v/>
      </c>
      <c r="DW151" s="2571">
        <f>(CW151-DD151)*10^6</f>
        <v/>
      </c>
    </row>
    <row r="152">
      <c r="DU152" s="2571">
        <f>(CS152-CZ152)*10^6</f>
        <v/>
      </c>
      <c r="DV152" s="2571">
        <f>(CT152-DC152)*10^6</f>
        <v/>
      </c>
      <c r="DW152" s="2571">
        <f>(CW152-DD152)*10^6</f>
        <v/>
      </c>
    </row>
    <row r="153">
      <c r="DU153" s="2571">
        <f>(CS153-CZ153)*10^6</f>
        <v/>
      </c>
      <c r="DV153" s="2571">
        <f>(CT153-DC153)*10^6</f>
        <v/>
      </c>
      <c r="DW153" s="2571">
        <f>(CW153-DD153)*10^6</f>
        <v/>
      </c>
    </row>
    <row r="154">
      <c r="DU154" s="2571">
        <f>(CS154-CZ154)*10^6</f>
        <v/>
      </c>
      <c r="DV154" s="2571">
        <f>(CT154-DC154)*10^6</f>
        <v/>
      </c>
      <c r="DW154" s="2571">
        <f>(CW154-DD154)*10^6</f>
        <v/>
      </c>
    </row>
    <row r="155">
      <c r="DU155" s="2571">
        <f>(CS155-CZ155)*10^6</f>
        <v/>
      </c>
      <c r="DV155" s="2571">
        <f>(CT155-DC155)*10^6</f>
        <v/>
      </c>
      <c r="DW155" s="2571">
        <f>(CW155-DD155)*10^6</f>
        <v/>
      </c>
    </row>
    <row r="156">
      <c r="DU156" s="2571">
        <f>(CS156-CZ156)*10^6</f>
        <v/>
      </c>
      <c r="DV156" s="2571">
        <f>(CT156-DC156)*10^6</f>
        <v/>
      </c>
      <c r="DW156" s="2571">
        <f>(CW156-DD156)*10^6</f>
        <v/>
      </c>
    </row>
    <row r="157">
      <c r="DU157" s="2571">
        <f>(CS157-CZ157)*10^6</f>
        <v/>
      </c>
      <c r="DV157" s="2571">
        <f>(CT157-DC157)*10^6</f>
        <v/>
      </c>
      <c r="DW157" s="2571">
        <f>(CW157-DD157)*10^6</f>
        <v/>
      </c>
    </row>
    <row r="158">
      <c r="DU158" s="2571">
        <f>(CS158-CZ158)*10^6</f>
        <v/>
      </c>
      <c r="DV158" s="2571">
        <f>(CT158-DC158)*10^6</f>
        <v/>
      </c>
      <c r="DW158" s="2571">
        <f>(CW158-DD158)*10^6</f>
        <v/>
      </c>
    </row>
    <row r="159">
      <c r="DU159" s="2571">
        <f>(CS159-CZ159)*10^6</f>
        <v/>
      </c>
      <c r="DV159" s="2571">
        <f>(CT159-DC159)*10^6</f>
        <v/>
      </c>
      <c r="DW159" s="2571">
        <f>(CW159-DD159)*10^6</f>
        <v/>
      </c>
    </row>
    <row r="160">
      <c r="DU160" s="2571">
        <f>(CS160-CZ160)*10^6</f>
        <v/>
      </c>
      <c r="DV160" s="2571">
        <f>(CT160-DC160)*10^6</f>
        <v/>
      </c>
      <c r="DW160" s="2571">
        <f>(CW160-DD160)*10^6</f>
        <v/>
      </c>
    </row>
    <row r="161">
      <c r="DU161" s="2571">
        <f>(CS161-CZ161)*10^6</f>
        <v/>
      </c>
      <c r="DV161" s="2571">
        <f>(CT161-DC161)*10^6</f>
        <v/>
      </c>
      <c r="DW161" s="2571">
        <f>(CW161-DD161)*10^6</f>
        <v/>
      </c>
    </row>
    <row r="162">
      <c r="DU162" s="2571">
        <f>(CS162-CZ162)*10^6</f>
        <v/>
      </c>
      <c r="DV162" s="2571">
        <f>(CT162-DC162)*10^6</f>
        <v/>
      </c>
      <c r="DW162" s="2571">
        <f>(CW162-DD162)*10^6</f>
        <v/>
      </c>
    </row>
    <row r="163">
      <c r="DU163" s="2571">
        <f>(CS163-CZ163)*10^6</f>
        <v/>
      </c>
      <c r="DV163" s="2571">
        <f>(CT163-DC163)*10^6</f>
        <v/>
      </c>
      <c r="DW163" s="2571">
        <f>(CW163-DD163)*10^6</f>
        <v/>
      </c>
    </row>
    <row r="164">
      <c r="DU164" s="2571">
        <f>(CS164-CZ164)*10^6</f>
        <v/>
      </c>
      <c r="DV164" s="2571">
        <f>(CT164-DC164)*10^6</f>
        <v/>
      </c>
      <c r="DW164" s="2571">
        <f>(CW164-DD164)*10^6</f>
        <v/>
      </c>
    </row>
    <row r="165">
      <c r="DU165" s="2571">
        <f>(CS165-CZ165)*10^6</f>
        <v/>
      </c>
      <c r="DV165" s="2571">
        <f>(CT165-DC165)*10^6</f>
        <v/>
      </c>
      <c r="DW165" s="2571">
        <f>(CW165-DD165)*10^6</f>
        <v/>
      </c>
    </row>
    <row r="166">
      <c r="DU166" s="2571">
        <f>(CS166-CZ166)*10^6</f>
        <v/>
      </c>
      <c r="DV166" s="2571">
        <f>(CT166-DC166)*10^6</f>
        <v/>
      </c>
      <c r="DW166" s="2571">
        <f>(CW166-DD166)*10^6</f>
        <v/>
      </c>
    </row>
    <row r="167">
      <c r="DU167" s="2571">
        <f>(CS167-CZ167)*10^6</f>
        <v/>
      </c>
      <c r="DV167" s="2571">
        <f>(CT167-DC167)*10^6</f>
        <v/>
      </c>
      <c r="DW167" s="2571">
        <f>(CW167-DD167)*10^6</f>
        <v/>
      </c>
    </row>
    <row r="168">
      <c r="DU168" s="2571">
        <f>(CS168-CZ168)*10^6</f>
        <v/>
      </c>
      <c r="DV168" s="2571">
        <f>(CT168-DC168)*10^6</f>
        <v/>
      </c>
      <c r="DW168" s="2571">
        <f>(CW168-DD168)*10^6</f>
        <v/>
      </c>
    </row>
    <row r="169">
      <c r="DU169" s="2571">
        <f>(CS169-CZ169)*10^6</f>
        <v/>
      </c>
      <c r="DV169" s="2571">
        <f>(CT169-DC169)*10^6</f>
        <v/>
      </c>
      <c r="DW169" s="2571">
        <f>(CW169-DD169)*10^6</f>
        <v/>
      </c>
    </row>
    <row r="170">
      <c r="DU170" s="2571">
        <f>(CS170-CZ170)*10^6</f>
        <v/>
      </c>
      <c r="DV170" s="2571">
        <f>(CT170-DC170)*10^6</f>
        <v/>
      </c>
      <c r="DW170" s="2571">
        <f>(CW170-DD170)*10^6</f>
        <v/>
      </c>
    </row>
    <row r="171">
      <c r="DU171" s="2571">
        <f>(CS171-CZ171)*10^6</f>
        <v/>
      </c>
      <c r="DV171" s="2571">
        <f>(CT171-DC171)*10^6</f>
        <v/>
      </c>
      <c r="DW171" s="2571">
        <f>(CW171-DD171)*10^6</f>
        <v/>
      </c>
    </row>
    <row r="172">
      <c r="DU172" s="2571">
        <f>(CS172-CZ172)*10^6</f>
        <v/>
      </c>
      <c r="DV172" s="2571">
        <f>(CT172-DC172)*10^6</f>
        <v/>
      </c>
      <c r="DW172" s="2571">
        <f>(CW172-DD172)*10^6</f>
        <v/>
      </c>
    </row>
    <row r="173">
      <c r="DU173" s="2571">
        <f>(CS173-CZ173)*10^6</f>
        <v/>
      </c>
      <c r="DV173" s="2571">
        <f>(CT173-DC173)*10^6</f>
        <v/>
      </c>
      <c r="DW173" s="2571">
        <f>(CW173-DD173)*10^6</f>
        <v/>
      </c>
    </row>
    <row r="174">
      <c r="DU174" s="2571">
        <f>(CS174-CZ174)*10^6</f>
        <v/>
      </c>
      <c r="DV174" s="2571">
        <f>(CT174-DC174)*10^6</f>
        <v/>
      </c>
      <c r="DW174" s="2571">
        <f>(CW174-DD174)*10^6</f>
        <v/>
      </c>
    </row>
    <row r="175">
      <c r="DU175" s="2571">
        <f>(CS175-CZ175)*10^6</f>
        <v/>
      </c>
      <c r="DV175" s="2571">
        <f>(CT175-DC175)*10^6</f>
        <v/>
      </c>
      <c r="DW175" s="2571">
        <f>(CW175-DD175)*10^6</f>
        <v/>
      </c>
    </row>
    <row r="176">
      <c r="DU176" s="2571">
        <f>(CS176-CZ176)*10^6</f>
        <v/>
      </c>
      <c r="DV176" s="2571">
        <f>(CT176-DC176)*10^6</f>
        <v/>
      </c>
      <c r="DW176" s="2571">
        <f>(CW176-DD176)*10^6</f>
        <v/>
      </c>
    </row>
    <row r="177">
      <c r="DU177" s="2571">
        <f>(CS177-CZ177)*10^6</f>
        <v/>
      </c>
      <c r="DV177" s="2571">
        <f>(CT177-DC177)*10^6</f>
        <v/>
      </c>
      <c r="DW177" s="2571">
        <f>(CW177-DD177)*10^6</f>
        <v/>
      </c>
    </row>
    <row r="178">
      <c r="DU178" s="2571">
        <f>(CS178-CZ178)*10^6</f>
        <v/>
      </c>
      <c r="DV178" s="2571">
        <f>(CT178-DC178)*10^6</f>
        <v/>
      </c>
      <c r="DW178" s="2571">
        <f>(CW178-DD178)*10^6</f>
        <v/>
      </c>
    </row>
    <row r="179">
      <c r="DU179" s="2571">
        <f>(CS179-CZ179)*10^6</f>
        <v/>
      </c>
      <c r="DV179" s="2571">
        <f>(CT179-DC179)*10^6</f>
        <v/>
      </c>
      <c r="DW179" s="2571">
        <f>(CW179-DD179)*10^6</f>
        <v/>
      </c>
    </row>
    <row r="180">
      <c r="DU180" s="2571">
        <f>(CS180-CZ180)*10^6</f>
        <v/>
      </c>
      <c r="DV180" s="2571">
        <f>(CT180-DC180)*10^6</f>
        <v/>
      </c>
      <c r="DW180" s="2571">
        <f>(CW180-DD180)*10^6</f>
        <v/>
      </c>
    </row>
    <row r="181">
      <c r="DU181" s="2571">
        <f>(CS181-CZ181)*10^6</f>
        <v/>
      </c>
      <c r="DV181" s="2571">
        <f>(CT181-DC181)*10^6</f>
        <v/>
      </c>
      <c r="DW181" s="2571">
        <f>(CW181-DD181)*10^6</f>
        <v/>
      </c>
    </row>
    <row r="182">
      <c r="DU182" s="2571">
        <f>(CS182-CZ182)*10^6</f>
        <v/>
      </c>
      <c r="DV182" s="2571">
        <f>(CT182-DC182)*10^6</f>
        <v/>
      </c>
      <c r="DW182" s="2571">
        <f>(CW182-DD182)*10^6</f>
        <v/>
      </c>
    </row>
    <row r="183">
      <c r="DU183" s="2571">
        <f>(CS183-CZ183)*10^6</f>
        <v/>
      </c>
      <c r="DV183" s="2571">
        <f>(CT183-DC183)*10^6</f>
        <v/>
      </c>
      <c r="DW183" s="2571">
        <f>(CW183-DD183)*10^6</f>
        <v/>
      </c>
    </row>
    <row r="184">
      <c r="DU184" s="2571">
        <f>(CS184-CZ184)*10^6</f>
        <v/>
      </c>
      <c r="DV184" s="2571">
        <f>(CT184-DC184)*10^6</f>
        <v/>
      </c>
      <c r="DW184" s="2571">
        <f>(CW184-DD184)*10^6</f>
        <v/>
      </c>
    </row>
    <row r="185">
      <c r="DU185" s="2571">
        <f>(CS185-CZ185)*10^6</f>
        <v/>
      </c>
      <c r="DV185" s="2571">
        <f>(CT185-DC185)*10^6</f>
        <v/>
      </c>
      <c r="DW185" s="2571">
        <f>(CW185-DD185)*10^6</f>
        <v/>
      </c>
    </row>
    <row r="186">
      <c r="DU186" s="2571">
        <f>(CS186-CZ186)*10^6</f>
        <v/>
      </c>
      <c r="DV186" s="2571">
        <f>(CT186-DC186)*10^6</f>
        <v/>
      </c>
      <c r="DW186" s="2571">
        <f>(CW186-DD186)*10^6</f>
        <v/>
      </c>
    </row>
    <row r="187">
      <c r="DU187" s="2571">
        <f>(CS187-CZ187)*10^6</f>
        <v/>
      </c>
      <c r="DV187" s="2571">
        <f>(CT187-DC187)*10^6</f>
        <v/>
      </c>
      <c r="DW187" s="2571">
        <f>(CW187-DD187)*10^6</f>
        <v/>
      </c>
    </row>
    <row r="188">
      <c r="DU188" s="2571">
        <f>(CS188-CZ188)*10^6</f>
        <v/>
      </c>
      <c r="DV188" s="2571">
        <f>(CT188-DC188)*10^6</f>
        <v/>
      </c>
      <c r="DW188" s="2571">
        <f>(CW188-DD188)*10^6</f>
        <v/>
      </c>
    </row>
    <row r="189">
      <c r="DU189" s="2571">
        <f>(CS189-CZ189)*10^6</f>
        <v/>
      </c>
      <c r="DV189" s="2571">
        <f>(CT189-DC189)*10^6</f>
        <v/>
      </c>
      <c r="DW189" s="2571">
        <f>(CW189-DD189)*10^6</f>
        <v/>
      </c>
    </row>
    <row r="306">
      <c r="DU306" s="2458" t="n"/>
      <c r="DV306" s="2458" t="n"/>
      <c r="DW306" s="2458" t="n"/>
    </row>
    <row r="307">
      <c r="DU307" s="2458" t="n"/>
      <c r="DV307" s="2458" t="n"/>
      <c r="DW307" s="2458" t="n"/>
    </row>
    <row r="308">
      <c r="DU308" s="2458" t="n"/>
      <c r="DV308" s="2458" t="n"/>
      <c r="DW308" s="2458" t="n"/>
    </row>
    <row r="309">
      <c r="DU309" s="2458" t="n"/>
      <c r="DV309" s="2458" t="n"/>
      <c r="DW309" s="2458" t="n"/>
    </row>
    <row r="310">
      <c r="DU310" s="2458" t="n"/>
      <c r="DV310" s="2458" t="n"/>
      <c r="DW310" s="2458" t="n"/>
    </row>
    <row r="311">
      <c r="DU311" s="2458" t="n"/>
      <c r="DV311" s="2458" t="n"/>
      <c r="DW311" s="2458" t="n"/>
    </row>
    <row r="312">
      <c r="DU312" s="2458" t="n"/>
      <c r="DV312" s="2458" t="n"/>
      <c r="DW312" s="2458" t="n"/>
    </row>
    <row r="313">
      <c r="DU313" s="2458" t="n"/>
      <c r="DV313" s="2458" t="n"/>
      <c r="DW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B1" view="pageBreakPreview" workbookViewId="0" zoomScaleNormal="100">
      <selection activeCell="C1" sqref="C1:C1048576"/>
    </sheetView>
  </sheetViews>
  <sheetFormatPr baseColWidth="10" defaultColWidth="11.5" defaultRowHeight="13"/>
  <cols>
    <col customWidth="1" max="1" min="1" style="2323" width="3.1640625"/>
    <col customWidth="1" max="2" min="2" style="2323" width="35.5"/>
    <col customWidth="1" hidden="1" max="3" min="3" style="2323" width="8.1640625"/>
    <col customWidth="1" hidden="1" max="4" min="4" style="2323" width="9.6640625"/>
    <col customWidth="1" hidden="1" max="5" min="5" style="2323" width="15.6640625"/>
    <col customWidth="1" hidden="1" max="7" min="6" style="2323" width="8.33203125"/>
    <col customWidth="1" hidden="1" max="7" min="7" style="2323" width="13"/>
    <col customWidth="1" hidden="1" max="8" min="8" style="2323" width="5.5"/>
    <col customWidth="1" hidden="1" max="9" min="9" style="2323" width="0.33203125"/>
    <col customWidth="1" hidden="1" max="10" min="10" style="2323" width="9.6640625"/>
    <col customWidth="1" hidden="1" max="11" min="11" style="2323" width="7.5"/>
    <col customWidth="1" hidden="1" max="12" min="12" style="2323" width="10.33203125"/>
    <col customWidth="1" hidden="1" max="14" min="13" style="2323" width="7.5"/>
    <col customWidth="1" hidden="1" max="14" min="14" style="2323" width="13"/>
    <col customWidth="1" hidden="1" max="15" min="15" style="2323" width="0.33203125"/>
    <col customWidth="1" hidden="1" max="16" min="16" style="2323" width="6.83203125"/>
    <col customWidth="1" hidden="1" max="18" min="17" style="2323" width="8.5"/>
    <col customWidth="1" hidden="1" max="18" min="18" style="2323" width="13"/>
    <col customWidth="1" hidden="1" max="19" min="19" style="2323" width="6.83203125"/>
    <col customWidth="1" hidden="1" max="20" min="20" style="34" width="6.5"/>
    <col customWidth="1" hidden="1" max="21" min="21" style="2323" width="0.33203125"/>
    <col customWidth="1" hidden="1" max="22" min="22" style="2323" width="10"/>
    <col customWidth="1" hidden="1" max="23" min="23" style="2323" width="8.33203125"/>
    <col customWidth="1" hidden="1" max="27" min="24" style="2323" width="10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34" width="10"/>
    <col customWidth="1" hidden="1" max="29" min="29" style="2323" width="0.1640625"/>
    <col customWidth="1" hidden="1" max="30" min="30" style="2323" width="12.5"/>
    <col customWidth="1" hidden="1" max="31" min="31" style="2323" width="12.33203125"/>
    <col customWidth="1" hidden="1" max="32" min="32" style="2323" width="12.6640625"/>
    <col customWidth="1" hidden="1" max="33" min="33" style="2323" width="13.83203125"/>
    <col customWidth="1" hidden="1" max="34" min="34" style="2323" width="13.1640625"/>
    <col customWidth="1" hidden="1" max="35" min="35" style="2323" width="11.33203125"/>
    <col customWidth="1" hidden="1" max="36" min="36" style="2323" width="7.5"/>
    <col customWidth="1" hidden="1" max="37" min="37" style="2323" width="0.1640625"/>
    <col customWidth="1" hidden="1" max="38" min="38" style="2323" width="10"/>
    <col customWidth="1" hidden="1" max="39" min="39" style="2323" width="12.5"/>
    <col customWidth="1" hidden="1" max="40" min="40" style="2323" width="10.1640625"/>
    <col customWidth="1" hidden="1" max="41" min="41" style="2323" width="13"/>
    <col customWidth="1" hidden="1" max="42" min="42" style="2323" width="10"/>
    <col customWidth="1" hidden="1" max="44" min="43" style="2323" width="10.1640625"/>
    <col customWidth="1" hidden="1" max="44" min="44" style="2323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1640625"/>
    <col customWidth="1" max="56" min="55" style="34" width="12.5"/>
    <col customWidth="1" max="57" min="57" style="34" width="10.33203125"/>
    <col customWidth="1" max="58" min="58" style="34" width="10.5"/>
    <col customWidth="1" max="59" min="59" style="34" width="12"/>
    <col customWidth="1" max="60" min="60" style="34" width="12.5"/>
    <col customWidth="1" max="61" min="61" style="34" width="6.83203125"/>
    <col customWidth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389" width="11.6640625"/>
    <col customWidth="1" max="98" min="97" style="2389" width="12.1640625"/>
    <col customWidth="1" max="100" min="99" style="2389" width="11"/>
    <col customWidth="1" max="101" min="101" style="2389" width="12.1640625"/>
    <col customWidth="1" max="102" min="102" style="34" width="6.6640625"/>
    <col customWidth="1" max="103" min="103" style="2323" width="0.6640625"/>
    <col customWidth="1" max="104" min="104" style="2389" width="12.1640625"/>
    <col customWidth="1" hidden="1" max="106" min="105" style="2389" width="11.6640625"/>
    <col customWidth="1" hidden="1" max="107" min="107" style="2389" width="12.1640625"/>
    <col customWidth="1" max="108" min="108" style="3401" width="11.6640625"/>
    <col customWidth="1" max="109" min="109" style="2323" width="10.5"/>
    <col customWidth="1" hidden="1" max="111" min="110" style="2323" width="8.33203125"/>
    <col customWidth="1" hidden="1" max="112" min="112" style="2323" width="8.5"/>
    <col customWidth="1" max="113" min="113" style="12" width="8.5"/>
    <col customWidth="1" hidden="1" max="114" min="114" style="12" width="10.6640625"/>
    <col customWidth="1" hidden="1" max="115" min="115" style="248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37" width="11.5"/>
    <col customWidth="1" hidden="1" max="122" min="122" style="2323" width="11.5"/>
    <col customWidth="1" hidden="1" max="128" min="127" style="2323" width="11.5"/>
    <col customWidth="1" hidden="1" max="129" min="129" style="2323" width="21"/>
    <col customWidth="1" hidden="1" max="132" min="130" style="2323" width="11.5"/>
  </cols>
  <sheetData>
    <row customHeight="1" ht="11.25" r="1" s="2323">
      <c r="C1" s="2458" t="n"/>
      <c r="D1" s="2458" t="n"/>
      <c r="E1" s="2458" t="n"/>
      <c r="F1" s="2458" t="n"/>
      <c r="G1" s="2458" t="n"/>
      <c r="H1" s="2458" t="n"/>
      <c r="I1" s="2458" t="n"/>
      <c r="J1" s="2458" t="n"/>
      <c r="K1" s="2458" t="n"/>
      <c r="L1" s="2458" t="n"/>
      <c r="M1" s="2458" t="n"/>
      <c r="N1" s="2458" t="n"/>
      <c r="O1" s="2458" t="n"/>
      <c r="P1" s="2458" t="n"/>
      <c r="Q1" s="2458" t="n"/>
      <c r="R1" s="2458" t="n"/>
      <c r="S1" s="2458" t="n"/>
      <c r="U1" s="2458" t="n"/>
      <c r="V1" s="2458" t="n"/>
      <c r="W1" s="2458" t="n"/>
      <c r="X1" s="2458" t="n"/>
      <c r="Y1" s="2458" t="n"/>
      <c r="Z1" s="2458" t="n"/>
      <c r="AA1" s="2458" t="n"/>
      <c r="AC1" s="2458" t="n"/>
      <c r="AD1" s="2458" t="n"/>
      <c r="AE1" s="2458" t="n"/>
      <c r="AF1" s="2458" t="n"/>
      <c r="AG1" s="2458" t="n"/>
      <c r="AH1" s="2458" t="n"/>
      <c r="AI1" s="2458" t="n"/>
      <c r="AJ1" s="2458" t="n"/>
      <c r="AK1" s="2458" t="n"/>
      <c r="AL1" s="2458" t="n"/>
      <c r="AM1" s="2458" t="n"/>
      <c r="AN1" s="2458" t="n"/>
      <c r="AO1" s="2458" t="n"/>
      <c r="AP1" s="2458" t="n"/>
      <c r="AQ1" s="2458" t="n"/>
      <c r="AR1" s="2458" t="n"/>
      <c r="CT1" s="3402" t="n"/>
      <c r="CU1" s="3403">
        <f>+CT1+CR12+CR26</f>
        <v/>
      </c>
      <c r="DX1" s="34" t="n"/>
      <c r="DY1" s="34" t="n"/>
      <c r="DZ1" s="34" t="n"/>
    </row>
    <row customHeight="1" ht="18" r="2" s="2323">
      <c r="A2" s="38" t="inlineStr">
        <is>
          <t>Capex Consolidés</t>
        </is>
      </c>
      <c r="B2" s="611" t="n"/>
      <c r="D2" s="2494">
        <f>D7-D12-D26</f>
        <v/>
      </c>
      <c r="E2" s="2494">
        <f>D2*1000000</f>
        <v/>
      </c>
      <c r="F2" s="2510" t="n">
        <v>0</v>
      </c>
      <c r="P2" s="2388" t="n"/>
      <c r="AO2" s="2388" t="n"/>
      <c r="BK2" s="2728" t="n"/>
      <c r="BL2" s="2728" t="n"/>
      <c r="BM2" s="2728" t="n"/>
      <c r="BN2" s="3404" t="n"/>
      <c r="BO2" s="2728" t="n"/>
      <c r="BP2" s="2728" t="n"/>
      <c r="BQ2" s="2728" t="n"/>
      <c r="BR2" s="2728" t="n"/>
      <c r="BT2" s="2729" t="n"/>
      <c r="CB2" s="3405">
        <f>+CB7-CB12-CB26</f>
        <v/>
      </c>
      <c r="CQ2" s="3406" t="n"/>
      <c r="CR2" s="3407">
        <f>+CR7-CR26-CR12</f>
        <v/>
      </c>
      <c r="CS2" s="2869" t="n">
        <v>-197.322714654521</v>
      </c>
      <c r="CT2" s="2869" t="n"/>
      <c r="CU2" s="2869" t="n"/>
      <c r="CV2" s="2869" t="n"/>
      <c r="CW2" s="2869" t="n"/>
      <c r="CX2" s="1138" t="n"/>
      <c r="CY2" s="892" t="n"/>
      <c r="CZ2" s="2870" t="n">
        <v>-1360.18509567119</v>
      </c>
      <c r="DA2" s="2870" t="n"/>
      <c r="DB2" s="2870" t="n"/>
      <c r="DC2" s="2870" t="n"/>
      <c r="DD2" s="3408" t="n"/>
      <c r="DE2" s="892" t="n"/>
      <c r="DF2" s="892" t="n"/>
      <c r="DG2" s="892" t="n"/>
      <c r="DH2" s="892" t="n"/>
      <c r="DK2" s="2489" t="n">
        <v>0</v>
      </c>
      <c r="DN2" s="2489" t="n"/>
    </row>
    <row customHeight="1" ht="12" r="3" s="2323">
      <c r="D3" s="3409" t="n"/>
      <c r="E3" s="3410" t="n">
        <v>0</v>
      </c>
      <c r="F3" s="1973" t="n"/>
      <c r="G3" s="3410" t="n">
        <v>0</v>
      </c>
      <c r="H3" s="626" t="n"/>
      <c r="I3" s="1143" t="n"/>
      <c r="J3" s="3375" t="n"/>
      <c r="K3" s="3375" t="n"/>
      <c r="L3" s="3375" t="n"/>
      <c r="M3" s="3375" t="n"/>
      <c r="N3" s="3375" t="n"/>
      <c r="O3" s="2547" t="n"/>
      <c r="P3" s="3375" t="n"/>
      <c r="Q3" s="3375" t="n"/>
      <c r="R3" s="3375" t="n"/>
      <c r="S3" s="3375" t="n"/>
      <c r="T3" s="626" t="n"/>
      <c r="U3" s="2547" t="n"/>
      <c r="V3" s="3374" t="n"/>
      <c r="W3" s="3375" t="n"/>
      <c r="X3" s="3375" t="n"/>
      <c r="Y3" s="3375" t="n"/>
      <c r="Z3" s="3375" t="n"/>
      <c r="AA3" s="3375" t="n"/>
      <c r="AB3" s="905" t="n"/>
      <c r="AC3" s="2547" t="n"/>
      <c r="AD3" s="3374" t="n"/>
      <c r="AE3" s="3375" t="n"/>
      <c r="AF3" s="3375" t="n"/>
      <c r="AG3" s="3375" t="n"/>
      <c r="AH3" s="3375" t="n"/>
      <c r="AI3" s="3375" t="n"/>
      <c r="AJ3" s="3411" t="n"/>
      <c r="AK3" s="2547" t="n"/>
      <c r="AL3" s="3374" t="n"/>
      <c r="AM3" s="3375" t="n"/>
      <c r="AN3" s="3375" t="n"/>
      <c r="AO3" s="3375" t="n"/>
      <c r="AP3" s="3375" t="n"/>
      <c r="AQ3" s="3375" t="n"/>
      <c r="AR3" s="3375" t="n"/>
      <c r="AS3" s="905" t="n"/>
      <c r="AT3" s="625" t="n"/>
      <c r="AU3" s="904" t="n"/>
      <c r="AV3" s="626" t="n"/>
      <c r="AW3" s="626" t="n"/>
      <c r="AX3" s="626" t="n"/>
      <c r="AY3" s="626" t="n"/>
      <c r="AZ3" s="626" t="n"/>
      <c r="BA3" s="626" t="n"/>
      <c r="BB3" s="625" t="n"/>
      <c r="BC3" s="904" t="n"/>
      <c r="BD3" s="626" t="n"/>
      <c r="BE3" s="626" t="n"/>
      <c r="BF3" s="626" t="n"/>
      <c r="BG3" s="626" t="n"/>
      <c r="BH3" s="626" t="n"/>
      <c r="BI3" s="905" t="n"/>
      <c r="BJ3" s="625" t="n"/>
      <c r="BK3" s="3412" t="n"/>
      <c r="BL3" s="1142" t="n"/>
      <c r="BM3" s="1142" t="n"/>
      <c r="BN3" s="1142" t="n"/>
      <c r="BO3" s="1142" t="n"/>
      <c r="BP3" s="1142" t="n"/>
      <c r="BQ3" s="1142" t="n"/>
      <c r="BR3" s="905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3412" t="n"/>
      <c r="CK3" s="1142" t="n"/>
      <c r="CL3" s="1142" t="n"/>
      <c r="CM3" s="1142" t="n"/>
      <c r="CN3" s="1142" t="n"/>
      <c r="CO3" s="1142" t="n"/>
      <c r="CP3" s="905" t="n"/>
      <c r="CQ3" s="625" t="n"/>
      <c r="CY3" s="311" t="n"/>
      <c r="CZ3" s="3413" t="n">
        <v>0</v>
      </c>
      <c r="DA3" s="3414" t="n"/>
      <c r="DB3" s="2745" t="n"/>
      <c r="DC3" s="2745" t="n"/>
      <c r="DD3" s="3414" t="n">
        <v>0</v>
      </c>
      <c r="DE3" s="1142" t="n"/>
      <c r="DF3" s="1142" t="n"/>
      <c r="DG3" s="1142" t="n"/>
      <c r="DH3" s="1978" t="n"/>
      <c r="DI3" s="129" t="n"/>
      <c r="DK3" s="2489" t="n">
        <v>0</v>
      </c>
    </row>
    <row customFormat="1" customHeight="1" ht="15" r="4" s="341">
      <c r="D4" s="2332" t="n">
        <v>45658</v>
      </c>
      <c r="E4" s="2550" t="n"/>
      <c r="F4" s="2550" t="n"/>
      <c r="G4" s="2550" t="n"/>
      <c r="H4" s="2550" t="n"/>
      <c r="I4" s="342" t="n"/>
      <c r="J4" s="2332" t="n">
        <v>45689</v>
      </c>
      <c r="K4" s="2550" t="n"/>
      <c r="L4" s="2550" t="n"/>
      <c r="M4" s="2550" t="n"/>
      <c r="N4" s="2550" t="n"/>
      <c r="O4" s="2339" t="n"/>
      <c r="P4" s="2332" t="n">
        <v>45717</v>
      </c>
      <c r="Q4" s="2550" t="n"/>
      <c r="R4" s="2550" t="n"/>
      <c r="S4" s="2550" t="n"/>
      <c r="T4" s="2550" t="n"/>
      <c r="U4" s="636" t="n"/>
      <c r="V4" s="2332" t="n">
        <v>45748</v>
      </c>
      <c r="W4" s="2550" t="n"/>
      <c r="X4" s="2550" t="n"/>
      <c r="Y4" s="2550" t="n"/>
      <c r="Z4" s="2550" t="n"/>
      <c r="AA4" s="2550" t="n"/>
      <c r="AB4" s="2550" t="n"/>
      <c r="AC4" s="636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636" t="n"/>
      <c r="AL4" s="2336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9" t="n"/>
      <c r="BC4" s="2336" t="n">
        <v>45870</v>
      </c>
      <c r="BD4" s="2550" t="n"/>
      <c r="BE4" s="2550" t="n"/>
      <c r="BF4" s="2550" t="n"/>
      <c r="BG4" s="2550" t="n"/>
      <c r="BH4" s="2550" t="n"/>
      <c r="BI4" s="2551" t="n"/>
      <c r="BJ4" s="2339" t="n"/>
      <c r="BK4" s="233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2339" t="n"/>
      <c r="BT4" s="2332" t="n">
        <v>45931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2339" t="n"/>
      <c r="CJ4" s="2336" t="n">
        <v>45992</v>
      </c>
      <c r="CK4" s="2550" t="n"/>
      <c r="CL4" s="2550" t="n"/>
      <c r="CM4" s="2550" t="n"/>
      <c r="CN4" s="2550" t="n"/>
      <c r="CO4" s="2550" t="n"/>
      <c r="CP4" s="2551" t="n"/>
      <c r="CQ4" s="636" t="n"/>
      <c r="CR4" s="2348" t="inlineStr">
        <is>
          <t>CUMUL</t>
        </is>
      </c>
      <c r="CY4" s="352" t="n"/>
      <c r="CZ4" s="236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2" t="n"/>
      <c r="DI4" s="129" t="n"/>
      <c r="DJ4" s="2723" t="n"/>
      <c r="DK4" s="2723" t="n"/>
      <c r="DL4" s="68" t="n"/>
      <c r="DM4" s="68" t="n"/>
      <c r="DN4" s="68" t="n"/>
      <c r="DO4" s="68" t="n"/>
      <c r="DP4" s="68" t="n"/>
      <c r="DQ4" s="1979" t="n"/>
      <c r="DX4" s="2348" t="n"/>
      <c r="DY4" s="2348" t="n"/>
      <c r="DZ4" s="2348" t="n"/>
    </row>
    <row customFormat="1" customHeight="1" ht="31.5" r="5" s="138">
      <c r="B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Y5" s="3415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2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129" t="n">
        <v>0</v>
      </c>
      <c r="DO5" s="129" t="n"/>
      <c r="DP5" s="129" t="n"/>
      <c r="DQ5" s="1981" t="n"/>
      <c r="DX5" s="79" t="n"/>
      <c r="DY5" s="79" t="n"/>
      <c r="DZ5" s="79" t="n"/>
    </row>
    <row customHeight="1" ht="6" r="6" s="2323">
      <c r="H6" s="34" t="n"/>
      <c r="I6" s="91" t="n"/>
      <c r="J6" s="2388" t="n"/>
      <c r="K6" s="2388" t="n"/>
      <c r="L6" s="2388" t="n"/>
      <c r="M6" s="2388" t="n"/>
      <c r="N6" s="2388" t="n"/>
      <c r="O6" s="2555" t="n"/>
      <c r="P6" s="2388" t="n"/>
      <c r="Q6" s="2388" t="n"/>
      <c r="R6" s="2388" t="n"/>
      <c r="S6" s="2388" t="n"/>
      <c r="U6" s="2555" t="n"/>
      <c r="V6" s="2388" t="n"/>
      <c r="W6" s="2388" t="n"/>
      <c r="X6" s="2388" t="n"/>
      <c r="Y6" s="2388" t="n"/>
      <c r="Z6" s="2388" t="n"/>
      <c r="AA6" s="2388" t="n"/>
      <c r="AC6" s="2555" t="n"/>
      <c r="AJ6" s="34" t="n"/>
      <c r="AK6" s="643" t="n"/>
      <c r="AL6" s="2388" t="n"/>
      <c r="AM6" s="2388" t="n"/>
      <c r="AN6" s="2388" t="n"/>
      <c r="AO6" s="2388" t="n"/>
      <c r="AP6" s="2388" t="n"/>
      <c r="AQ6" s="2388" t="n"/>
      <c r="AR6" s="2388" t="n"/>
      <c r="AT6" s="643" t="n"/>
      <c r="AU6" s="2388" t="n"/>
      <c r="AV6" s="2388" t="n"/>
      <c r="AW6" s="2388" t="n"/>
      <c r="AX6" s="2388" t="n"/>
      <c r="AY6" s="2388" t="n"/>
      <c r="AZ6" s="2388" t="n"/>
      <c r="BB6" s="643" t="n"/>
      <c r="BC6" s="2388" t="n"/>
      <c r="BD6" s="2388" t="n"/>
      <c r="BE6" s="2388" t="n"/>
      <c r="BF6" s="2388" t="n"/>
      <c r="BG6" s="2388" t="n"/>
      <c r="BH6" s="2388" t="n"/>
      <c r="BJ6" s="643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CY6" s="1152" t="n"/>
      <c r="CZ6" s="1982" t="n"/>
      <c r="DA6" s="3401" t="n"/>
      <c r="DH6" s="1983" t="n"/>
      <c r="DI6" s="129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2569" t="inlineStr">
        <is>
          <t>Total capex</t>
        </is>
      </c>
      <c r="B7" s="3416" t="n"/>
      <c r="C7" s="651" t="inlineStr">
        <is>
          <t>CAP1</t>
        </is>
      </c>
      <c r="D7" s="2571" t="n">
        <v>831.484882925</v>
      </c>
      <c r="E7" s="2571" t="n">
        <v>505.459364325323</v>
      </c>
      <c r="F7" s="2571" t="n">
        <v>326.025518599677</v>
      </c>
      <c r="G7" s="2571" t="n">
        <v>1255.172837885</v>
      </c>
      <c r="H7" s="376" t="n">
        <v>-0.33755347643909</v>
      </c>
      <c r="I7" s="2430" t="n"/>
      <c r="J7" s="2571" t="n">
        <v>960.513524925</v>
      </c>
      <c r="K7" s="2571" t="n">
        <v>908.34685038736</v>
      </c>
      <c r="L7" s="2571" t="n">
        <v>52.16667453764001</v>
      </c>
      <c r="M7" s="2571" t="n">
        <v>826.4122189250002</v>
      </c>
      <c r="N7" s="376" t="n">
        <v>0.1622692682042375</v>
      </c>
      <c r="O7" s="2575" t="n"/>
      <c r="P7" s="2571" t="n">
        <v>681.206032925</v>
      </c>
      <c r="Q7" s="2571" t="n">
        <v>2834.52223139634</v>
      </c>
      <c r="R7" s="2571" t="n">
        <v>-2153.31619847134</v>
      </c>
      <c r="S7" s="2571" t="n">
        <v>921.9149431899997</v>
      </c>
      <c r="T7" s="376" t="n">
        <v>-0.2610966576071556</v>
      </c>
      <c r="U7" s="2575" t="n"/>
      <c r="V7" s="2571" t="n">
        <v>1341.34353134</v>
      </c>
      <c r="W7" s="2571" t="n">
        <v>2222.21898612856</v>
      </c>
      <c r="X7" s="2571" t="n">
        <v>2282.823851573</v>
      </c>
      <c r="Y7" s="2571" t="n">
        <v>-880.8754547885601</v>
      </c>
      <c r="Z7" s="2571" t="n">
        <v>-941.4803202329999</v>
      </c>
      <c r="AA7" s="2571" t="n">
        <v>4263.8027837</v>
      </c>
      <c r="AB7" s="376" t="n">
        <v>-0.6854114509076749</v>
      </c>
      <c r="AC7" s="2575" t="n"/>
      <c r="AD7" s="2571" t="n">
        <v>1274.44692702</v>
      </c>
      <c r="AE7" s="2571" t="n">
        <v>2667.62828604659</v>
      </c>
      <c r="AF7" s="2571" t="n">
        <v>2668.23315149104</v>
      </c>
      <c r="AG7" s="2571" t="n">
        <v>-1393.18135902659</v>
      </c>
      <c r="AH7" s="2571" t="n">
        <v>-1393.78622447104</v>
      </c>
      <c r="AI7" s="2571" t="n">
        <v>770.7062345212216</v>
      </c>
      <c r="AJ7" s="376" t="n">
        <v>0.6536092092361394</v>
      </c>
      <c r="AK7" s="378" t="n"/>
      <c r="AL7" s="2571" t="n">
        <v>1002.90775903067</v>
      </c>
      <c r="AM7" s="2571" t="n">
        <v>2080.83318709277</v>
      </c>
      <c r="AN7" s="2571" t="n">
        <v>2081.43805253721</v>
      </c>
      <c r="AO7" s="2571" t="n">
        <v>2081.43805253721</v>
      </c>
      <c r="AP7" s="2571" t="n">
        <v>-1077.9254280621</v>
      </c>
      <c r="AQ7" s="2571" t="n">
        <v>-1078.530293506541</v>
      </c>
      <c r="AR7" s="2571" t="n">
        <v>1433.859549925</v>
      </c>
      <c r="AS7" s="376" t="n">
        <v>-0.3005536985242884</v>
      </c>
      <c r="AT7" s="378" t="n"/>
      <c r="AU7" s="2571" t="n">
        <v>1571.21934476738</v>
      </c>
      <c r="AV7" s="2571" t="n">
        <v>1398.00744335489</v>
      </c>
      <c r="AW7" s="2571" t="n">
        <v>2458.61230879933</v>
      </c>
      <c r="AX7" s="2571" t="n">
        <v>173.2119014124901</v>
      </c>
      <c r="AY7" s="2571" t="n">
        <v>-887.39296403195</v>
      </c>
      <c r="AZ7" s="2571" t="n">
        <v>3075.095840925</v>
      </c>
      <c r="BA7" s="376" t="n">
        <v>-0.4890502845938124</v>
      </c>
      <c r="BB7" s="378" t="n"/>
      <c r="BC7" s="2571" t="n">
        <v>3862.037684</v>
      </c>
      <c r="BD7" s="2571" t="n">
        <v>3425.60530277648</v>
      </c>
      <c r="BE7" s="2571" t="n">
        <v>3065.44826822093</v>
      </c>
      <c r="BF7" s="2571" t="n">
        <v>436.4323812235202</v>
      </c>
      <c r="BG7" s="2571" t="n">
        <v>796.5894157790704</v>
      </c>
      <c r="BH7" s="2571" t="n">
        <v>0</v>
      </c>
      <c r="BI7" s="376" t="n"/>
      <c r="BJ7" s="378" t="n"/>
      <c r="BK7" s="2571" t="n"/>
      <c r="BL7" s="2571" t="n"/>
      <c r="BM7" s="2571" t="n"/>
      <c r="BN7" s="2571" t="n"/>
      <c r="BO7" s="2571" t="n"/>
      <c r="BP7" s="2571" t="n"/>
      <c r="BQ7" s="2571" t="n"/>
      <c r="BR7" s="376" t="n"/>
      <c r="BS7" s="2575" t="n"/>
      <c r="BT7" s="2571" t="n"/>
      <c r="BU7" s="2571" t="n"/>
      <c r="BV7" s="2571" t="n"/>
      <c r="BW7" s="2571" t="n"/>
      <c r="BX7" s="2571" t="n"/>
      <c r="BY7" s="2571" t="n"/>
      <c r="BZ7" s="376" t="n"/>
      <c r="CA7" s="2575" t="n"/>
      <c r="CB7" s="2571" t="n"/>
      <c r="CC7" s="2571" t="n"/>
      <c r="CD7" s="2571" t="n"/>
      <c r="CE7" s="2571" t="n"/>
      <c r="CF7" s="2571" t="n"/>
      <c r="CG7" s="2571" t="n"/>
      <c r="CH7" s="376" t="n"/>
      <c r="CI7" s="2575" t="n"/>
      <c r="CJ7" s="2571" t="n"/>
      <c r="CK7" s="2571" t="n"/>
      <c r="CL7" s="2571" t="n"/>
      <c r="CM7" s="2571" t="n"/>
      <c r="CN7" s="2571" t="n"/>
      <c r="CO7" s="2571" t="n"/>
      <c r="CP7" s="376" t="n"/>
      <c r="CQ7" s="674" t="n"/>
      <c r="CR7" s="2571" t="n">
        <v>11525.15968693305</v>
      </c>
      <c r="CS7" s="2571" t="n">
        <v>16042.62165150831</v>
      </c>
      <c r="CT7" s="2571" t="n">
        <v>9629.045260471539</v>
      </c>
      <c r="CU7" s="2571" t="n">
        <v>-4517.461964575261</v>
      </c>
      <c r="CV7" s="2571" t="n">
        <v>1896.11442646151</v>
      </c>
      <c r="CW7" s="2571" t="n">
        <v>12546.96440907122</v>
      </c>
      <c r="CX7" s="1985">
        <f>IFERROR(+CR7/CW7-1, "-")</f>
        <v/>
      </c>
      <c r="CY7" s="3417" t="n"/>
      <c r="CZ7" s="2578" t="n">
        <v>22490.0025525359</v>
      </c>
      <c r="DA7" s="2571" t="n"/>
      <c r="DB7" s="2571" t="n">
        <v>29457.342132716</v>
      </c>
      <c r="DC7" s="2571" t="n"/>
      <c r="DD7" s="2571" t="n"/>
      <c r="DE7" s="2574">
        <f>+CZ7/DD7-1</f>
        <v/>
      </c>
      <c r="DF7" s="2574">
        <f>+DA7/DD7-1</f>
        <v/>
      </c>
      <c r="DG7" s="2574">
        <f>+DB7/DD7-1</f>
        <v/>
      </c>
      <c r="DH7" s="2574">
        <f>+DC7/DD7-1</f>
        <v/>
      </c>
      <c r="DI7" s="12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3418">
        <f>+DN10+DN23+DN28</f>
        <v/>
      </c>
      <c r="DO7" s="2428">
        <f>DN7-CR7</f>
        <v/>
      </c>
      <c r="DP7" s="2428" t="n"/>
    </row>
    <row customHeight="1" ht="1.5" r="8" s="2323">
      <c r="A8" s="32" t="n"/>
      <c r="B8" s="32" t="n"/>
      <c r="C8" s="651" t="inlineStr">
        <is>
          <t>CAP2</t>
        </is>
      </c>
      <c r="D8" s="2434" t="n"/>
      <c r="E8" s="2434" t="n"/>
      <c r="F8" s="2434" t="n"/>
      <c r="G8" s="2434" t="n"/>
      <c r="H8" s="232" t="n"/>
      <c r="I8" s="192" t="n"/>
      <c r="J8" s="2434" t="n"/>
      <c r="K8" s="2434" t="n"/>
      <c r="L8" s="2434" t="n"/>
      <c r="M8" s="2434" t="n"/>
      <c r="N8" s="232" t="n"/>
      <c r="O8" s="2586" t="n"/>
      <c r="P8" s="2434" t="n"/>
      <c r="Q8" s="2434" t="n"/>
      <c r="R8" s="2434" t="n"/>
      <c r="S8" s="2434" t="n"/>
      <c r="T8" s="232" t="n"/>
      <c r="U8" s="2586" t="n"/>
      <c r="V8" s="2434" t="n"/>
      <c r="W8" s="2434" t="n"/>
      <c r="X8" s="2434" t="n"/>
      <c r="Y8" s="2507" t="n"/>
      <c r="Z8" s="2434" t="n"/>
      <c r="AA8" s="2434" t="n"/>
      <c r="AB8" s="232" t="n"/>
      <c r="AC8" s="2586" t="n"/>
      <c r="AD8" s="2434" t="n"/>
      <c r="AE8" s="2434" t="n"/>
      <c r="AF8" s="2434" t="n"/>
      <c r="AG8" s="2507" t="n"/>
      <c r="AH8" s="2434" t="n"/>
      <c r="AI8" s="2434" t="n"/>
      <c r="AJ8" s="232" t="n"/>
      <c r="AK8" s="397" t="n"/>
      <c r="AL8" s="2434" t="n"/>
      <c r="AM8" s="2434" t="n"/>
      <c r="AN8" s="2434" t="n"/>
      <c r="AO8" s="2434" t="n"/>
      <c r="AP8" s="2507" t="n"/>
      <c r="AQ8" s="2507" t="n"/>
      <c r="AR8" s="2434" t="n"/>
      <c r="AS8" s="232" t="n"/>
      <c r="AT8" s="397" t="n"/>
      <c r="AU8" s="2434" t="n"/>
      <c r="AV8" s="2434" t="n"/>
      <c r="AW8" s="2434" t="n"/>
      <c r="AX8" s="2507" t="n"/>
      <c r="AY8" s="2507" t="n"/>
      <c r="AZ8" s="2434" t="n"/>
      <c r="BA8" s="232" t="n"/>
      <c r="BB8" s="397" t="n"/>
      <c r="BC8" s="2434" t="n"/>
      <c r="BD8" s="2434" t="n"/>
      <c r="BE8" s="2434" t="n"/>
      <c r="BF8" s="2507" t="n"/>
      <c r="BG8" s="2507" t="n"/>
      <c r="BH8" s="2434" t="n"/>
      <c r="BI8" s="232" t="n"/>
      <c r="BJ8" s="397" t="n"/>
      <c r="BK8" s="2434" t="n"/>
      <c r="BL8" s="2434" t="n"/>
      <c r="BM8" s="2434" t="n"/>
      <c r="BN8" s="2434" t="n"/>
      <c r="BO8" s="2507" t="n"/>
      <c r="BP8" s="2507" t="n"/>
      <c r="BQ8" s="2434" t="n"/>
      <c r="BR8" s="232" t="n"/>
      <c r="BS8" s="2586" t="n"/>
      <c r="BT8" s="2434" t="n"/>
      <c r="BU8" s="2434" t="n"/>
      <c r="BV8" s="2434" t="n"/>
      <c r="BW8" s="2507" t="n"/>
      <c r="BX8" s="2507" t="n"/>
      <c r="BY8" s="2434" t="n"/>
      <c r="BZ8" s="232" t="n"/>
      <c r="CA8" s="2586" t="n"/>
      <c r="CB8" s="2434" t="n"/>
      <c r="CC8" s="2434" t="n"/>
      <c r="CD8" s="2434" t="n"/>
      <c r="CE8" s="2507" t="n"/>
      <c r="CF8" s="2507" t="n"/>
      <c r="CG8" s="2434" t="n"/>
      <c r="CH8" s="232" t="n"/>
      <c r="CI8" s="2586" t="n"/>
      <c r="CJ8" s="2434" t="n"/>
      <c r="CK8" s="2434" t="n"/>
      <c r="CL8" s="2434" t="n"/>
      <c r="CM8" s="2507" t="n"/>
      <c r="CN8" s="2507" t="n"/>
      <c r="CO8" s="2434" t="n"/>
      <c r="CP8" s="232" t="n"/>
      <c r="CQ8" s="397" t="n"/>
      <c r="CR8" s="2434" t="n"/>
      <c r="CS8" s="2434" t="n"/>
      <c r="CT8" s="2434" t="n"/>
      <c r="CU8" s="2434" t="n"/>
      <c r="CV8" s="2434" t="n"/>
      <c r="CW8" s="2434" t="n"/>
      <c r="CX8" s="232">
        <f>IFERROR(+CR8/CW8-1,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232" t="n"/>
      <c r="DH8" s="232" t="n"/>
      <c r="DI8" s="12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28" t="n"/>
      <c r="DO8" s="2428">
        <f>DN8-CR8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3.75" r="9" s="2323">
      <c r="A9" s="32" t="n"/>
      <c r="B9" s="32" t="n"/>
      <c r="C9" s="651" t="inlineStr">
        <is>
          <t>CAP3</t>
        </is>
      </c>
      <c r="D9" s="2434" t="n"/>
      <c r="E9" s="2434" t="n"/>
      <c r="F9" s="2434" t="n"/>
      <c r="G9" s="2434" t="n"/>
      <c r="H9" s="232" t="n"/>
      <c r="I9" s="192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2586" t="n"/>
      <c r="V9" s="2434" t="n"/>
      <c r="W9" s="2434" t="n"/>
      <c r="X9" s="2434" t="n"/>
      <c r="Y9" s="2507" t="n"/>
      <c r="Z9" s="2434" t="n"/>
      <c r="AA9" s="2434" t="n"/>
      <c r="AB9" s="232" t="n"/>
      <c r="AC9" s="2586" t="n"/>
      <c r="AD9" s="2434" t="n"/>
      <c r="AE9" s="2434" t="n"/>
      <c r="AF9" s="2434" t="n"/>
      <c r="AG9" s="2507" t="n"/>
      <c r="AH9" s="2434" t="n"/>
      <c r="AI9" s="2434" t="n"/>
      <c r="AJ9" s="232" t="n"/>
      <c r="AK9" s="397" t="n"/>
      <c r="AL9" s="2434" t="n"/>
      <c r="AM9" s="2434" t="n"/>
      <c r="AN9" s="2434" t="n"/>
      <c r="AO9" s="2434" t="n"/>
      <c r="AP9" s="2507" t="n"/>
      <c r="AQ9" s="2507" t="n"/>
      <c r="AR9" s="2434" t="n"/>
      <c r="AS9" s="232" t="n"/>
      <c r="AT9" s="397" t="n"/>
      <c r="AU9" s="2434" t="n"/>
      <c r="AV9" s="2434" t="n"/>
      <c r="AW9" s="2434" t="n"/>
      <c r="AX9" s="2507" t="n"/>
      <c r="AY9" s="2507" t="n"/>
      <c r="AZ9" s="2434" t="n"/>
      <c r="BA9" s="232" t="n"/>
      <c r="BB9" s="397" t="n"/>
      <c r="BC9" s="2434" t="n"/>
      <c r="BD9" s="2434" t="n"/>
      <c r="BE9" s="2434" t="n"/>
      <c r="BF9" s="2507" t="n"/>
      <c r="BG9" s="2507" t="n"/>
      <c r="BH9" s="2434" t="n"/>
      <c r="BI9" s="232" t="n"/>
      <c r="BJ9" s="397" t="n"/>
      <c r="BK9" s="2434" t="n"/>
      <c r="BL9" s="2434" t="n"/>
      <c r="BM9" s="2434" t="n"/>
      <c r="BN9" s="2434" t="n"/>
      <c r="BO9" s="2507" t="n"/>
      <c r="BP9" s="2507" t="n"/>
      <c r="BQ9" s="2434" t="n"/>
      <c r="BR9" s="232" t="n"/>
      <c r="BS9" s="2586" t="n"/>
      <c r="BT9" s="2434" t="n"/>
      <c r="BU9" s="2434" t="n"/>
      <c r="BV9" s="2434" t="n"/>
      <c r="BW9" s="2507" t="n"/>
      <c r="BX9" s="2507" t="n"/>
      <c r="BY9" s="2434" t="n"/>
      <c r="BZ9" s="232" t="n"/>
      <c r="CA9" s="2586" t="n"/>
      <c r="CB9" s="2434" t="n"/>
      <c r="CC9" s="2434" t="n"/>
      <c r="CD9" s="2434" t="n"/>
      <c r="CE9" s="2507" t="n"/>
      <c r="CF9" s="2507" t="n"/>
      <c r="CG9" s="2434" t="n"/>
      <c r="CH9" s="232" t="n"/>
      <c r="CI9" s="2586" t="n"/>
      <c r="CJ9" s="2434" t="n"/>
      <c r="CK9" s="2434" t="n"/>
      <c r="CL9" s="2434" t="n"/>
      <c r="CM9" s="2507" t="n"/>
      <c r="CN9" s="2507" t="n"/>
      <c r="CO9" s="2434" t="n"/>
      <c r="CP9" s="232" t="n"/>
      <c r="CQ9" s="397" t="n"/>
      <c r="CR9" s="2434" t="n"/>
      <c r="CS9" s="2434" t="n"/>
      <c r="CT9" s="2434" t="n"/>
      <c r="CU9" s="2434" t="n"/>
      <c r="CV9" s="2434" t="n"/>
      <c r="CW9" s="2434" t="n"/>
      <c r="CX9" s="232">
        <f>IFERROR(+CR9/CW9-1, "-")</f>
        <v/>
      </c>
      <c r="CY9" s="400" t="n"/>
      <c r="CZ9" s="2588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12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28" t="n"/>
      <c r="DO9" s="2428">
        <f>DN9-CR9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23.25" r="10" s="2323">
      <c r="A10" s="1988" t="n"/>
      <c r="B10" s="1863" t="inlineStr">
        <is>
          <t>Réseau</t>
        </is>
      </c>
      <c r="C10" s="651" t="inlineStr">
        <is>
          <t>CAP4</t>
        </is>
      </c>
      <c r="D10" s="2571" t="n">
        <v>825.997343925</v>
      </c>
      <c r="E10" s="2571" t="n">
        <v>438.792697658657</v>
      </c>
      <c r="F10" s="2571" t="n">
        <v>387.204646266343</v>
      </c>
      <c r="G10" s="2571" t="n">
        <v>1149.553837885</v>
      </c>
      <c r="H10" s="376" t="n">
        <v>-0.2814626712527825</v>
      </c>
      <c r="I10" s="2430" t="n"/>
      <c r="J10" s="2571" t="n">
        <v>949.925984925</v>
      </c>
      <c r="K10" s="2571" t="n">
        <v>636.180183720693</v>
      </c>
      <c r="L10" s="2571" t="n">
        <v>313.745801204307</v>
      </c>
      <c r="M10" s="2571" t="n">
        <v>750.7121869250001</v>
      </c>
      <c r="N10" s="376" t="n">
        <v>0.2653664100166024</v>
      </c>
      <c r="O10" s="2575" t="n"/>
      <c r="P10" s="2571" t="n">
        <v>675.129743925</v>
      </c>
      <c r="Q10" s="2571" t="n">
        <v>2817.85556472967</v>
      </c>
      <c r="R10" s="2571" t="n">
        <v>-2142.72582080467</v>
      </c>
      <c r="S10" s="2571" t="n">
        <v>808.3376861899997</v>
      </c>
      <c r="T10" s="376" t="n">
        <v>-0.1647924432335438</v>
      </c>
      <c r="U10" s="2575" t="n"/>
      <c r="V10" s="2571" t="n">
        <v>1333.78411634</v>
      </c>
      <c r="W10" s="2571" t="n">
        <v>1991.63333612856</v>
      </c>
      <c r="X10" s="2571" t="n">
        <v>2052.238201573</v>
      </c>
      <c r="Y10" s="2570" t="n">
        <v>-657.8492197885598</v>
      </c>
      <c r="Z10" s="2571" t="n">
        <v>-718.4540852329999</v>
      </c>
      <c r="AA10" s="2571" t="n">
        <v>4017.6680977</v>
      </c>
      <c r="AB10" s="376" t="n">
        <v>-0.6680203332118068</v>
      </c>
      <c r="AC10" s="2575" t="n"/>
      <c r="AD10" s="2571" t="n">
        <v>984.55078902</v>
      </c>
      <c r="AE10" s="2571" t="n">
        <v>2181.54263604659</v>
      </c>
      <c r="AF10" s="2571" t="n">
        <v>2182.14750149104</v>
      </c>
      <c r="AG10" s="2570" t="n">
        <v>-1196.99184702659</v>
      </c>
      <c r="AH10" s="2571" t="n">
        <v>-1197.59671247104</v>
      </c>
      <c r="AI10" s="2571" t="n">
        <v>639.7022575212216</v>
      </c>
      <c r="AJ10" s="376" t="n">
        <v>0.5390766211065599</v>
      </c>
      <c r="AK10" s="378" t="n"/>
      <c r="AL10" s="2571" t="n">
        <v>835.606064030671</v>
      </c>
      <c r="AM10" s="2571" t="n">
        <v>1850.24753709277</v>
      </c>
      <c r="AN10" s="2571" t="n">
        <v>1850.85240253721</v>
      </c>
      <c r="AO10" s="2571" t="n">
        <v>1850.85240253721</v>
      </c>
      <c r="AP10" s="2570" t="n">
        <v>-1014.641473062099</v>
      </c>
      <c r="AQ10" s="2570" t="n">
        <v>-1015.246338506539</v>
      </c>
      <c r="AR10" s="2571" t="n">
        <v>920.2671319250001</v>
      </c>
      <c r="AS10" s="376" t="n">
        <v>-0.09199618779955387</v>
      </c>
      <c r="AT10" s="378" t="n"/>
      <c r="AU10" s="2571" t="n">
        <v>1516.99680476738</v>
      </c>
      <c r="AV10" s="2571" t="n">
        <v>1310.00744335489</v>
      </c>
      <c r="AW10" s="2571" t="n">
        <v>2370.61230879933</v>
      </c>
      <c r="AX10" s="2570" t="n">
        <v>206.9893614124901</v>
      </c>
      <c r="AY10" s="2570" t="n">
        <v>-853.61550403195</v>
      </c>
      <c r="AZ10" s="2571" t="n">
        <v>2636.055287925</v>
      </c>
      <c r="BA10" s="376" t="n">
        <v>-0.4245201108958907</v>
      </c>
      <c r="BB10" s="378" t="n"/>
      <c r="BC10" s="2571" t="n">
        <v>3698.752048</v>
      </c>
      <c r="BD10" s="2571" t="n">
        <v>3030.10530277648</v>
      </c>
      <c r="BE10" s="2571" t="n">
        <v>2692.71016822093</v>
      </c>
      <c r="BF10" s="2570" t="n">
        <v>668.6467452235202</v>
      </c>
      <c r="BG10" s="2570" t="n">
        <v>1006.04187977907</v>
      </c>
      <c r="BH10" s="2571" t="n">
        <v>0</v>
      </c>
      <c r="BI10" s="376" t="n"/>
      <c r="BJ10" s="378" t="n"/>
      <c r="BK10" s="2571" t="n"/>
      <c r="BL10" s="2571" t="n"/>
      <c r="BM10" s="2571" t="n"/>
      <c r="BN10" s="2571" t="n"/>
      <c r="BO10" s="2570" t="n"/>
      <c r="BP10" s="2570" t="n"/>
      <c r="BQ10" s="2571" t="n"/>
      <c r="BR10" s="376" t="n"/>
      <c r="BS10" s="2575" t="n"/>
      <c r="BT10" s="2571" t="n"/>
      <c r="BU10" s="2571" t="n"/>
      <c r="BV10" s="2571" t="n"/>
      <c r="BW10" s="2570" t="n"/>
      <c r="BX10" s="2570" t="n"/>
      <c r="BY10" s="2571" t="n"/>
      <c r="BZ10" s="376" t="n"/>
      <c r="CA10" s="2575" t="n"/>
      <c r="CB10" s="2571" t="n"/>
      <c r="CC10" s="2571" t="n"/>
      <c r="CD10" s="2571" t="n"/>
      <c r="CE10" s="2570" t="n"/>
      <c r="CF10" s="2570" t="n"/>
      <c r="CG10" s="2571" t="n"/>
      <c r="CH10" s="376" t="n"/>
      <c r="CI10" s="2575" t="n"/>
      <c r="CJ10" s="2571" t="n"/>
      <c r="CK10" s="2571" t="n"/>
      <c r="CL10" s="2571" t="n"/>
      <c r="CM10" s="2570" t="n"/>
      <c r="CN10" s="2570" t="n"/>
      <c r="CO10" s="2571" t="n"/>
      <c r="CP10" s="376" t="n"/>
      <c r="CQ10" s="674" t="n"/>
      <c r="CR10" s="2571" t="n">
        <v>10820.74289493305</v>
      </c>
      <c r="CS10" s="2571" t="n">
        <v>14256.36470150831</v>
      </c>
      <c r="CT10" s="2571" t="n">
        <v>8990.85268947154</v>
      </c>
      <c r="CU10" s="2571" t="n">
        <v>-3435.621806575262</v>
      </c>
      <c r="CV10" s="2571" t="n">
        <v>1829.89020546151</v>
      </c>
      <c r="CW10" s="2571" t="n">
        <v>10922.29648607122</v>
      </c>
      <c r="CX10" s="1985">
        <f>IFERROR(+CR10/CW10-1, "-")</f>
        <v/>
      </c>
      <c r="CY10" s="3417" t="n"/>
      <c r="CZ10" s="2578" t="n">
        <v>20049.5056025359</v>
      </c>
      <c r="DA10" s="2571" t="n"/>
      <c r="DB10" s="2571" t="n">
        <v>27016.445182716</v>
      </c>
      <c r="DC10" s="2571" t="n"/>
      <c r="DD10" s="2571" t="n"/>
      <c r="DE10" s="376">
        <f>+CZ10/DD10-1</f>
        <v/>
      </c>
      <c r="DF10" s="376">
        <f>+DA10/DD10-1</f>
        <v/>
      </c>
      <c r="DG10" s="376">
        <f>+DB10/DD10-1</f>
        <v/>
      </c>
      <c r="DH10" s="376">
        <f>+DC10/DD10-1</f>
        <v/>
      </c>
      <c r="DI10" s="12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3418">
        <f>SUM(DN11:DN21)</f>
        <v/>
      </c>
      <c r="DO10" s="2428">
        <f>DN10-CR10</f>
        <v/>
      </c>
      <c r="DP10" s="12" t="n">
        <v>-38.5723770000004</v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t="15" r="11" s="2">
      <c r="A11" s="1989" t="n"/>
      <c r="B11" s="1990" t="inlineStr">
        <is>
          <t>Réseau d'accès</t>
        </is>
      </c>
      <c r="C11" s="651" t="inlineStr">
        <is>
          <t>CAP5</t>
        </is>
      </c>
      <c r="D11" s="2674" t="n">
        <v>613.938729</v>
      </c>
      <c r="E11" s="2674" t="n">
        <v>77.15866446235999</v>
      </c>
      <c r="F11" s="2674" t="n">
        <v>536.78006453764</v>
      </c>
      <c r="G11" s="2674" t="n">
        <v>782.06634096</v>
      </c>
      <c r="H11" s="531" t="n">
        <v>-0.2149787085244207</v>
      </c>
      <c r="I11" s="3419" t="n"/>
      <c r="J11" s="2674" t="n">
        <v>618.980598</v>
      </c>
      <c r="K11" s="2674" t="n">
        <v>295.25472046236</v>
      </c>
      <c r="L11" s="2674" t="n">
        <v>323.72587753764</v>
      </c>
      <c r="M11" s="2674" t="n">
        <v>371.781055</v>
      </c>
      <c r="N11" s="531" t="n">
        <v>0.6649062389690619</v>
      </c>
      <c r="O11" s="2675" t="n"/>
      <c r="P11" s="2674" t="n">
        <v>621.034984</v>
      </c>
      <c r="Q11" s="2674" t="n">
        <v>788.028384671338</v>
      </c>
      <c r="R11" s="2674" t="n">
        <v>-166.993400671338</v>
      </c>
      <c r="S11" s="2674" t="n">
        <v>300.6843902649996</v>
      </c>
      <c r="T11" s="531" t="n">
        <v>1.0654048035306</v>
      </c>
      <c r="U11" s="2675" t="n"/>
      <c r="V11" s="2674" t="n">
        <v>1230.696820415</v>
      </c>
      <c r="W11" s="2674" t="n">
        <v>1374.22982293226</v>
      </c>
      <c r="X11" s="2674" t="n">
        <v>1374.22982293226</v>
      </c>
      <c r="Y11" s="2673" t="n">
        <v>-143.53300251726</v>
      </c>
      <c r="Z11" s="2674" t="n">
        <v>-143.53300251726</v>
      </c>
      <c r="AA11" s="2674" t="n">
        <v>3991.825967775</v>
      </c>
      <c r="AB11" s="531" t="n">
        <v>-0.6916957727240356</v>
      </c>
      <c r="AC11" s="2675" t="n"/>
      <c r="AD11" s="2674" t="n">
        <v>635.132360095</v>
      </c>
      <c r="AE11" s="2674" t="n">
        <v>1166.93297078826</v>
      </c>
      <c r="AF11" s="2674" t="n">
        <v>1106.93297078826</v>
      </c>
      <c r="AG11" s="2673" t="n">
        <v>-531.8006106932601</v>
      </c>
      <c r="AH11" s="2674" t="n">
        <v>-471.8006106932601</v>
      </c>
      <c r="AI11" s="2674" t="n">
        <v>475.0207625962216</v>
      </c>
      <c r="AJ11" s="531" t="n">
        <v>0.3370623141264182</v>
      </c>
      <c r="AK11" s="532" t="n"/>
      <c r="AL11" s="2674" t="n">
        <v>310.797446105671</v>
      </c>
      <c r="AM11" s="2674" t="n">
        <v>189.11032099036</v>
      </c>
      <c r="AN11" s="2674" t="n">
        <v>189.11032099036</v>
      </c>
      <c r="AO11" s="2674" t="n">
        <v>189.11032099036</v>
      </c>
      <c r="AP11" s="2673" t="n">
        <v>121.687125115311</v>
      </c>
      <c r="AQ11" s="2673" t="n">
        <v>121.687125115311</v>
      </c>
      <c r="AR11" s="2674" t="n">
        <v>698.020469</v>
      </c>
      <c r="AS11" s="531" t="n">
        <v>-0.5547445097836079</v>
      </c>
      <c r="AT11" s="532" t="n"/>
      <c r="AU11" s="2674" t="n">
        <v>1400.57926384238</v>
      </c>
      <c r="AV11" s="2674" t="n">
        <v>727.867503376553</v>
      </c>
      <c r="AW11" s="2674" t="n">
        <v>727.867503376553</v>
      </c>
      <c r="AX11" s="2673" t="n">
        <v>672.711760465827</v>
      </c>
      <c r="AY11" s="2673" t="n">
        <v>672.711760465827</v>
      </c>
      <c r="AZ11" s="2674" t="n">
        <v>2553.781061000001</v>
      </c>
      <c r="BA11" s="531" t="n">
        <v>-0.4515664301723867</v>
      </c>
      <c r="BB11" s="532" t="n"/>
      <c r="BC11" s="2674" t="n">
        <v>3613.505109</v>
      </c>
      <c r="BD11" s="2674" t="n">
        <v>727.867503376553</v>
      </c>
      <c r="BE11" s="2674" t="n">
        <v>727.867503376553</v>
      </c>
      <c r="BF11" s="2673" t="n">
        <v>2885.637605623447</v>
      </c>
      <c r="BG11" s="2673" t="n">
        <v>2885.637605623447</v>
      </c>
      <c r="BH11" s="2674" t="n">
        <v>0</v>
      </c>
      <c r="BI11" s="531" t="n"/>
      <c r="BJ11" s="532" t="n"/>
      <c r="BK11" s="2674" t="n"/>
      <c r="BL11" s="2674" t="n"/>
      <c r="BM11" s="2674" t="n"/>
      <c r="BN11" s="2674" t="n"/>
      <c r="BO11" s="2673" t="n"/>
      <c r="BP11" s="2673" t="n"/>
      <c r="BQ11" s="2674" t="n"/>
      <c r="BR11" s="531" t="n"/>
      <c r="BS11" s="2675" t="n"/>
      <c r="BT11" s="2674" t="n"/>
      <c r="BU11" s="2674" t="n"/>
      <c r="BV11" s="2674" t="n"/>
      <c r="BW11" s="2673" t="n"/>
      <c r="BX11" s="2673" t="n"/>
      <c r="BY11" s="2674" t="n"/>
      <c r="BZ11" s="531" t="n"/>
      <c r="CA11" s="2675" t="n"/>
      <c r="CB11" s="2674" t="n"/>
      <c r="CC11" s="2674" t="n"/>
      <c r="CD11" s="2674" t="n"/>
      <c r="CE11" s="2673" t="n"/>
      <c r="CF11" s="2673" t="n"/>
      <c r="CG11" s="2674" t="n"/>
      <c r="CH11" s="531" t="n"/>
      <c r="CI11" s="2675" t="n"/>
      <c r="CJ11" s="2674" t="n"/>
      <c r="CK11" s="2674" t="n"/>
      <c r="CL11" s="2674" t="n"/>
      <c r="CM11" s="2673" t="n"/>
      <c r="CN11" s="2673" t="n"/>
      <c r="CO11" s="2674" t="n"/>
      <c r="CP11" s="531" t="n"/>
      <c r="CQ11" s="397" t="n"/>
      <c r="CR11" s="2907" t="n">
        <v>9044.665310458051</v>
      </c>
      <c r="CS11" s="2907" t="n">
        <v>5346.449891060044</v>
      </c>
      <c r="CT11" s="2907" t="n">
        <v>4636.761315876913</v>
      </c>
      <c r="CU11" s="2674" t="n">
        <v>3698.215419398007</v>
      </c>
      <c r="CV11" s="2674" t="n">
        <v>4407.903994581138</v>
      </c>
      <c r="CW11" s="2907" t="n">
        <v>9173.180046596222</v>
      </c>
      <c r="CX11" s="232">
        <f>IFERROR(+CR11/CW11-1, "-")</f>
        <v/>
      </c>
      <c r="CY11" s="3420" t="n"/>
      <c r="CZ11" s="2677" t="n">
        <v>7154.00138782368</v>
      </c>
      <c r="DA11" s="2674" t="n"/>
      <c r="DB11" s="2674" t="n">
        <v>11422.2635850171</v>
      </c>
      <c r="DC11" s="2674" t="n"/>
      <c r="DD11" s="2674" t="n"/>
      <c r="DE11" s="531">
        <f>+CZ11/DD11-1</f>
        <v/>
      </c>
      <c r="DF11" s="531">
        <f>+DA11/DD11-1</f>
        <v/>
      </c>
      <c r="DG11" s="531">
        <f>+DB11/DD11-1</f>
        <v/>
      </c>
      <c r="DH11" s="531">
        <f>+DC11/DD11-1</f>
        <v/>
      </c>
      <c r="DI11" s="12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3421" t="n">
        <v>22508.785767</v>
      </c>
      <c r="DO11" s="2428">
        <f>DN11-CR11</f>
        <v/>
      </c>
      <c r="DP11" s="942" t="n"/>
      <c r="DQ11" s="1994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t="15" r="12" s="2">
      <c r="A12" s="1995" t="n"/>
      <c r="B12" s="1996" t="inlineStr">
        <is>
          <t>Activation du personnel</t>
        </is>
      </c>
      <c r="C12" s="651" t="inlineStr">
        <is>
          <t>CAP6</t>
        </is>
      </c>
      <c r="D12" s="2434" t="n">
        <v>25.842129925</v>
      </c>
      <c r="E12" s="2434" t="n">
        <v>25.842129925</v>
      </c>
      <c r="F12" s="2434" t="n">
        <v>0</v>
      </c>
      <c r="G12" s="2434" t="n">
        <v>47.84212992499999</v>
      </c>
      <c r="H12" s="232" t="n">
        <v>-0.4598457475553123</v>
      </c>
      <c r="I12" s="3419" t="n"/>
      <c r="J12" s="2434" t="n">
        <v>25.842129925</v>
      </c>
      <c r="K12" s="2434" t="n">
        <v>25.842129925</v>
      </c>
      <c r="L12" s="2434" t="n">
        <v>0</v>
      </c>
      <c r="M12" s="2434" t="n">
        <v>47.84212992499999</v>
      </c>
      <c r="N12" s="232" t="n">
        <v>-0.4598457475553123</v>
      </c>
      <c r="O12" s="2586" t="n"/>
      <c r="P12" s="2434" t="n">
        <v>25.842129925</v>
      </c>
      <c r="Q12" s="2434" t="n">
        <v>25.842129925</v>
      </c>
      <c r="R12" s="2434" t="n">
        <v>0</v>
      </c>
      <c r="S12" s="2434" t="n">
        <v>3.842129924999998</v>
      </c>
      <c r="T12" s="232" t="n">
        <v>5.725990643067598</v>
      </c>
      <c r="U12" s="2586" t="n"/>
      <c r="V12" s="2434" t="n">
        <v>25.842129925</v>
      </c>
      <c r="W12" s="2434" t="n">
        <v>25.842129925</v>
      </c>
      <c r="X12" s="2434" t="n">
        <v>25.842129925</v>
      </c>
      <c r="Y12" s="2507" t="n">
        <v>0</v>
      </c>
      <c r="Z12" s="2434" t="n">
        <v>0</v>
      </c>
      <c r="AA12" s="2434" t="n">
        <v>25.842129925</v>
      </c>
      <c r="AB12" s="232" t="n">
        <v>0</v>
      </c>
      <c r="AC12" s="2586" t="n"/>
      <c r="AD12" s="2434" t="n">
        <v>25.842129925</v>
      </c>
      <c r="AE12" s="2434" t="n">
        <v>25.842129925</v>
      </c>
      <c r="AF12" s="2434" t="n">
        <v>25.842129925</v>
      </c>
      <c r="AG12" s="2507" t="n">
        <v>0</v>
      </c>
      <c r="AH12" s="2434" t="n">
        <v>0</v>
      </c>
      <c r="AI12" s="2434" t="n">
        <v>25.842129925</v>
      </c>
      <c r="AJ12" s="232" t="n">
        <v>0</v>
      </c>
      <c r="AK12" s="3380" t="n"/>
      <c r="AL12" s="2434" t="n">
        <v>25.842129925</v>
      </c>
      <c r="AM12" s="2434" t="n">
        <v>25.842129925</v>
      </c>
      <c r="AN12" s="2434" t="n">
        <v>25.842129925</v>
      </c>
      <c r="AO12" s="2434" t="n">
        <v>25.842129925</v>
      </c>
      <c r="AP12" s="2507" t="n">
        <v>0</v>
      </c>
      <c r="AQ12" s="2507" t="n">
        <v>0</v>
      </c>
      <c r="AR12" s="2434" t="n">
        <v>25.842129925</v>
      </c>
      <c r="AS12" s="232" t="n">
        <v>0</v>
      </c>
      <c r="AT12" s="397" t="n"/>
      <c r="AU12" s="2434" t="n">
        <v>25.842129925</v>
      </c>
      <c r="AV12" s="2434" t="n">
        <v>25.842129925</v>
      </c>
      <c r="AW12" s="2434" t="n">
        <v>25.842129925</v>
      </c>
      <c r="AX12" s="2507" t="n">
        <v>0</v>
      </c>
      <c r="AY12" s="2507" t="n">
        <v>0</v>
      </c>
      <c r="AZ12" s="2434" t="n">
        <v>25.842129925</v>
      </c>
      <c r="BA12" s="232" t="n">
        <v>0</v>
      </c>
      <c r="BB12" s="397" t="n"/>
      <c r="BC12" s="2434" t="n">
        <v>25.842129</v>
      </c>
      <c r="BD12" s="2434" t="n">
        <v>25.842129925</v>
      </c>
      <c r="BE12" s="2434" t="n">
        <v>25.842129925</v>
      </c>
      <c r="BF12" s="2507" t="n">
        <v>-9.249999983751422e-07</v>
      </c>
      <c r="BG12" s="2507" t="n">
        <v>-9.249999983751422e-07</v>
      </c>
      <c r="BH12" s="2434" t="n">
        <v>0</v>
      </c>
      <c r="BI12" s="232" t="n"/>
      <c r="BJ12" s="397" t="n"/>
      <c r="BK12" s="2434" t="n"/>
      <c r="BL12" s="2434" t="n"/>
      <c r="BM12" s="2434" t="n"/>
      <c r="BN12" s="2434" t="n"/>
      <c r="BO12" s="2507" t="n"/>
      <c r="BP12" s="2507" t="n"/>
      <c r="BQ12" s="2434" t="n"/>
      <c r="BR12" s="232" t="n"/>
      <c r="BS12" s="2586" t="n"/>
      <c r="BT12" s="2434" t="n"/>
      <c r="BU12" s="2434" t="n"/>
      <c r="BV12" s="2434" t="n"/>
      <c r="BW12" s="2507" t="n"/>
      <c r="BX12" s="2507" t="n"/>
      <c r="BY12" s="2434" t="n"/>
      <c r="BZ12" s="232" t="n"/>
      <c r="CA12" s="2586" t="n"/>
      <c r="CB12" s="2434" t="n"/>
      <c r="CC12" s="2434" t="n"/>
      <c r="CD12" s="2434" t="n"/>
      <c r="CE12" s="2507" t="n"/>
      <c r="CF12" s="2507" t="n"/>
      <c r="CG12" s="2434" t="n"/>
      <c r="CH12" s="232" t="n"/>
      <c r="CI12" s="2586" t="n"/>
      <c r="CJ12" s="2434" t="n"/>
      <c r="CK12" s="2434" t="n"/>
      <c r="CL12" s="2434" t="n"/>
      <c r="CM12" s="2507" t="n"/>
      <c r="CN12" s="2507" t="n"/>
      <c r="CO12" s="2434" t="n"/>
      <c r="CP12" s="232" t="n"/>
      <c r="CQ12" s="3380" t="n"/>
      <c r="CR12" s="2439" t="n">
        <v>206.737038475</v>
      </c>
      <c r="CS12" s="2439" t="n">
        <v>206.7370394</v>
      </c>
      <c r="CT12" s="2439" t="n">
        <v>180.894909475</v>
      </c>
      <c r="CU12" s="2434" t="n">
        <v>-9.249999948224286e-07</v>
      </c>
      <c r="CV12" s="2434" t="n">
        <v>25.842129</v>
      </c>
      <c r="CW12" s="2439" t="n">
        <v>202.894909475</v>
      </c>
      <c r="CX12" s="232">
        <f>IFERROR(+CR12/CW12-1, "-")</f>
        <v/>
      </c>
      <c r="CY12" s="3420" t="n"/>
      <c r="CZ12" s="2588" t="n">
        <v>310.1055591</v>
      </c>
      <c r="DA12" s="2434" t="n"/>
      <c r="DB12" s="2434" t="n">
        <v>310.1055591</v>
      </c>
      <c r="DC12" s="2434" t="n"/>
      <c r="DD12" s="2434" t="n"/>
      <c r="DE12" s="232">
        <f>+CZ12/DD12-1</f>
        <v/>
      </c>
      <c r="DF12" s="232" t="n"/>
      <c r="DG12" s="232" t="n"/>
      <c r="DH12" s="232" t="n"/>
      <c r="DI12" s="12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28" t="n">
        <v>306.263429175</v>
      </c>
      <c r="DO12" s="2428">
        <f>DN12-CR12</f>
        <v/>
      </c>
      <c r="DP12" s="942" t="n"/>
      <c r="DQ12" s="1994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788" t="n"/>
      <c r="B13" s="1997" t="inlineStr">
        <is>
          <t>Commutation &amp; plates-formes</t>
        </is>
      </c>
      <c r="C13" s="651" t="inlineStr">
        <is>
          <t>CAP7</t>
        </is>
      </c>
      <c r="D13" s="2434" t="n">
        <v>0</v>
      </c>
      <c r="E13" s="2434" t="n">
        <v>0</v>
      </c>
      <c r="F13" s="2434" t="n">
        <v>0</v>
      </c>
      <c r="G13" s="2434" t="n">
        <v>0</v>
      </c>
      <c r="H13" s="2436" t="n"/>
      <c r="I13" s="2435" t="n"/>
      <c r="J13" s="2434" t="n">
        <v>0</v>
      </c>
      <c r="K13" s="2434" t="n">
        <v>0</v>
      </c>
      <c r="L13" s="2434" t="n">
        <v>0</v>
      </c>
      <c r="M13" s="2434" t="n">
        <v>0</v>
      </c>
      <c r="N13" s="2436" t="n"/>
      <c r="O13" s="2586" t="n"/>
      <c r="P13" s="2434" t="n">
        <v>0</v>
      </c>
      <c r="Q13" s="2434" t="n">
        <v>0</v>
      </c>
      <c r="R13" s="2434" t="n">
        <v>0</v>
      </c>
      <c r="S13" s="2434" t="n">
        <v>0</v>
      </c>
      <c r="T13" s="2436" t="n"/>
      <c r="U13" s="2586" t="n"/>
      <c r="V13" s="2434" t="n">
        <v>0</v>
      </c>
      <c r="W13" s="2434" t="n">
        <v>0</v>
      </c>
      <c r="X13" s="2434" t="n">
        <v>0</v>
      </c>
      <c r="Y13" s="2507" t="n">
        <v>0</v>
      </c>
      <c r="Z13" s="2434" t="n">
        <v>0</v>
      </c>
      <c r="AA13" s="2434" t="n">
        <v>0</v>
      </c>
      <c r="AB13" s="232" t="n"/>
      <c r="AC13" s="2586" t="n"/>
      <c r="AD13" s="2434" t="n">
        <v>0</v>
      </c>
      <c r="AE13" s="2434" t="n">
        <v>0</v>
      </c>
      <c r="AF13" s="2434" t="n">
        <v>0</v>
      </c>
      <c r="AG13" s="2507" t="n">
        <v>0</v>
      </c>
      <c r="AH13" s="2434" t="n">
        <v>0</v>
      </c>
      <c r="AI13" s="2434" t="n">
        <v>0</v>
      </c>
      <c r="AJ13" s="232" t="n"/>
      <c r="AK13" s="3380" t="n"/>
      <c r="AL13" s="2434" t="n">
        <v>0</v>
      </c>
      <c r="AM13" s="2434" t="n">
        <v>282.21447672</v>
      </c>
      <c r="AN13" s="2434" t="n">
        <v>282.21447672</v>
      </c>
      <c r="AO13" s="2434" t="n">
        <v>282.21447672</v>
      </c>
      <c r="AP13" s="2507" t="n">
        <v>-282.21447672</v>
      </c>
      <c r="AQ13" s="2507" t="n">
        <v>-282.21447672</v>
      </c>
      <c r="AR13" s="2434" t="n">
        <v>0</v>
      </c>
      <c r="AS13" s="232" t="n"/>
      <c r="AT13" s="397" t="n"/>
      <c r="AU13" s="2434" t="n">
        <v>0</v>
      </c>
      <c r="AV13" s="2434" t="n">
        <v>282.21447672</v>
      </c>
      <c r="AW13" s="2434" t="n">
        <v>782.21447672</v>
      </c>
      <c r="AX13" s="2507" t="n">
        <v>-282.21447672</v>
      </c>
      <c r="AY13" s="2507" t="n">
        <v>-782.21447672</v>
      </c>
      <c r="AZ13" s="2434" t="n">
        <v>0</v>
      </c>
      <c r="BA13" s="232" t="n"/>
      <c r="BB13" s="397" t="n"/>
      <c r="BC13" s="2434" t="n">
        <v>0</v>
      </c>
      <c r="BD13" s="2434" t="n">
        <v>236.857059341595</v>
      </c>
      <c r="BE13" s="2434" t="n">
        <v>636.857059341595</v>
      </c>
      <c r="BF13" s="2507" t="n">
        <v>-236.857059341595</v>
      </c>
      <c r="BG13" s="2507" t="n">
        <v>-636.857059341595</v>
      </c>
      <c r="BH13" s="2434" t="n">
        <v>0</v>
      </c>
      <c r="BI13" s="232" t="n"/>
      <c r="BJ13" s="397" t="n"/>
      <c r="BK13" s="2434" t="n"/>
      <c r="BL13" s="2434" t="n"/>
      <c r="BM13" s="2434" t="n"/>
      <c r="BN13" s="2434" t="n"/>
      <c r="BO13" s="2507" t="n"/>
      <c r="BP13" s="2507" t="n"/>
      <c r="BQ13" s="2434" t="n"/>
      <c r="BR13" s="232" t="n"/>
      <c r="BS13" s="2586" t="n"/>
      <c r="BT13" s="2434" t="n"/>
      <c r="BU13" s="2434" t="n"/>
      <c r="BV13" s="2434" t="n"/>
      <c r="BW13" s="2507" t="n"/>
      <c r="BX13" s="2507" t="n"/>
      <c r="BY13" s="2434" t="n"/>
      <c r="BZ13" s="232" t="n"/>
      <c r="CA13" s="2586" t="n"/>
      <c r="CB13" s="2434" t="n"/>
      <c r="CC13" s="2434" t="n"/>
      <c r="CD13" s="2434" t="n"/>
      <c r="CE13" s="2507" t="n"/>
      <c r="CF13" s="2507" t="n"/>
      <c r="CG13" s="2434" t="n"/>
      <c r="CH13" s="232" t="n"/>
      <c r="CI13" s="2586" t="n"/>
      <c r="CJ13" s="2434" t="n"/>
      <c r="CK13" s="2434" t="n"/>
      <c r="CL13" s="2434" t="n"/>
      <c r="CM13" s="2507" t="n"/>
      <c r="CN13" s="2507" t="n"/>
      <c r="CO13" s="2434" t="n"/>
      <c r="CP13" s="232" t="n"/>
      <c r="CQ13" s="397" t="n"/>
      <c r="CR13" s="2439" t="n">
        <v>0</v>
      </c>
      <c r="CS13" s="2439" t="n">
        <v>801.286012781595</v>
      </c>
      <c r="CT13" s="2439" t="n">
        <v>1064.42895344</v>
      </c>
      <c r="CU13" s="2434" t="n">
        <v>-801.286012781595</v>
      </c>
      <c r="CV13" s="2434" t="n">
        <v>-1064.42895344</v>
      </c>
      <c r="CW13" s="2439" t="n">
        <v>0</v>
      </c>
      <c r="CX13" s="232">
        <f>IFERROR(+CR13/CW13-1, "-")</f>
        <v/>
      </c>
      <c r="CY13" s="3415" t="n"/>
      <c r="CZ13" s="2588" t="n">
        <v>3254.35396401219</v>
      </c>
      <c r="DA13" s="2434" t="n"/>
      <c r="DB13" s="2434" t="n">
        <v>4605.64280023034</v>
      </c>
      <c r="DC13" s="2434" t="n"/>
      <c r="DD13" s="2434" t="n"/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2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28" t="n">
        <v>99.531468</v>
      </c>
      <c r="DO13" s="2428">
        <f>DN13-CR13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4.25" r="14" s="2323">
      <c r="A14" s="1788" t="n"/>
      <c r="B14" s="1997" t="inlineStr">
        <is>
          <t>Transmission</t>
        </is>
      </c>
      <c r="C14" s="651" t="inlineStr">
        <is>
          <t>CAP8</t>
        </is>
      </c>
      <c r="D14" s="2434" t="n">
        <v>0</v>
      </c>
      <c r="E14" s="2434" t="n">
        <v>61.7085699379635</v>
      </c>
      <c r="F14" s="2434" t="n">
        <v>-61.7085699379635</v>
      </c>
      <c r="G14" s="2434" t="n">
        <v>0</v>
      </c>
      <c r="H14" s="2436" t="n"/>
      <c r="I14" s="2435" t="n"/>
      <c r="J14" s="2434" t="n">
        <v>0</v>
      </c>
      <c r="K14" s="2434" t="n">
        <v>0</v>
      </c>
      <c r="L14" s="2434" t="n">
        <v>0</v>
      </c>
      <c r="M14" s="2434" t="n">
        <v>0</v>
      </c>
      <c r="N14" s="2436" t="n"/>
      <c r="O14" s="2586" t="n"/>
      <c r="P14" s="2434" t="n">
        <v>0</v>
      </c>
      <c r="Q14" s="2434" t="n">
        <v>132.52512</v>
      </c>
      <c r="R14" s="2434" t="n">
        <v>-132.52512</v>
      </c>
      <c r="S14" s="2434" t="n">
        <v>0</v>
      </c>
      <c r="T14" s="2436" t="n"/>
      <c r="U14" s="2586" t="n"/>
      <c r="V14" s="2434" t="n">
        <v>0</v>
      </c>
      <c r="W14" s="2434" t="n">
        <v>194.233689937963</v>
      </c>
      <c r="X14" s="2434" t="n">
        <v>194.233689937963</v>
      </c>
      <c r="Y14" s="2507" t="n">
        <v>-194.233689937963</v>
      </c>
      <c r="Z14" s="2434" t="n">
        <v>-194.233689937963</v>
      </c>
      <c r="AA14" s="2434" t="n">
        <v>0</v>
      </c>
      <c r="AB14" s="232" t="n"/>
      <c r="AC14" s="2586" t="n"/>
      <c r="AD14" s="2434" t="n">
        <v>0</v>
      </c>
      <c r="AE14" s="2434" t="n">
        <v>518.870416</v>
      </c>
      <c r="AF14" s="2434" t="n">
        <v>518.870416</v>
      </c>
      <c r="AG14" s="2507" t="n">
        <v>-518.870416</v>
      </c>
      <c r="AH14" s="2434" t="n">
        <v>-518.870416</v>
      </c>
      <c r="AI14" s="2434" t="n">
        <v>0</v>
      </c>
      <c r="AJ14" s="232" t="n"/>
      <c r="AK14" s="3380" t="n"/>
      <c r="AL14" s="2434" t="n">
        <v>0</v>
      </c>
      <c r="AM14" s="2434" t="n">
        <v>945.183490124073</v>
      </c>
      <c r="AN14" s="2434" t="n">
        <v>762.183490124073</v>
      </c>
      <c r="AO14" s="2434" t="n">
        <v>762.183490124073</v>
      </c>
      <c r="AP14" s="2507" t="n">
        <v>-945.183490124073</v>
      </c>
      <c r="AQ14" s="2507" t="n">
        <v>-762.183490124073</v>
      </c>
      <c r="AR14" s="2434" t="n">
        <v>0</v>
      </c>
      <c r="AS14" s="232" t="n"/>
      <c r="AT14" s="397" t="n"/>
      <c r="AU14" s="2434" t="n">
        <v>0</v>
      </c>
      <c r="AV14" s="2434" t="n">
        <v>0</v>
      </c>
      <c r="AW14" s="2434" t="n">
        <v>0</v>
      </c>
      <c r="AX14" s="2507" t="n">
        <v>0</v>
      </c>
      <c r="AY14" s="2507" t="n">
        <v>0</v>
      </c>
      <c r="AZ14" s="2434" t="n">
        <v>0</v>
      </c>
      <c r="BA14" s="232" t="n"/>
      <c r="BB14" s="397" t="n"/>
      <c r="BC14" s="2434" t="n">
        <v>0</v>
      </c>
      <c r="BD14" s="2434" t="n">
        <v>0</v>
      </c>
      <c r="BE14" s="2434" t="n">
        <v>0</v>
      </c>
      <c r="BF14" s="2507" t="n">
        <v>0</v>
      </c>
      <c r="BG14" s="2507" t="n">
        <v>0</v>
      </c>
      <c r="BH14" s="2434" t="n">
        <v>0</v>
      </c>
      <c r="BI14" s="232" t="n"/>
      <c r="BJ14" s="397" t="n"/>
      <c r="BK14" s="2434" t="n"/>
      <c r="BL14" s="2434" t="n"/>
      <c r="BM14" s="2434" t="n"/>
      <c r="BN14" s="2434" t="n"/>
      <c r="BO14" s="2507" t="n"/>
      <c r="BP14" s="2507" t="n"/>
      <c r="BQ14" s="2434" t="n"/>
      <c r="BR14" s="232" t="n"/>
      <c r="BS14" s="2586" t="n"/>
      <c r="BT14" s="2434" t="n"/>
      <c r="BU14" s="2434" t="n"/>
      <c r="BV14" s="2434" t="n"/>
      <c r="BW14" s="2507" t="n"/>
      <c r="BX14" s="2507" t="n"/>
      <c r="BY14" s="2434" t="n"/>
      <c r="BZ14" s="232" t="n"/>
      <c r="CA14" s="2586" t="n"/>
      <c r="CB14" s="2434" t="n"/>
      <c r="CC14" s="2434" t="n"/>
      <c r="CD14" s="2434" t="n"/>
      <c r="CE14" s="2507" t="n"/>
      <c r="CF14" s="2507" t="n"/>
      <c r="CG14" s="2434" t="n"/>
      <c r="CH14" s="232" t="n"/>
      <c r="CI14" s="2586" t="n"/>
      <c r="CJ14" s="2434" t="n"/>
      <c r="CK14" s="2434" t="n"/>
      <c r="CL14" s="2434" t="n"/>
      <c r="CM14" s="2507" t="n"/>
      <c r="CN14" s="2507" t="n"/>
      <c r="CO14" s="2434" t="n"/>
      <c r="CP14" s="232" t="n"/>
      <c r="CQ14" s="397" t="n"/>
      <c r="CR14" s="2439" t="n">
        <v>0</v>
      </c>
      <c r="CS14" s="2439" t="n">
        <v>1852.521286</v>
      </c>
      <c r="CT14" s="2439" t="n">
        <v>762.183490124073</v>
      </c>
      <c r="CU14" s="2434" t="n">
        <v>-1852.521286</v>
      </c>
      <c r="CV14" s="2434" t="n">
        <v>-762.183490124073</v>
      </c>
      <c r="CW14" s="2439" t="n">
        <v>0</v>
      </c>
      <c r="CX14" s="232">
        <f>IFERROR(+CR14/CW14-1, "-")</f>
        <v/>
      </c>
      <c r="CY14" s="3415" t="n"/>
      <c r="CZ14" s="2588" t="n">
        <v>1852.521286</v>
      </c>
      <c r="DA14" s="2434" t="n"/>
      <c r="DB14" s="2434" t="n">
        <v>1658.28759612407</v>
      </c>
      <c r="DC14" s="2434" t="n"/>
      <c r="DD14" s="2434" t="n"/>
      <c r="DE14" s="232" t="n"/>
      <c r="DF14" s="232" t="n"/>
      <c r="DG14" s="232">
        <f>+DB14/DD14-1</f>
        <v/>
      </c>
      <c r="DH14" s="232">
        <f>+DC14/DD14-1</f>
        <v/>
      </c>
      <c r="DI14" s="12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28">
        <f>0/(10^6)</f>
        <v/>
      </c>
      <c r="DO14" s="2428">
        <f>DN14-CR14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5" r="15" s="2323">
      <c r="A15" s="1788" t="n"/>
      <c r="B15" s="1997" t="inlineStr">
        <is>
          <t>Energie &amp; climatisation</t>
        </is>
      </c>
      <c r="C15" s="651" t="inlineStr">
        <is>
          <t>CAP9</t>
        </is>
      </c>
      <c r="D15" s="2434" t="n">
        <v>29.702405</v>
      </c>
      <c r="E15" s="2434" t="n">
        <v>0</v>
      </c>
      <c r="F15" s="2434" t="n">
        <v>29.702405</v>
      </c>
      <c r="G15" s="2434" t="n">
        <v>217.83653</v>
      </c>
      <c r="H15" s="2436" t="n">
        <v>-0.8636481906868421</v>
      </c>
      <c r="I15" s="2435" t="n"/>
      <c r="J15" s="2434" t="n">
        <v>207.392086</v>
      </c>
      <c r="K15" s="2434" t="n">
        <v>41</v>
      </c>
      <c r="L15" s="2434" t="n">
        <v>166.392086</v>
      </c>
      <c r="M15" s="2434" t="n">
        <v>137.524067</v>
      </c>
      <c r="N15" s="2436" t="n">
        <v>0.5080421232743211</v>
      </c>
      <c r="O15" s="2586" t="n"/>
      <c r="P15" s="2434" t="n">
        <v>5.67167</v>
      </c>
      <c r="Q15" s="2434" t="n">
        <v>1597.3765968</v>
      </c>
      <c r="R15" s="2434" t="n">
        <v>-1591.7049268</v>
      </c>
      <c r="S15" s="2434" t="n">
        <v>72.111722</v>
      </c>
      <c r="T15" s="2436" t="n">
        <v>-0.9213488481109909</v>
      </c>
      <c r="U15" s="2586" t="n"/>
      <c r="V15" s="2434" t="n">
        <v>0</v>
      </c>
      <c r="W15" s="2434" t="n">
        <v>123.24436</v>
      </c>
      <c r="X15" s="2434" t="n">
        <v>123.24436</v>
      </c>
      <c r="Y15" s="2507" t="n">
        <v>-123.24436</v>
      </c>
      <c r="Z15" s="2434" t="n">
        <v>-123.24436</v>
      </c>
      <c r="AA15" s="2434" t="n">
        <v>0</v>
      </c>
      <c r="AB15" s="232" t="n"/>
      <c r="AC15" s="2586" t="n"/>
      <c r="AD15" s="2434" t="n">
        <v>80.66000699999999</v>
      </c>
      <c r="AE15" s="2434" t="n">
        <v>195.813786</v>
      </c>
      <c r="AF15" s="2434" t="n">
        <v>195.813786</v>
      </c>
      <c r="AG15" s="2507" t="n">
        <v>-115.153779</v>
      </c>
      <c r="AH15" s="2434" t="n">
        <v>-115.153779</v>
      </c>
      <c r="AI15" s="2434" t="n">
        <v>0</v>
      </c>
      <c r="AJ15" s="232" t="n"/>
      <c r="AK15" s="3380" t="n"/>
      <c r="AL15" s="2434" t="n">
        <v>413.380895</v>
      </c>
      <c r="AM15" s="2434" t="n">
        <v>195.813786</v>
      </c>
      <c r="AN15" s="2434" t="n">
        <v>318.813786</v>
      </c>
      <c r="AO15" s="2434" t="n">
        <v>318.813786</v>
      </c>
      <c r="AP15" s="2507" t="n">
        <v>217.567109</v>
      </c>
      <c r="AQ15" s="2507" t="n">
        <v>94.56710900000002</v>
      </c>
      <c r="AR15" s="2434" t="n">
        <v>86.980521</v>
      </c>
      <c r="AS15" s="232" t="n">
        <v>3.752568623956622</v>
      </c>
      <c r="AT15" s="397" t="n"/>
      <c r="AU15" s="2434" t="n">
        <v>66.830411</v>
      </c>
      <c r="AV15" s="2434" t="n">
        <v>0</v>
      </c>
      <c r="AW15" s="2434" t="n">
        <v>500</v>
      </c>
      <c r="AX15" s="2507" t="n">
        <v>66.830411</v>
      </c>
      <c r="AY15" s="2507" t="n">
        <v>-433.169589</v>
      </c>
      <c r="AZ15" s="2434" t="n">
        <v>35.484114</v>
      </c>
      <c r="BA15" s="232" t="n">
        <v>0.8833895923116468</v>
      </c>
      <c r="BB15" s="397" t="n"/>
      <c r="BC15" s="2434" t="n">
        <v>59.40481</v>
      </c>
      <c r="BD15" s="2434" t="n">
        <v>1765.4552768</v>
      </c>
      <c r="BE15" s="2434" t="n">
        <v>967.4552768</v>
      </c>
      <c r="BF15" s="2507" t="n">
        <v>-1706.0504668</v>
      </c>
      <c r="BG15" s="2507" t="n">
        <v>-908.0504668</v>
      </c>
      <c r="BH15" s="2434" t="n">
        <v>0</v>
      </c>
      <c r="BI15" s="232" t="n"/>
      <c r="BJ15" s="397" t="n"/>
      <c r="BK15" s="2434" t="n"/>
      <c r="BL15" s="2434" t="n"/>
      <c r="BM15" s="2434" t="n"/>
      <c r="BN15" s="2434" t="n"/>
      <c r="BO15" s="2507" t="n"/>
      <c r="BP15" s="2507" t="n"/>
      <c r="BQ15" s="2434" t="n"/>
      <c r="BR15" s="232" t="n"/>
      <c r="BS15" s="2586" t="n"/>
      <c r="BT15" s="2434" t="n"/>
      <c r="BU15" s="2434" t="n"/>
      <c r="BV15" s="2434" t="n"/>
      <c r="BW15" s="2507" t="n"/>
      <c r="BX15" s="2507" t="n"/>
      <c r="BY15" s="2434" t="n"/>
      <c r="BZ15" s="232" t="n"/>
      <c r="CA15" s="2586" t="n"/>
      <c r="CB15" s="2434" t="n"/>
      <c r="CC15" s="2434" t="n"/>
      <c r="CD15" s="2434" t="n"/>
      <c r="CE15" s="2507" t="n"/>
      <c r="CF15" s="2507" t="n"/>
      <c r="CG15" s="2434" t="n"/>
      <c r="CH15" s="232" t="n"/>
      <c r="CI15" s="2586" t="n"/>
      <c r="CJ15" s="2434" t="n"/>
      <c r="CK15" s="2434" t="n"/>
      <c r="CL15" s="2434" t="n"/>
      <c r="CM15" s="2507" t="n"/>
      <c r="CN15" s="2507" t="n"/>
      <c r="CO15" s="2434" t="n"/>
      <c r="CP15" s="232" t="n"/>
      <c r="CQ15" s="397" t="n"/>
      <c r="CR15" s="2439" t="n">
        <v>863.042284</v>
      </c>
      <c r="CS15" s="2439" t="n">
        <v>3918.7038056</v>
      </c>
      <c r="CT15" s="2439" t="n">
        <v>1142.239954</v>
      </c>
      <c r="CU15" s="2434" t="n">
        <v>-3055.6615216</v>
      </c>
      <c r="CV15" s="2434" t="n">
        <v>-279.1976699999999</v>
      </c>
      <c r="CW15" s="2439" t="n">
        <v>549.9369539999999</v>
      </c>
      <c r="CX15" s="232">
        <f>IFERROR(+CR15/CW15-1, "-")</f>
        <v/>
      </c>
      <c r="CY15" s="3415" t="n"/>
      <c r="CZ15" s="2588" t="n">
        <v>4246.5234056</v>
      </c>
      <c r="DA15" s="2434" t="n"/>
      <c r="DB15" s="2434" t="n">
        <v>5788.1456418</v>
      </c>
      <c r="DC15" s="2434" t="n"/>
      <c r="DD15" s="2434" t="n"/>
      <c r="DE15" s="232">
        <f>+CZ15/DD15-1</f>
        <v/>
      </c>
      <c r="DF15" s="232" t="n"/>
      <c r="DG15" s="232" t="n"/>
      <c r="DH15" s="232" t="n"/>
      <c r="DI15" s="12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28" t="n">
        <v>1010.387318</v>
      </c>
      <c r="DO15" s="2428">
        <f>DN15-CR15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1788" t="n"/>
      <c r="B16" s="1997" t="inlineStr">
        <is>
          <t>Réseau International et interconnexion</t>
        </is>
      </c>
      <c r="C16" s="651" t="inlineStr">
        <is>
          <t>CAP10</t>
        </is>
      </c>
      <c r="D16" s="2434" t="n">
        <v>0</v>
      </c>
      <c r="E16" s="2434" t="n">
        <v>0</v>
      </c>
      <c r="F16" s="2434" t="n">
        <v>0</v>
      </c>
      <c r="G16" s="2434" t="n">
        <v>0</v>
      </c>
      <c r="H16" s="2436" t="n"/>
      <c r="I16" s="2435" t="n"/>
      <c r="J16" s="2434" t="n">
        <v>0</v>
      </c>
      <c r="K16" s="2434" t="n">
        <v>0</v>
      </c>
      <c r="L16" s="2434" t="n">
        <v>0</v>
      </c>
      <c r="M16" s="2434" t="n">
        <v>0</v>
      </c>
      <c r="N16" s="2436" t="n"/>
      <c r="O16" s="2586" t="n"/>
      <c r="P16" s="2434" t="n">
        <v>0</v>
      </c>
      <c r="Q16" s="2434" t="n">
        <v>0</v>
      </c>
      <c r="R16" s="2434" t="n">
        <v>0</v>
      </c>
      <c r="S16" s="2434" t="n">
        <v>0</v>
      </c>
      <c r="T16" s="2436" t="n"/>
      <c r="U16" s="2586" t="n"/>
      <c r="V16" s="2434" t="n">
        <v>0</v>
      </c>
      <c r="W16" s="2434" t="n">
        <v>0</v>
      </c>
      <c r="X16" s="2434" t="n">
        <v>0</v>
      </c>
      <c r="Y16" s="2507" t="n">
        <v>0</v>
      </c>
      <c r="Z16" s="2434" t="n">
        <v>0</v>
      </c>
      <c r="AA16" s="2434" t="n">
        <v>0</v>
      </c>
      <c r="AB16" s="232" t="n"/>
      <c r="AC16" s="2586" t="n"/>
      <c r="AD16" s="2434" t="n">
        <v>0</v>
      </c>
      <c r="AE16" s="2434" t="n">
        <v>0</v>
      </c>
      <c r="AF16" s="2434" t="n">
        <v>0</v>
      </c>
      <c r="AG16" s="2507" t="n">
        <v>0</v>
      </c>
      <c r="AH16" s="2434" t="n">
        <v>0</v>
      </c>
      <c r="AI16" s="2434" t="n">
        <v>0</v>
      </c>
      <c r="AJ16" s="232" t="n"/>
      <c r="AK16" s="3380" t="n"/>
      <c r="AL16" s="2434" t="n">
        <v>0</v>
      </c>
      <c r="AM16" s="2434" t="n">
        <v>0</v>
      </c>
      <c r="AN16" s="2434" t="n">
        <v>0</v>
      </c>
      <c r="AO16" s="2434" t="n">
        <v>0</v>
      </c>
      <c r="AP16" s="2507" t="n">
        <v>0</v>
      </c>
      <c r="AQ16" s="2507" t="n">
        <v>0</v>
      </c>
      <c r="AR16" s="2434" t="n">
        <v>0</v>
      </c>
      <c r="AS16" s="232" t="n"/>
      <c r="AT16" s="397" t="n"/>
      <c r="AU16" s="2434" t="n">
        <v>0</v>
      </c>
      <c r="AV16" s="2434" t="n">
        <v>0</v>
      </c>
      <c r="AW16" s="2434" t="n">
        <v>0</v>
      </c>
      <c r="AX16" s="2507" t="n">
        <v>0</v>
      </c>
      <c r="AY16" s="2507" t="n">
        <v>0</v>
      </c>
      <c r="AZ16" s="2434" t="n">
        <v>0</v>
      </c>
      <c r="BA16" s="232" t="n"/>
      <c r="BB16" s="397" t="n"/>
      <c r="BC16" s="2434" t="n">
        <v>0</v>
      </c>
      <c r="BD16" s="2434" t="n">
        <v>0</v>
      </c>
      <c r="BE16" s="2434" t="n">
        <v>0</v>
      </c>
      <c r="BF16" s="2507" t="n">
        <v>0</v>
      </c>
      <c r="BG16" s="2507" t="n">
        <v>0</v>
      </c>
      <c r="BH16" s="2434" t="n">
        <v>0</v>
      </c>
      <c r="BI16" s="232" t="n"/>
      <c r="BJ16" s="397" t="n"/>
      <c r="BK16" s="2434" t="n"/>
      <c r="BL16" s="2434" t="n"/>
      <c r="BM16" s="2434" t="n"/>
      <c r="BN16" s="2434" t="n"/>
      <c r="BO16" s="2507" t="n"/>
      <c r="BP16" s="2507" t="n"/>
      <c r="BQ16" s="2434" t="n"/>
      <c r="BR16" s="232" t="n"/>
      <c r="BS16" s="2586" t="n"/>
      <c r="BT16" s="2434" t="n"/>
      <c r="BU16" s="2434" t="n"/>
      <c r="BV16" s="2434" t="n"/>
      <c r="BW16" s="2507" t="n"/>
      <c r="BX16" s="2507" t="n"/>
      <c r="BY16" s="2434" t="n"/>
      <c r="BZ16" s="232" t="n"/>
      <c r="CA16" s="2586" t="n"/>
      <c r="CB16" s="2434" t="n"/>
      <c r="CC16" s="2434" t="n"/>
      <c r="CD16" s="2434" t="n"/>
      <c r="CE16" s="2507" t="n"/>
      <c r="CF16" s="2507" t="n"/>
      <c r="CG16" s="2434" t="n"/>
      <c r="CH16" s="232" t="n"/>
      <c r="CI16" s="2586" t="n"/>
      <c r="CJ16" s="2434" t="n"/>
      <c r="CK16" s="2434" t="n"/>
      <c r="CL16" s="2434" t="n"/>
      <c r="CM16" s="2507" t="n"/>
      <c r="CN16" s="2507" t="n"/>
      <c r="CO16" s="2434" t="n"/>
      <c r="CP16" s="232" t="n"/>
      <c r="CQ16" s="397" t="n"/>
      <c r="CR16" s="2439" t="n">
        <v>0</v>
      </c>
      <c r="CS16" s="2439" t="n">
        <v>0</v>
      </c>
      <c r="CT16" s="2439" t="n">
        <v>0</v>
      </c>
      <c r="CU16" s="2434" t="n">
        <v>0</v>
      </c>
      <c r="CV16" s="2434" t="n">
        <v>0</v>
      </c>
      <c r="CW16" s="2439" t="n">
        <v>0</v>
      </c>
      <c r="CX16" s="232">
        <f>IFERROR(+CR16/CW16-1, "-")</f>
        <v/>
      </c>
      <c r="CY16" s="3415" t="n"/>
      <c r="CZ16" s="2588" t="n">
        <v>0</v>
      </c>
      <c r="DA16" s="2434" t="n"/>
      <c r="DB16" s="2434" t="n">
        <v>0</v>
      </c>
      <c r="DC16" s="2434" t="n"/>
      <c r="DD16" s="2434" t="n"/>
      <c r="DE16" s="232" t="n"/>
      <c r="DF16" s="232" t="n"/>
      <c r="DG16" s="232" t="n"/>
      <c r="DH16" s="232" t="n"/>
      <c r="DI16" s="12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28">
        <f>0/(10^6)</f>
        <v/>
      </c>
      <c r="DO16" s="2428">
        <f>DN16-CR16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1788" t="n"/>
      <c r="B17" s="1997" t="inlineStr">
        <is>
          <t>Internet</t>
        </is>
      </c>
      <c r="C17" s="651" t="inlineStr">
        <is>
          <t>CAP11</t>
        </is>
      </c>
      <c r="D17" s="2434" t="n">
        <v>0</v>
      </c>
      <c r="E17" s="2434" t="n">
        <v>0</v>
      </c>
      <c r="F17" s="2434" t="n">
        <v>0</v>
      </c>
      <c r="G17" s="2434" t="n">
        <v>0</v>
      </c>
      <c r="H17" s="2436" t="n"/>
      <c r="I17" s="2435" t="n"/>
      <c r="J17" s="2434" t="n">
        <v>0</v>
      </c>
      <c r="K17" s="2434" t="n">
        <v>0</v>
      </c>
      <c r="L17" s="2434" t="n">
        <v>0</v>
      </c>
      <c r="M17" s="2434" t="n">
        <v>0</v>
      </c>
      <c r="N17" s="2436" t="n"/>
      <c r="O17" s="2586" t="n"/>
      <c r="P17" s="2434" t="n">
        <v>0</v>
      </c>
      <c r="Q17" s="2434" t="n">
        <v>0</v>
      </c>
      <c r="R17" s="2434" t="n">
        <v>0</v>
      </c>
      <c r="S17" s="2434" t="n">
        <v>0</v>
      </c>
      <c r="T17" s="2436" t="n"/>
      <c r="U17" s="2586" t="n"/>
      <c r="V17" s="2434" t="n">
        <v>0</v>
      </c>
      <c r="W17" s="2434" t="n">
        <v>0</v>
      </c>
      <c r="X17" s="2434" t="n">
        <v>0</v>
      </c>
      <c r="Y17" s="2507" t="n">
        <v>0</v>
      </c>
      <c r="Z17" s="2434" t="n">
        <v>0</v>
      </c>
      <c r="AA17" s="2434" t="n">
        <v>0</v>
      </c>
      <c r="AB17" s="232" t="n"/>
      <c r="AC17" s="2586" t="n"/>
      <c r="AD17" s="2434" t="n">
        <v>0</v>
      </c>
      <c r="AE17" s="2434" t="n">
        <v>0</v>
      </c>
      <c r="AF17" s="2434" t="n">
        <v>0</v>
      </c>
      <c r="AG17" s="2507" t="n">
        <v>0</v>
      </c>
      <c r="AH17" s="2434" t="n">
        <v>0</v>
      </c>
      <c r="AI17" s="2434" t="n">
        <v>0</v>
      </c>
      <c r="AJ17" s="232" t="n"/>
      <c r="AK17" s="3380" t="n"/>
      <c r="AL17" s="2434" t="n">
        <v>0</v>
      </c>
      <c r="AM17" s="2434" t="n">
        <v>0</v>
      </c>
      <c r="AN17" s="2434" t="n">
        <v>0</v>
      </c>
      <c r="AO17" s="2434" t="n">
        <v>0</v>
      </c>
      <c r="AP17" s="2507" t="n">
        <v>0</v>
      </c>
      <c r="AQ17" s="2507" t="n">
        <v>0</v>
      </c>
      <c r="AR17" s="2434" t="n">
        <v>0</v>
      </c>
      <c r="AS17" s="232" t="n"/>
      <c r="AT17" s="397" t="n"/>
      <c r="AU17" s="2434" t="n">
        <v>0</v>
      </c>
      <c r="AV17" s="2434" t="n">
        <v>0</v>
      </c>
      <c r="AW17" s="2434" t="n">
        <v>0</v>
      </c>
      <c r="AX17" s="2507" t="n">
        <v>0</v>
      </c>
      <c r="AY17" s="2507" t="n">
        <v>0</v>
      </c>
      <c r="AZ17" s="2434" t="n">
        <v>0</v>
      </c>
      <c r="BA17" s="232" t="n"/>
      <c r="BB17" s="397" t="n"/>
      <c r="BC17" s="2434" t="n">
        <v>0</v>
      </c>
      <c r="BD17" s="2434" t="n">
        <v>0</v>
      </c>
      <c r="BE17" s="2434" t="n">
        <v>0</v>
      </c>
      <c r="BF17" s="2507" t="n">
        <v>0</v>
      </c>
      <c r="BG17" s="2507" t="n">
        <v>0</v>
      </c>
      <c r="BH17" s="2434" t="n">
        <v>0</v>
      </c>
      <c r="BI17" s="232" t="n"/>
      <c r="BJ17" s="397" t="n"/>
      <c r="BK17" s="2434" t="n"/>
      <c r="BL17" s="2434" t="n"/>
      <c r="BM17" s="2434" t="n"/>
      <c r="BN17" s="2434" t="n"/>
      <c r="BO17" s="2507" t="n"/>
      <c r="BP17" s="2507" t="n"/>
      <c r="BQ17" s="2434" t="n"/>
      <c r="BR17" s="232" t="n"/>
      <c r="BS17" s="2586" t="n"/>
      <c r="BT17" s="2434" t="n"/>
      <c r="BU17" s="2434" t="n"/>
      <c r="BV17" s="2434" t="n"/>
      <c r="BW17" s="2507" t="n"/>
      <c r="BX17" s="2507" t="n"/>
      <c r="BY17" s="2434" t="n"/>
      <c r="BZ17" s="232" t="n"/>
      <c r="CA17" s="2586" t="n"/>
      <c r="CB17" s="2434" t="n"/>
      <c r="CC17" s="2434" t="n"/>
      <c r="CD17" s="2434" t="n"/>
      <c r="CE17" s="2507" t="n"/>
      <c r="CF17" s="2507" t="n"/>
      <c r="CG17" s="2434" t="n"/>
      <c r="CH17" s="232" t="n"/>
      <c r="CI17" s="2586" t="n"/>
      <c r="CJ17" s="2434" t="n"/>
      <c r="CK17" s="2434" t="n"/>
      <c r="CL17" s="2434" t="n"/>
      <c r="CM17" s="2507" t="n"/>
      <c r="CN17" s="2507" t="n"/>
      <c r="CO17" s="2434" t="n"/>
      <c r="CP17" s="232" t="n"/>
      <c r="CQ17" s="397" t="n"/>
      <c r="CR17" s="2439" t="n">
        <v>0</v>
      </c>
      <c r="CS17" s="2439" t="n">
        <v>0</v>
      </c>
      <c r="CT17" s="2439" t="n">
        <v>0</v>
      </c>
      <c r="CU17" s="2434" t="n">
        <v>0</v>
      </c>
      <c r="CV17" s="2434" t="n">
        <v>0</v>
      </c>
      <c r="CW17" s="2439" t="n">
        <v>0</v>
      </c>
      <c r="CX17" s="232">
        <f>IFERROR(+CR17/CW17-1, "-")</f>
        <v/>
      </c>
      <c r="CY17" s="3415" t="n"/>
      <c r="CZ17" s="2588" t="n">
        <v>0</v>
      </c>
      <c r="DA17" s="2434" t="n"/>
      <c r="DB17" s="2434" t="n">
        <v>0</v>
      </c>
      <c r="DC17" s="2434" t="n"/>
      <c r="DD17" s="2434" t="n"/>
      <c r="DE17" s="232" t="n"/>
      <c r="DF17" s="232" t="n"/>
      <c r="DG17" s="232" t="n"/>
      <c r="DH17" s="232" t="n"/>
      <c r="DI17" s="12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28">
        <f>0/(10^6)</f>
        <v/>
      </c>
      <c r="DO17" s="2428">
        <f>DN17-CR17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788" t="n"/>
      <c r="B18" s="1997" t="inlineStr">
        <is>
          <t>Système d'information</t>
        </is>
      </c>
      <c r="C18" s="651" t="inlineStr">
        <is>
          <t>CAP12</t>
        </is>
      </c>
      <c r="D18" s="2434" t="n">
        <v>156.51408</v>
      </c>
      <c r="E18" s="2434" t="n">
        <v>274.083333333333</v>
      </c>
      <c r="F18" s="2434" t="n">
        <v>-117.569253333333</v>
      </c>
      <c r="G18" s="2434" t="n">
        <v>101.808837</v>
      </c>
      <c r="H18" s="2436" t="n">
        <v>0.5373329527376882</v>
      </c>
      <c r="I18" s="2435" t="n"/>
      <c r="J18" s="2434" t="n">
        <v>97.71117099999999</v>
      </c>
      <c r="K18" s="2434" t="n">
        <v>274.083333333333</v>
      </c>
      <c r="L18" s="2434" t="n">
        <v>-176.372162333333</v>
      </c>
      <c r="M18" s="2434" t="n">
        <v>193.564935</v>
      </c>
      <c r="N18" s="2436" t="n">
        <v>-0.495202108791037</v>
      </c>
      <c r="O18" s="2586" t="n"/>
      <c r="P18" s="2434" t="n">
        <v>22.58096</v>
      </c>
      <c r="Q18" s="2434" t="n">
        <v>274.083333333333</v>
      </c>
      <c r="R18" s="2434" t="n">
        <v>-251.502373333333</v>
      </c>
      <c r="S18" s="2434" t="n">
        <v>431.699444</v>
      </c>
      <c r="T18" s="2436" t="n">
        <v>-0.9476928675405012</v>
      </c>
      <c r="U18" s="2586" t="n"/>
      <c r="V18" s="2434" t="n">
        <v>77.245166</v>
      </c>
      <c r="W18" s="2434" t="n">
        <v>274.083333333333</v>
      </c>
      <c r="X18" s="2434" t="n">
        <v>334.688198777778</v>
      </c>
      <c r="Y18" s="2507" t="n">
        <v>-196.838167333333</v>
      </c>
      <c r="Z18" s="2434" t="n">
        <v>-257.443032777778</v>
      </c>
      <c r="AA18" s="2434" t="n">
        <v>0</v>
      </c>
      <c r="AB18" s="232" t="n"/>
      <c r="AC18" s="2586" t="n"/>
      <c r="AD18" s="2434" t="n">
        <v>242.916292</v>
      </c>
      <c r="AE18" s="2434" t="n">
        <v>274.083333333333</v>
      </c>
      <c r="AF18" s="2434" t="n">
        <v>334.688198777778</v>
      </c>
      <c r="AG18" s="2507" t="n">
        <v>-31.16704133333297</v>
      </c>
      <c r="AH18" s="2434" t="n">
        <v>-91.77190677777799</v>
      </c>
      <c r="AI18" s="2434" t="n">
        <v>138.839365</v>
      </c>
      <c r="AJ18" s="232" t="n">
        <v>0.74962116831923</v>
      </c>
      <c r="AK18" s="3380" t="n"/>
      <c r="AL18" s="2434" t="n">
        <v>85.585593</v>
      </c>
      <c r="AM18" s="2434" t="n">
        <v>212.083333333335</v>
      </c>
      <c r="AN18" s="2434" t="n">
        <v>272.688198777779</v>
      </c>
      <c r="AO18" s="2434" t="n">
        <v>272.688198777779</v>
      </c>
      <c r="AP18" s="2507" t="n">
        <v>-126.497740333335</v>
      </c>
      <c r="AQ18" s="2507" t="n">
        <v>-187.102605777779</v>
      </c>
      <c r="AR18" s="2434" t="n">
        <v>109.424012</v>
      </c>
      <c r="AS18" s="232" t="n">
        <v>-0.2178536370974956</v>
      </c>
      <c r="AT18" s="397" t="n"/>
      <c r="AU18" s="2434" t="n">
        <v>23.745</v>
      </c>
      <c r="AV18" s="2434" t="n">
        <v>274.083333333333</v>
      </c>
      <c r="AW18" s="2434" t="n">
        <v>334.688198777778</v>
      </c>
      <c r="AX18" s="2507" t="n">
        <v>-250.338333333333</v>
      </c>
      <c r="AY18" s="2507" t="n">
        <v>-310.943198777778</v>
      </c>
      <c r="AZ18" s="2434" t="n">
        <v>20.947983</v>
      </c>
      <c r="BA18" s="232" t="n">
        <v>0.1335220197572244</v>
      </c>
      <c r="BB18" s="397" t="n"/>
      <c r="BC18" s="2434" t="n">
        <v>0</v>
      </c>
      <c r="BD18" s="2434" t="n">
        <v>274.083333333333</v>
      </c>
      <c r="BE18" s="2434" t="n">
        <v>334.688198777778</v>
      </c>
      <c r="BF18" s="2507" t="n">
        <v>-274.083333333333</v>
      </c>
      <c r="BG18" s="2507" t="n">
        <v>-334.688198777778</v>
      </c>
      <c r="BH18" s="2434" t="n">
        <v>0</v>
      </c>
      <c r="BI18" s="232" t="n"/>
      <c r="BJ18" s="397" t="n"/>
      <c r="BK18" s="2434" t="n"/>
      <c r="BL18" s="2434" t="n"/>
      <c r="BM18" s="2434" t="n"/>
      <c r="BN18" s="2434" t="n"/>
      <c r="BO18" s="2507" t="n"/>
      <c r="BP18" s="2507" t="n"/>
      <c r="BQ18" s="2434" t="n"/>
      <c r="BR18" s="232" t="n"/>
      <c r="BS18" s="2586" t="n"/>
      <c r="BT18" s="2434" t="n"/>
      <c r="BU18" s="2434" t="n"/>
      <c r="BV18" s="2434" t="n"/>
      <c r="BW18" s="2507" t="n"/>
      <c r="BX18" s="2507" t="n"/>
      <c r="BY18" s="2434" t="n"/>
      <c r="BZ18" s="232" t="n"/>
      <c r="CA18" s="2586" t="n"/>
      <c r="CB18" s="2434" t="n"/>
      <c r="CC18" s="2434" t="n"/>
      <c r="CD18" s="2434" t="n"/>
      <c r="CE18" s="2507" t="n"/>
      <c r="CF18" s="2507" t="n"/>
      <c r="CG18" s="2434" t="n"/>
      <c r="CH18" s="232" t="n"/>
      <c r="CI18" s="2586" t="n"/>
      <c r="CJ18" s="2434" t="n"/>
      <c r="CK18" s="2434" t="n"/>
      <c r="CL18" s="2434" t="n"/>
      <c r="CM18" s="2507" t="n"/>
      <c r="CN18" s="2507" t="n"/>
      <c r="CO18" s="2434" t="n"/>
      <c r="CP18" s="232" t="n"/>
      <c r="CQ18" s="397" t="n"/>
      <c r="CR18" s="2439" t="n">
        <v>706.298262</v>
      </c>
      <c r="CS18" s="2439" t="n">
        <v>2130.666666666666</v>
      </c>
      <c r="CT18" s="2439" t="n">
        <v>1204.344066555557</v>
      </c>
      <c r="CU18" s="2434" t="n">
        <v>-1424.368404666666</v>
      </c>
      <c r="CV18" s="2434" t="n">
        <v>-498.0458045555572</v>
      </c>
      <c r="CW18" s="2439" t="n">
        <v>996.284576</v>
      </c>
      <c r="CX18" s="232">
        <f>IFERROR(+CR18/CW18-1, "-")</f>
        <v/>
      </c>
      <c r="CY18" s="3415" t="n"/>
      <c r="CZ18" s="2588" t="n">
        <v>3232</v>
      </c>
      <c r="DA18" s="2434" t="n"/>
      <c r="DB18" s="2434" t="n">
        <v>3232.00000044445</v>
      </c>
      <c r="DC18" s="2434" t="n"/>
      <c r="DD18" s="2434" t="n"/>
      <c r="DE18" s="232">
        <f>+CZ18/DD18-1</f>
        <v/>
      </c>
      <c r="DF18" s="232">
        <f>+DA18/DD18-1</f>
        <v/>
      </c>
      <c r="DG18" s="232">
        <f>+DB18/DD18-1</f>
        <v/>
      </c>
      <c r="DH18" s="232">
        <f>+DC18/DD18-1</f>
        <v/>
      </c>
      <c r="DI18" s="12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28" t="n">
        <v>1427.100156</v>
      </c>
      <c r="DO18" s="2428">
        <f>DN18-CR18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1788" t="n"/>
      <c r="B19" s="1997" t="inlineStr">
        <is>
          <t>Matériel industriel</t>
        </is>
      </c>
      <c r="C19" s="651" t="inlineStr">
        <is>
          <t>CAP13</t>
        </is>
      </c>
      <c r="D19" s="2434" t="n">
        <v>0</v>
      </c>
      <c r="E19" s="2434" t="n">
        <v>0</v>
      </c>
      <c r="F19" s="2434" t="n">
        <v>0</v>
      </c>
      <c r="G19" s="2434" t="n">
        <v>0</v>
      </c>
      <c r="H19" s="2436" t="n"/>
      <c r="I19" s="2435" t="n"/>
      <c r="J19" s="2434" t="n">
        <v>0</v>
      </c>
      <c r="K19" s="2434" t="n">
        <v>0</v>
      </c>
      <c r="L19" s="2434" t="n">
        <v>0</v>
      </c>
      <c r="M19" s="2434" t="n">
        <v>0</v>
      </c>
      <c r="N19" s="2436" t="n"/>
      <c r="O19" s="2586" t="n"/>
      <c r="P19" s="2434" t="n">
        <v>0</v>
      </c>
      <c r="Q19" s="2434" t="n">
        <v>0</v>
      </c>
      <c r="R19" s="2434" t="n">
        <v>0</v>
      </c>
      <c r="S19" s="2434" t="n">
        <v>0</v>
      </c>
      <c r="T19" s="2436" t="n"/>
      <c r="U19" s="2586" t="n"/>
      <c r="V19" s="2434" t="n">
        <v>0</v>
      </c>
      <c r="W19" s="2434" t="n">
        <v>0</v>
      </c>
      <c r="X19" s="2434" t="n">
        <v>0</v>
      </c>
      <c r="Y19" s="2507" t="n">
        <v>0</v>
      </c>
      <c r="Z19" s="2434" t="n">
        <v>0</v>
      </c>
      <c r="AA19" s="2434" t="n">
        <v>0</v>
      </c>
      <c r="AB19" s="232" t="n"/>
      <c r="AC19" s="2586" t="n"/>
      <c r="AD19" s="2434" t="n">
        <v>0</v>
      </c>
      <c r="AE19" s="2434" t="n">
        <v>0</v>
      </c>
      <c r="AF19" s="2434" t="n">
        <v>0</v>
      </c>
      <c r="AG19" s="2507" t="n">
        <v>0</v>
      </c>
      <c r="AH19" s="2434" t="n">
        <v>0</v>
      </c>
      <c r="AI19" s="2434" t="n">
        <v>0</v>
      </c>
      <c r="AJ19" s="232" t="n"/>
      <c r="AK19" s="3380" t="n"/>
      <c r="AL19" s="2434" t="n">
        <v>0</v>
      </c>
      <c r="AM19" s="2434" t="n">
        <v>0</v>
      </c>
      <c r="AN19" s="2434" t="n">
        <v>0</v>
      </c>
      <c r="AO19" s="2434" t="n">
        <v>0</v>
      </c>
      <c r="AP19" s="2507" t="n">
        <v>0</v>
      </c>
      <c r="AQ19" s="2507" t="n">
        <v>0</v>
      </c>
      <c r="AR19" s="2434" t="n">
        <v>0</v>
      </c>
      <c r="AS19" s="232" t="n"/>
      <c r="AT19" s="397" t="n"/>
      <c r="AU19" s="2434" t="n">
        <v>0</v>
      </c>
      <c r="AV19" s="2434" t="n">
        <v>0</v>
      </c>
      <c r="AW19" s="2434" t="n">
        <v>0</v>
      </c>
      <c r="AX19" s="2507" t="n">
        <v>0</v>
      </c>
      <c r="AY19" s="2507" t="n">
        <v>0</v>
      </c>
      <c r="AZ19" s="2434" t="n">
        <v>0</v>
      </c>
      <c r="BA19" s="232" t="n"/>
      <c r="BB19" s="397" t="n"/>
      <c r="BC19" s="2434" t="n">
        <v>0</v>
      </c>
      <c r="BD19" s="2434" t="n">
        <v>0</v>
      </c>
      <c r="BE19" s="2434" t="n">
        <v>0</v>
      </c>
      <c r="BF19" s="2507" t="n">
        <v>0</v>
      </c>
      <c r="BG19" s="2507" t="n">
        <v>0</v>
      </c>
      <c r="BH19" s="2434" t="n">
        <v>0</v>
      </c>
      <c r="BI19" s="232" t="n"/>
      <c r="BJ19" s="397" t="n"/>
      <c r="BK19" s="2434" t="n"/>
      <c r="BL19" s="2434" t="n"/>
      <c r="BM19" s="2434" t="n"/>
      <c r="BN19" s="2434" t="n"/>
      <c r="BO19" s="2507" t="n"/>
      <c r="BP19" s="2507" t="n"/>
      <c r="BQ19" s="2434" t="n"/>
      <c r="BR19" s="232" t="n"/>
      <c r="BS19" s="2586" t="n"/>
      <c r="BT19" s="2434" t="n"/>
      <c r="BU19" s="2434" t="n"/>
      <c r="BV19" s="2434" t="n"/>
      <c r="BW19" s="2507" t="n"/>
      <c r="BX19" s="2507" t="n"/>
      <c r="BY19" s="2434" t="n"/>
      <c r="BZ19" s="232" t="n"/>
      <c r="CA19" s="2586" t="n"/>
      <c r="CB19" s="2434" t="n"/>
      <c r="CC19" s="2434" t="n"/>
      <c r="CD19" s="2434" t="n"/>
      <c r="CE19" s="2507" t="n"/>
      <c r="CF19" s="2507" t="n"/>
      <c r="CG19" s="2434" t="n"/>
      <c r="CH19" s="232" t="n"/>
      <c r="CI19" s="2586" t="n"/>
      <c r="CJ19" s="2434" t="n"/>
      <c r="CK19" s="2434" t="n"/>
      <c r="CL19" s="2434" t="n"/>
      <c r="CM19" s="2507" t="n"/>
      <c r="CN19" s="2507" t="n"/>
      <c r="CO19" s="2434" t="n"/>
      <c r="CP19" s="232" t="n"/>
      <c r="CQ19" s="397" t="n"/>
      <c r="CR19" s="2439" t="n">
        <v>0</v>
      </c>
      <c r="CS19" s="2439" t="n">
        <v>0</v>
      </c>
      <c r="CT19" s="2439" t="n">
        <v>0</v>
      </c>
      <c r="CU19" s="2434" t="n">
        <v>0</v>
      </c>
      <c r="CV19" s="2434" t="n">
        <v>0</v>
      </c>
      <c r="CW19" s="2439" t="n">
        <v>0</v>
      </c>
      <c r="CX19" s="232">
        <f>IFERROR(+CR19/CW19-1, "-")</f>
        <v/>
      </c>
      <c r="CY19" s="3415" t="n"/>
      <c r="CZ19" s="2588" t="n">
        <v>0</v>
      </c>
      <c r="DA19" s="2434" t="n"/>
      <c r="DB19" s="2434" t="n">
        <v>0</v>
      </c>
      <c r="DC19" s="2434" t="n"/>
      <c r="DD19" s="2434" t="n"/>
      <c r="DE19" s="232" t="n"/>
      <c r="DF19" s="232" t="n"/>
      <c r="DG19" s="232" t="n"/>
      <c r="DH19" s="232" t="n"/>
      <c r="DI19" s="12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28">
        <f>0/(10^6)</f>
        <v/>
      </c>
      <c r="DO19" s="2428">
        <f>DN19-CR19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A20" s="1788" t="n"/>
      <c r="B20" s="1997" t="inlineStr">
        <is>
          <t>Installation et agencement</t>
        </is>
      </c>
      <c r="C20" s="651" t="inlineStr">
        <is>
          <t>CAP14</t>
        </is>
      </c>
      <c r="D20" s="2434" t="n">
        <v>0</v>
      </c>
      <c r="E20" s="2434" t="n">
        <v>0</v>
      </c>
      <c r="F20" s="2434" t="n">
        <v>0</v>
      </c>
      <c r="G20" s="2434" t="n">
        <v>0</v>
      </c>
      <c r="H20" s="2436" t="n"/>
      <c r="I20" s="2435" t="n"/>
      <c r="J20" s="2434" t="n">
        <v>0</v>
      </c>
      <c r="K20" s="2434" t="n">
        <v>0</v>
      </c>
      <c r="L20" s="2434" t="n">
        <v>0</v>
      </c>
      <c r="M20" s="2434" t="n">
        <v>0</v>
      </c>
      <c r="N20" s="2436" t="n"/>
      <c r="O20" s="2586" t="n"/>
      <c r="P20" s="2434" t="n">
        <v>0</v>
      </c>
      <c r="Q20" s="2434" t="n">
        <v>0</v>
      </c>
      <c r="R20" s="2434" t="n">
        <v>0</v>
      </c>
      <c r="S20" s="2434" t="n">
        <v>0</v>
      </c>
      <c r="T20" s="2436" t="n"/>
      <c r="U20" s="2586" t="n"/>
      <c r="V20" s="2434" t="n">
        <v>0</v>
      </c>
      <c r="W20" s="2434" t="n">
        <v>0</v>
      </c>
      <c r="X20" s="2434" t="n">
        <v>0</v>
      </c>
      <c r="Y20" s="2507" t="n">
        <v>0</v>
      </c>
      <c r="Z20" s="2434" t="n">
        <v>0</v>
      </c>
      <c r="AA20" s="2434" t="n">
        <v>0</v>
      </c>
      <c r="AB20" s="232" t="n"/>
      <c r="AC20" s="2586" t="n"/>
      <c r="AD20" s="2434" t="n">
        <v>0</v>
      </c>
      <c r="AE20" s="2434" t="n">
        <v>0</v>
      </c>
      <c r="AF20" s="2434" t="n">
        <v>0</v>
      </c>
      <c r="AG20" s="2507" t="n">
        <v>0</v>
      </c>
      <c r="AH20" s="2434" t="n">
        <v>0</v>
      </c>
      <c r="AI20" s="2434" t="n">
        <v>0</v>
      </c>
      <c r="AJ20" s="232" t="n"/>
      <c r="AK20" s="3380" t="n"/>
      <c r="AL20" s="2434" t="n">
        <v>0</v>
      </c>
      <c r="AM20" s="2434" t="n">
        <v>0</v>
      </c>
      <c r="AN20" s="2434" t="n">
        <v>0</v>
      </c>
      <c r="AO20" s="2434" t="n">
        <v>0</v>
      </c>
      <c r="AP20" s="2507" t="n">
        <v>0</v>
      </c>
      <c r="AQ20" s="2507" t="n">
        <v>0</v>
      </c>
      <c r="AR20" s="2434" t="n">
        <v>0</v>
      </c>
      <c r="AS20" s="232" t="n"/>
      <c r="AT20" s="397" t="n"/>
      <c r="AU20" s="2434" t="n">
        <v>0</v>
      </c>
      <c r="AV20" s="2434" t="n">
        <v>0</v>
      </c>
      <c r="AW20" s="2434" t="n">
        <v>0</v>
      </c>
      <c r="AX20" s="2507" t="n">
        <v>0</v>
      </c>
      <c r="AY20" s="2507" t="n">
        <v>0</v>
      </c>
      <c r="AZ20" s="2434" t="n">
        <v>0</v>
      </c>
      <c r="BA20" s="232" t="n"/>
      <c r="BB20" s="397" t="n"/>
      <c r="BC20" s="2434" t="n">
        <v>0</v>
      </c>
      <c r="BD20" s="2434" t="n">
        <v>0</v>
      </c>
      <c r="BE20" s="2434" t="n">
        <v>0</v>
      </c>
      <c r="BF20" s="2507" t="n">
        <v>0</v>
      </c>
      <c r="BG20" s="2507" t="n">
        <v>0</v>
      </c>
      <c r="BH20" s="2434" t="n">
        <v>0</v>
      </c>
      <c r="BI20" s="232" t="n"/>
      <c r="BJ20" s="397" t="n"/>
      <c r="BK20" s="2434" t="n"/>
      <c r="BL20" s="2434" t="n"/>
      <c r="BM20" s="2434" t="n"/>
      <c r="BN20" s="2434" t="n"/>
      <c r="BO20" s="2507" t="n"/>
      <c r="BP20" s="2507" t="n"/>
      <c r="BQ20" s="2434" t="n"/>
      <c r="BR20" s="232" t="n"/>
      <c r="BS20" s="2586" t="n"/>
      <c r="BT20" s="2434" t="n"/>
      <c r="BU20" s="2434" t="n"/>
      <c r="BV20" s="2434" t="n"/>
      <c r="BW20" s="2507" t="n"/>
      <c r="BX20" s="2507" t="n"/>
      <c r="BY20" s="2434" t="n"/>
      <c r="BZ20" s="232" t="n"/>
      <c r="CA20" s="2586" t="n"/>
      <c r="CB20" s="2434" t="n"/>
      <c r="CC20" s="2434" t="n"/>
      <c r="CD20" s="2434" t="n"/>
      <c r="CE20" s="2507" t="n"/>
      <c r="CF20" s="2507" t="n"/>
      <c r="CG20" s="2434" t="n"/>
      <c r="CH20" s="232" t="n"/>
      <c r="CI20" s="2586" t="n"/>
      <c r="CJ20" s="2434" t="n"/>
      <c r="CK20" s="2434" t="n"/>
      <c r="CL20" s="2434" t="n"/>
      <c r="CM20" s="2507" t="n"/>
      <c r="CN20" s="2507" t="n"/>
      <c r="CO20" s="2434" t="n"/>
      <c r="CP20" s="232" t="n"/>
      <c r="CQ20" s="397" t="n"/>
      <c r="CR20" s="2439" t="n">
        <v>0</v>
      </c>
      <c r="CS20" s="2439" t="n">
        <v>0</v>
      </c>
      <c r="CT20" s="2439" t="n">
        <v>0</v>
      </c>
      <c r="CU20" s="2434" t="n">
        <v>0</v>
      </c>
      <c r="CV20" s="2434" t="n">
        <v>0</v>
      </c>
      <c r="CW20" s="2439" t="n">
        <v>0</v>
      </c>
      <c r="CX20" s="232">
        <f>IFERROR(+CR20/CW20-1, "-")</f>
        <v/>
      </c>
      <c r="CY20" s="3415" t="n"/>
      <c r="CZ20" s="2588" t="n">
        <v>0</v>
      </c>
      <c r="DA20" s="2434" t="n"/>
      <c r="DB20" s="2434" t="n">
        <v>0</v>
      </c>
      <c r="DC20" s="2434" t="n"/>
      <c r="DD20" s="2434" t="n"/>
      <c r="DE20" s="232" t="n"/>
      <c r="DF20" s="232" t="n"/>
      <c r="DG20" s="232" t="n"/>
      <c r="DH20" s="232" t="n"/>
      <c r="DI20" s="12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28">
        <f>0/(10^6)</f>
        <v/>
      </c>
      <c r="DO20" s="2428">
        <f>DN20-CR20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575" t="n"/>
      <c r="B21" s="1998" t="inlineStr">
        <is>
          <t>Matériel informatique</t>
        </is>
      </c>
      <c r="C21" s="651" t="inlineStr">
        <is>
          <t>CAP15</t>
        </is>
      </c>
      <c r="D21" s="2668" t="n">
        <v>0</v>
      </c>
      <c r="E21" s="3422" t="n">
        <v>0</v>
      </c>
      <c r="F21" s="3422" t="n">
        <v>0</v>
      </c>
      <c r="G21" s="3422" t="n">
        <v>0</v>
      </c>
      <c r="H21" s="2698" t="n"/>
      <c r="I21" s="2435" t="n"/>
      <c r="J21" s="2668" t="n">
        <v>0</v>
      </c>
      <c r="K21" s="3422" t="n">
        <v>0</v>
      </c>
      <c r="L21" s="3422" t="n">
        <v>0</v>
      </c>
      <c r="M21" s="3422" t="n">
        <v>0</v>
      </c>
      <c r="N21" s="2698" t="n"/>
      <c r="O21" s="2669" t="n"/>
      <c r="P21" s="2668" t="n">
        <v>0</v>
      </c>
      <c r="Q21" s="3422" t="n">
        <v>0</v>
      </c>
      <c r="R21" s="3422" t="n">
        <v>0</v>
      </c>
      <c r="S21" s="3422" t="n">
        <v>0</v>
      </c>
      <c r="T21" s="2698" t="n"/>
      <c r="U21" s="2669" t="n"/>
      <c r="V21" s="2668" t="n">
        <v>0</v>
      </c>
      <c r="W21" s="3422" t="n">
        <v>0</v>
      </c>
      <c r="X21" s="3422" t="n">
        <v>0</v>
      </c>
      <c r="Y21" s="2667" t="n">
        <v>0</v>
      </c>
      <c r="Z21" s="3422" t="n">
        <v>0</v>
      </c>
      <c r="AA21" s="3422" t="n">
        <v>0</v>
      </c>
      <c r="AB21" s="521" t="n"/>
      <c r="AC21" s="2669" t="n"/>
      <c r="AD21" s="2668" t="n">
        <v>0</v>
      </c>
      <c r="AE21" s="3422" t="n">
        <v>0</v>
      </c>
      <c r="AF21" s="3422" t="n">
        <v>0</v>
      </c>
      <c r="AG21" s="2667" t="n">
        <v>0</v>
      </c>
      <c r="AH21" s="3422" t="n">
        <v>0</v>
      </c>
      <c r="AI21" s="3422" t="n">
        <v>0</v>
      </c>
      <c r="AJ21" s="521" t="n"/>
      <c r="AK21" s="3392" t="n"/>
      <c r="AL21" s="2668" t="n">
        <v>0</v>
      </c>
      <c r="AM21" s="3422" t="n">
        <v>0</v>
      </c>
      <c r="AN21" s="3422" t="n">
        <v>0</v>
      </c>
      <c r="AO21" s="3422" t="n">
        <v>0</v>
      </c>
      <c r="AP21" s="2667" t="n">
        <v>0</v>
      </c>
      <c r="AQ21" s="2667" t="n">
        <v>0</v>
      </c>
      <c r="AR21" s="3422" t="n">
        <v>0</v>
      </c>
      <c r="AS21" s="521" t="n"/>
      <c r="AT21" s="522" t="n"/>
      <c r="AU21" s="2668" t="n">
        <v>0</v>
      </c>
      <c r="AV21" s="3422" t="n">
        <v>0</v>
      </c>
      <c r="AW21" s="3422" t="n">
        <v>0</v>
      </c>
      <c r="AX21" s="2667" t="n">
        <v>0</v>
      </c>
      <c r="AY21" s="2667" t="n">
        <v>0</v>
      </c>
      <c r="AZ21" s="3422" t="n">
        <v>0</v>
      </c>
      <c r="BA21" s="521" t="n"/>
      <c r="BB21" s="522" t="n"/>
      <c r="BC21" s="2668" t="n">
        <v>0</v>
      </c>
      <c r="BD21" s="3422" t="n">
        <v>0</v>
      </c>
      <c r="BE21" s="3422" t="n">
        <v>0</v>
      </c>
      <c r="BF21" s="2667" t="n">
        <v>0</v>
      </c>
      <c r="BG21" s="2667" t="n">
        <v>0</v>
      </c>
      <c r="BH21" s="3422" t="n">
        <v>0</v>
      </c>
      <c r="BI21" s="521" t="n"/>
      <c r="BJ21" s="522" t="n"/>
      <c r="BK21" s="2668" t="n"/>
      <c r="BL21" s="3422" t="n"/>
      <c r="BM21" s="3422" t="n"/>
      <c r="BN21" s="3422" t="n"/>
      <c r="BO21" s="2667" t="n"/>
      <c r="BP21" s="2667" t="n"/>
      <c r="BQ21" s="3422" t="n"/>
      <c r="BR21" s="521" t="n"/>
      <c r="BS21" s="2669" t="n"/>
      <c r="BT21" s="2668" t="n"/>
      <c r="BU21" s="3422" t="n"/>
      <c r="BV21" s="3422" t="n"/>
      <c r="BW21" s="2667" t="n"/>
      <c r="BX21" s="2667" t="n"/>
      <c r="BY21" s="3422" t="n"/>
      <c r="BZ21" s="521" t="n"/>
      <c r="CA21" s="2669" t="n"/>
      <c r="CB21" s="2668" t="n"/>
      <c r="CC21" s="3422" t="n"/>
      <c r="CD21" s="3422" t="n"/>
      <c r="CE21" s="2667" t="n"/>
      <c r="CF21" s="2667" t="n"/>
      <c r="CG21" s="3422" t="n"/>
      <c r="CH21" s="521" t="n"/>
      <c r="CI21" s="2669" t="n"/>
      <c r="CJ21" s="2668" t="n"/>
      <c r="CK21" s="3422" t="n"/>
      <c r="CL21" s="3422" t="n"/>
      <c r="CM21" s="2667" t="n"/>
      <c r="CN21" s="2667" t="n"/>
      <c r="CO21" s="3422" t="n"/>
      <c r="CP21" s="521" t="n"/>
      <c r="CQ21" s="3380" t="n"/>
      <c r="CR21" s="3422" t="n">
        <v>0</v>
      </c>
      <c r="CS21" s="3422" t="n">
        <v>0</v>
      </c>
      <c r="CT21" s="3422" t="n">
        <v>0</v>
      </c>
      <c r="CU21" s="3422" t="n">
        <v>0</v>
      </c>
      <c r="CV21" s="3422" t="n">
        <v>0</v>
      </c>
      <c r="CW21" s="3422" t="n">
        <v>0</v>
      </c>
      <c r="CX21" s="232">
        <f>IFERROR(+CR21/CW21-1, "-")</f>
        <v/>
      </c>
      <c r="CY21" s="3415" t="n"/>
      <c r="CZ21" s="3423" t="n">
        <v>0</v>
      </c>
      <c r="DA21" s="3422" t="n"/>
      <c r="DB21" s="3422" t="n">
        <v>0</v>
      </c>
      <c r="DC21" s="3422" t="n"/>
      <c r="DD21" s="3422" t="n"/>
      <c r="DE21" s="521" t="n"/>
      <c r="DF21" s="521" t="n"/>
      <c r="DG21" s="521" t="n"/>
      <c r="DH21" s="521" t="n"/>
      <c r="DI21" s="12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3424">
        <f>0/(10^6)</f>
        <v/>
      </c>
      <c r="DO21" s="2428">
        <f>DN21-CR21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4.5" r="22" s="2323">
      <c r="A22" s="32" t="n"/>
      <c r="B22" s="32" t="n"/>
      <c r="C22" s="651" t="inlineStr">
        <is>
          <t>CAP16</t>
        </is>
      </c>
      <c r="D22" s="2481" t="n"/>
      <c r="E22" s="2434" t="n"/>
      <c r="F22" s="2434" t="n"/>
      <c r="G22" s="2434" t="n"/>
      <c r="H22" s="232" t="n"/>
      <c r="I22" s="2435" t="n"/>
      <c r="J22" s="2481" t="n"/>
      <c r="K22" s="2434" t="n"/>
      <c r="L22" s="2434" t="n"/>
      <c r="M22" s="2434" t="n"/>
      <c r="N22" s="232" t="n"/>
      <c r="O22" s="2586" t="n"/>
      <c r="P22" s="2481" t="n"/>
      <c r="Q22" s="2434" t="n"/>
      <c r="R22" s="2434" t="n"/>
      <c r="S22" s="2434" t="n"/>
      <c r="T22" s="232" t="n"/>
      <c r="U22" s="2586" t="n"/>
      <c r="V22" s="2481" t="n"/>
      <c r="W22" s="2434" t="n"/>
      <c r="X22" s="2434" t="n"/>
      <c r="Y22" s="2507" t="n"/>
      <c r="Z22" s="2434" t="n"/>
      <c r="AA22" s="2434" t="n"/>
      <c r="AB22" s="232" t="n"/>
      <c r="AC22" s="2586" t="n"/>
      <c r="AD22" s="2481" t="n"/>
      <c r="AE22" s="2434" t="n"/>
      <c r="AF22" s="2434" t="n"/>
      <c r="AG22" s="2507" t="n"/>
      <c r="AH22" s="2434" t="n"/>
      <c r="AI22" s="2434" t="n"/>
      <c r="AJ22" s="232" t="n"/>
      <c r="AK22" s="397" t="n"/>
      <c r="AL22" s="2481" t="n"/>
      <c r="AM22" s="2434" t="n"/>
      <c r="AN22" s="2434" t="n"/>
      <c r="AO22" s="2434" t="n"/>
      <c r="AP22" s="2507" t="n"/>
      <c r="AQ22" s="2507" t="n"/>
      <c r="AR22" s="2434" t="n"/>
      <c r="AS22" s="232" t="n"/>
      <c r="AT22" s="397" t="n"/>
      <c r="AU22" s="2481" t="n"/>
      <c r="AV22" s="2434" t="n"/>
      <c r="AW22" s="2434" t="n"/>
      <c r="AX22" s="2507" t="n"/>
      <c r="AY22" s="2507" t="n"/>
      <c r="AZ22" s="2434" t="n"/>
      <c r="BA22" s="232" t="n"/>
      <c r="BB22" s="397" t="n"/>
      <c r="BC22" s="2481" t="n"/>
      <c r="BD22" s="2434" t="n"/>
      <c r="BE22" s="2434" t="n"/>
      <c r="BF22" s="2507" t="n"/>
      <c r="BG22" s="2507" t="n"/>
      <c r="BH22" s="2434" t="n"/>
      <c r="BI22" s="232" t="n"/>
      <c r="BJ22" s="397" t="n"/>
      <c r="BK22" s="2481" t="n"/>
      <c r="BL22" s="2434" t="n"/>
      <c r="BM22" s="2434" t="n"/>
      <c r="BN22" s="2434" t="n"/>
      <c r="BO22" s="2507" t="n"/>
      <c r="BP22" s="2507" t="n"/>
      <c r="BQ22" s="2434" t="n"/>
      <c r="BR22" s="232" t="n"/>
      <c r="BS22" s="2586" t="n"/>
      <c r="BT22" s="2481" t="n"/>
      <c r="BU22" s="2434" t="n"/>
      <c r="BV22" s="2434" t="n"/>
      <c r="BW22" s="2507" t="n"/>
      <c r="BX22" s="2507" t="n"/>
      <c r="BY22" s="2434" t="n"/>
      <c r="BZ22" s="232" t="n"/>
      <c r="CA22" s="2586" t="n"/>
      <c r="CB22" s="2481" t="n"/>
      <c r="CC22" s="2434" t="n"/>
      <c r="CD22" s="2434" t="n"/>
      <c r="CE22" s="2507" t="n"/>
      <c r="CF22" s="2507" t="n"/>
      <c r="CG22" s="2434" t="n"/>
      <c r="CH22" s="232" t="n"/>
      <c r="CI22" s="2586" t="n"/>
      <c r="CJ22" s="2481" t="n"/>
      <c r="CK22" s="2434" t="n"/>
      <c r="CL22" s="2434" t="n"/>
      <c r="CM22" s="2507" t="n"/>
      <c r="CN22" s="2507" t="n"/>
      <c r="CO22" s="2434" t="n"/>
      <c r="CP22" s="232" t="n"/>
      <c r="CQ22" s="397" t="n"/>
      <c r="CR22" s="2434" t="n"/>
      <c r="CS22" s="2434" t="n"/>
      <c r="CT22" s="2434" t="n"/>
      <c r="CU22" s="2434" t="n"/>
      <c r="CV22" s="2434" t="n"/>
      <c r="CW22" s="2434" t="n"/>
      <c r="CX22" s="232">
        <f>IFERROR(+CR22/CW22-1, "-")</f>
        <v/>
      </c>
      <c r="CY22" s="3415" t="n"/>
      <c r="CZ22" s="2588" t="n"/>
      <c r="DA22" s="2434" t="n"/>
      <c r="DB22" s="2434" t="n"/>
      <c r="DC22" s="2434" t="n"/>
      <c r="DD22" s="2434" t="n"/>
      <c r="DE22" s="232" t="n"/>
      <c r="DF22" s="232" t="n"/>
      <c r="DG22" s="232" t="n"/>
      <c r="DH22" s="232" t="n"/>
      <c r="DI22" s="12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08" t="n"/>
      <c r="DO22" s="2428">
        <f>DN22-CR22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23.25" r="23" s="2323">
      <c r="A23" s="1988" t="n"/>
      <c r="B23" s="1863" t="inlineStr">
        <is>
          <t>Commercial et Marketing</t>
        </is>
      </c>
      <c r="C23" s="651" t="inlineStr">
        <is>
          <t>CAP17</t>
        </is>
      </c>
      <c r="D23" s="2571" t="n">
        <v>5.487539</v>
      </c>
      <c r="E23" s="2571" t="n">
        <v>0</v>
      </c>
      <c r="F23" s="2571" t="n">
        <v>5.487539</v>
      </c>
      <c r="G23" s="2571" t="n">
        <v>98</v>
      </c>
      <c r="H23" s="376" t="n">
        <v>-0.9440047040816326</v>
      </c>
      <c r="I23" s="2430" t="n"/>
      <c r="J23" s="2571" t="n">
        <v>10.58754</v>
      </c>
      <c r="K23" s="2571" t="n">
        <v>255.5</v>
      </c>
      <c r="L23" s="2571" t="n">
        <v>-244.91246</v>
      </c>
      <c r="M23" s="2571" t="n">
        <v>25.531866</v>
      </c>
      <c r="N23" s="376" t="n">
        <v>-0.5853205558888646</v>
      </c>
      <c r="O23" s="2575" t="n"/>
      <c r="P23" s="2571" t="n">
        <v>5.487539</v>
      </c>
      <c r="Q23" s="2571" t="n">
        <v>0</v>
      </c>
      <c r="R23" s="2571" t="n">
        <v>5.487539</v>
      </c>
      <c r="S23" s="2571" t="n">
        <v>4.605275</v>
      </c>
      <c r="T23" s="376" t="n">
        <v>0.1915768330881435</v>
      </c>
      <c r="U23" s="2575" t="n"/>
      <c r="V23" s="2571" t="n">
        <v>5.48754</v>
      </c>
      <c r="W23" s="2571" t="n">
        <v>0</v>
      </c>
      <c r="X23" s="2571" t="n">
        <v>0</v>
      </c>
      <c r="Y23" s="2570" t="n">
        <v>5.48754</v>
      </c>
      <c r="Z23" s="2571" t="n">
        <v>5.48754</v>
      </c>
      <c r="AA23" s="2571" t="n">
        <v>195.660699</v>
      </c>
      <c r="AB23" s="376" t="n">
        <v>-0.9719537953812585</v>
      </c>
      <c r="AC23" s="2575" t="n"/>
      <c r="AD23" s="2571" t="n">
        <v>28.249439</v>
      </c>
      <c r="AE23" s="2571" t="n">
        <v>255.5</v>
      </c>
      <c r="AF23" s="2571" t="n">
        <v>255.5</v>
      </c>
      <c r="AG23" s="2570" t="n">
        <v>-227.250561</v>
      </c>
      <c r="AH23" s="2571" t="n">
        <v>-227.250561</v>
      </c>
      <c r="AI23" s="2571" t="n">
        <v>0.716437</v>
      </c>
      <c r="AJ23" s="376" t="n">
        <v>38.43045794675596</v>
      </c>
      <c r="AK23" s="378" t="n"/>
      <c r="AL23" s="2571" t="n">
        <v>5.487539</v>
      </c>
      <c r="AM23" s="2571" t="n">
        <v>0</v>
      </c>
      <c r="AN23" s="2571" t="n">
        <v>0</v>
      </c>
      <c r="AO23" s="2571" t="n">
        <v>0</v>
      </c>
      <c r="AP23" s="2570" t="n">
        <v>5.487539</v>
      </c>
      <c r="AQ23" s="2570" t="n">
        <v>5.487539</v>
      </c>
      <c r="AR23" s="2571" t="n">
        <v>41.92528299999999</v>
      </c>
      <c r="AS23" s="376" t="n">
        <v>-0.8691114619309785</v>
      </c>
      <c r="AT23" s="378" t="n"/>
      <c r="AU23" s="2571" t="n">
        <v>5.48754</v>
      </c>
      <c r="AV23" s="2571" t="n">
        <v>0</v>
      </c>
      <c r="AW23" s="2571" t="n">
        <v>0</v>
      </c>
      <c r="AX23" s="2570" t="n">
        <v>5.48754</v>
      </c>
      <c r="AY23" s="2570" t="n">
        <v>5.48754</v>
      </c>
      <c r="AZ23" s="2571" t="n">
        <v>383.7105529999999</v>
      </c>
      <c r="BA23" s="376" t="n">
        <v>-0.9856987514231854</v>
      </c>
      <c r="BB23" s="378" t="n"/>
      <c r="BC23" s="2571" t="n">
        <v>34.73526</v>
      </c>
      <c r="BD23" s="2571" t="n">
        <v>255.5</v>
      </c>
      <c r="BE23" s="2571" t="n">
        <v>232.7381</v>
      </c>
      <c r="BF23" s="2570" t="n">
        <v>-220.76474</v>
      </c>
      <c r="BG23" s="2570" t="n">
        <v>-198.00284</v>
      </c>
      <c r="BH23" s="2571" t="n">
        <v>0</v>
      </c>
      <c r="BI23" s="376" t="n"/>
      <c r="BJ23" s="378" t="n"/>
      <c r="BK23" s="2571" t="n"/>
      <c r="BL23" s="2571" t="n"/>
      <c r="BM23" s="2571" t="n"/>
      <c r="BN23" s="2571" t="n"/>
      <c r="BO23" s="2570" t="n"/>
      <c r="BP23" s="2570" t="n"/>
      <c r="BQ23" s="2571" t="n"/>
      <c r="BR23" s="376" t="n"/>
      <c r="BS23" s="2575" t="n"/>
      <c r="BT23" s="2571" t="n"/>
      <c r="BU23" s="2571" t="n"/>
      <c r="BV23" s="2571" t="n"/>
      <c r="BW23" s="2570" t="n"/>
      <c r="BX23" s="2570" t="n"/>
      <c r="BY23" s="2571" t="n"/>
      <c r="BZ23" s="376" t="n"/>
      <c r="CA23" s="2575" t="n"/>
      <c r="CB23" s="2571" t="n"/>
      <c r="CC23" s="2571" t="n"/>
      <c r="CD23" s="2571" t="n"/>
      <c r="CE23" s="2570" t="n"/>
      <c r="CF23" s="2570" t="n"/>
      <c r="CG23" s="2571" t="n"/>
      <c r="CH23" s="376" t="n"/>
      <c r="CI23" s="2575" t="n"/>
      <c r="CJ23" s="2571" t="n"/>
      <c r="CK23" s="2571" t="n"/>
      <c r="CL23" s="2571" t="n"/>
      <c r="CM23" s="2570" t="n"/>
      <c r="CN23" s="2570" t="n"/>
      <c r="CO23" s="2571" t="n"/>
      <c r="CP23" s="376" t="n"/>
      <c r="CQ23" s="674" t="n"/>
      <c r="CR23" s="2571" t="n">
        <v>101.009936</v>
      </c>
      <c r="CS23" s="2571" t="n">
        <v>766.5</v>
      </c>
      <c r="CT23" s="2571" t="n">
        <v>55.299597</v>
      </c>
      <c r="CU23" s="2571" t="n">
        <v>-665.490064</v>
      </c>
      <c r="CV23" s="2571" t="n">
        <v>45.710339</v>
      </c>
      <c r="CW23" s="2571" t="n">
        <v>750.1501129999999</v>
      </c>
      <c r="CX23" s="1985">
        <f>IFERROR(+CR23/CW23-1, "-")</f>
        <v/>
      </c>
      <c r="CY23" s="3417" t="n"/>
      <c r="CZ23" s="2578" t="n">
        <v>1020.74</v>
      </c>
      <c r="DA23" s="2571" t="n"/>
      <c r="DB23" s="2571" t="n">
        <v>1020.74</v>
      </c>
      <c r="DC23" s="2571" t="n"/>
      <c r="DD23" s="2571" t="n"/>
      <c r="DE23" s="376">
        <f>+CZ23/DD23-1</f>
        <v/>
      </c>
      <c r="DF23" s="376">
        <f>+DA23/DD23-1</f>
        <v/>
      </c>
      <c r="DG23" s="376">
        <f>+DB23/DD23-1</f>
        <v/>
      </c>
      <c r="DH23" s="376">
        <f>+DC23/DD23-1</f>
        <v/>
      </c>
      <c r="DI23" s="12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3418">
        <f>SUM(DN24:DN26)</f>
        <v/>
      </c>
      <c r="DO23" s="2428">
        <f>DN23-CR23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t="15" r="24" s="2">
      <c r="A24" s="564" t="n"/>
      <c r="B24" s="685" t="inlineStr">
        <is>
          <t xml:space="preserve">Commercial </t>
        </is>
      </c>
      <c r="C24" s="651" t="inlineStr">
        <is>
          <t>CAP18</t>
        </is>
      </c>
      <c r="D24" s="2674" t="n">
        <v>0</v>
      </c>
      <c r="E24" s="2674" t="n">
        <v>0</v>
      </c>
      <c r="F24" s="2674" t="n">
        <v>0</v>
      </c>
      <c r="G24" s="2674" t="n">
        <v>98</v>
      </c>
      <c r="H24" s="232" t="n">
        <v>-1</v>
      </c>
      <c r="I24" s="3419" t="n"/>
      <c r="J24" s="2674" t="n">
        <v>5.1</v>
      </c>
      <c r="K24" s="2674" t="n">
        <v>0</v>
      </c>
      <c r="L24" s="2674" t="n">
        <v>5.1</v>
      </c>
      <c r="M24" s="2674" t="n">
        <v>25.531866</v>
      </c>
      <c r="N24" s="232" t="n">
        <v>-0.8002496174780175</v>
      </c>
      <c r="O24" s="2586" t="n"/>
      <c r="P24" s="2674" t="n">
        <v>0</v>
      </c>
      <c r="Q24" s="2674" t="n">
        <v>0</v>
      </c>
      <c r="R24" s="2674" t="n">
        <v>0</v>
      </c>
      <c r="S24" s="2674" t="n">
        <v>4.605275</v>
      </c>
      <c r="T24" s="232" t="n">
        <v>-1</v>
      </c>
      <c r="U24" s="2586" t="n"/>
      <c r="V24" s="2674" t="n">
        <v>0</v>
      </c>
      <c r="W24" s="2674" t="n">
        <v>0</v>
      </c>
      <c r="X24" s="2674" t="n">
        <v>0</v>
      </c>
      <c r="Y24" s="2507" t="n">
        <v>0</v>
      </c>
      <c r="Z24" s="2674" t="n">
        <v>0</v>
      </c>
      <c r="AA24" s="2674" t="n">
        <v>8.358290999999999</v>
      </c>
      <c r="AB24" s="232" t="n">
        <v>-1</v>
      </c>
      <c r="AC24" s="2586" t="n"/>
      <c r="AD24" s="2674" t="n">
        <v>22.7619</v>
      </c>
      <c r="AE24" s="2674" t="n">
        <v>0</v>
      </c>
      <c r="AF24" s="2674" t="n">
        <v>0</v>
      </c>
      <c r="AG24" s="2507" t="n">
        <v>22.7619</v>
      </c>
      <c r="AH24" s="2674" t="n">
        <v>22.7619</v>
      </c>
      <c r="AI24" s="2674" t="n">
        <v>0</v>
      </c>
      <c r="AJ24" s="232" t="n"/>
      <c r="AK24" s="397" t="n"/>
      <c r="AL24" s="2674" t="n">
        <v>0</v>
      </c>
      <c r="AM24" s="2674" t="n">
        <v>0</v>
      </c>
      <c r="AN24" s="2674" t="n">
        <v>0</v>
      </c>
      <c r="AO24" s="2674" t="n">
        <v>0</v>
      </c>
      <c r="AP24" s="2507" t="n">
        <v>0</v>
      </c>
      <c r="AQ24" s="2507" t="n">
        <v>0</v>
      </c>
      <c r="AR24" s="2674" t="n">
        <v>148.190317</v>
      </c>
      <c r="AS24" s="232" t="n">
        <v>-1</v>
      </c>
      <c r="AT24" s="397" t="n"/>
      <c r="AU24" s="2674" t="n">
        <v>0</v>
      </c>
      <c r="AV24" s="2674" t="n">
        <v>0</v>
      </c>
      <c r="AW24" s="2674" t="n">
        <v>0</v>
      </c>
      <c r="AX24" s="2507" t="n">
        <v>0</v>
      </c>
      <c r="AY24" s="2507" t="n">
        <v>0</v>
      </c>
      <c r="AZ24" s="2674" t="n">
        <v>5.84</v>
      </c>
      <c r="BA24" s="232" t="n">
        <v>-1</v>
      </c>
      <c r="BB24" s="397" t="n"/>
      <c r="BC24" s="2674" t="n">
        <v>29.247721</v>
      </c>
      <c r="BD24" s="2674" t="n">
        <v>0</v>
      </c>
      <c r="BE24" s="2674" t="n">
        <v>0</v>
      </c>
      <c r="BF24" s="2507" t="n">
        <v>29.247721</v>
      </c>
      <c r="BG24" s="2507" t="n">
        <v>29.247721</v>
      </c>
      <c r="BH24" s="2674" t="n">
        <v>0</v>
      </c>
      <c r="BI24" s="232" t="n"/>
      <c r="BJ24" s="397" t="n"/>
      <c r="BK24" s="2674" t="n"/>
      <c r="BL24" s="2674" t="n"/>
      <c r="BM24" s="2674" t="n"/>
      <c r="BN24" s="2674" t="n"/>
      <c r="BO24" s="2507" t="n"/>
      <c r="BP24" s="2507" t="n"/>
      <c r="BQ24" s="2674" t="n"/>
      <c r="BR24" s="232" t="n"/>
      <c r="BS24" s="2586" t="n"/>
      <c r="BT24" s="2674" t="n"/>
      <c r="BU24" s="2674" t="n"/>
      <c r="BV24" s="2674" t="n"/>
      <c r="BW24" s="2507" t="n"/>
      <c r="BX24" s="2507" t="n"/>
      <c r="BY24" s="2674" t="n"/>
      <c r="BZ24" s="232" t="n"/>
      <c r="CA24" s="2586" t="n"/>
      <c r="CB24" s="2674" t="n"/>
      <c r="CC24" s="2674" t="n"/>
      <c r="CD24" s="2674" t="n"/>
      <c r="CE24" s="2507" t="n"/>
      <c r="CF24" s="2507" t="n"/>
      <c r="CG24" s="2674" t="n"/>
      <c r="CH24" s="232" t="n"/>
      <c r="CI24" s="2586" t="n"/>
      <c r="CJ24" s="2674" t="n"/>
      <c r="CK24" s="2674" t="n"/>
      <c r="CL24" s="2674" t="n"/>
      <c r="CM24" s="2507" t="n"/>
      <c r="CN24" s="2507" t="n"/>
      <c r="CO24" s="2674" t="n"/>
      <c r="CP24" s="232" t="n"/>
      <c r="CQ24" s="397" t="n"/>
      <c r="CR24" s="2674" t="n">
        <v>57.109621</v>
      </c>
      <c r="CS24" s="2674" t="n">
        <v>0</v>
      </c>
      <c r="CT24" s="2674" t="n">
        <v>27.8619</v>
      </c>
      <c r="CU24" s="2674" t="n">
        <v>57.109621</v>
      </c>
      <c r="CV24" s="2674" t="n">
        <v>29.247721</v>
      </c>
      <c r="CW24" s="2674" t="n">
        <v>290.525749</v>
      </c>
      <c r="CX24" s="232">
        <f>IFERROR(+CR24/CW24-1, "-")</f>
        <v/>
      </c>
      <c r="CY24" s="3420" t="n"/>
      <c r="CZ24" s="2677" t="n">
        <v>0</v>
      </c>
      <c r="DA24" s="2674" t="n"/>
      <c r="DB24" s="2674" t="n">
        <v>27.8619</v>
      </c>
      <c r="DC24" s="2674" t="n"/>
      <c r="DD24" s="2674" t="n"/>
      <c r="DE24" s="531">
        <f>+CZ24/DD24-1</f>
        <v/>
      </c>
      <c r="DF24" s="531">
        <f>+DA24/DD24-1</f>
        <v/>
      </c>
      <c r="DG24" s="531">
        <f>+DB24/DD24-1</f>
        <v/>
      </c>
      <c r="DH24" s="531">
        <f>+DC24/DD24-1</f>
        <v/>
      </c>
      <c r="DI24" s="12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3421" t="n">
        <v>452.757857</v>
      </c>
      <c r="DO24" s="2428">
        <f>DN24-CR24</f>
        <v/>
      </c>
      <c r="DP24" s="942" t="n"/>
      <c r="DQ24" s="1994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2">
      <c r="A25" s="1995" t="n"/>
      <c r="B25" s="826" t="inlineStr">
        <is>
          <t>Marketing</t>
        </is>
      </c>
      <c r="C25" s="651" t="inlineStr">
        <is>
          <t>CAP19</t>
        </is>
      </c>
      <c r="D25" s="2434" t="n">
        <v>0</v>
      </c>
      <c r="E25" s="2434" t="n">
        <v>0</v>
      </c>
      <c r="F25" s="2434" t="n">
        <v>0</v>
      </c>
      <c r="G25" s="2434" t="n">
        <v>0</v>
      </c>
      <c r="H25" s="232" t="n"/>
      <c r="I25" s="3419" t="n"/>
      <c r="J25" s="2434" t="n">
        <v>0</v>
      </c>
      <c r="K25" s="2434" t="n">
        <v>0</v>
      </c>
      <c r="L25" s="2434" t="n">
        <v>0</v>
      </c>
      <c r="M25" s="2434" t="n">
        <v>0</v>
      </c>
      <c r="N25" s="232" t="n"/>
      <c r="O25" s="2586" t="n"/>
      <c r="P25" s="2434" t="n">
        <v>0</v>
      </c>
      <c r="Q25" s="2434" t="n">
        <v>0</v>
      </c>
      <c r="R25" s="2434" t="n">
        <v>0</v>
      </c>
      <c r="S25" s="2434" t="n">
        <v>0</v>
      </c>
      <c r="T25" s="232" t="n"/>
      <c r="U25" s="2586" t="n"/>
      <c r="V25" s="2434" t="n">
        <v>0</v>
      </c>
      <c r="W25" s="2434" t="n">
        <v>0</v>
      </c>
      <c r="X25" s="2434" t="n">
        <v>0</v>
      </c>
      <c r="Y25" s="2507" t="n">
        <v>0</v>
      </c>
      <c r="Z25" s="2446" t="n">
        <v>0</v>
      </c>
      <c r="AA25" s="2434" t="n">
        <v>0</v>
      </c>
      <c r="AB25" s="232" t="n"/>
      <c r="AC25" s="2586" t="n"/>
      <c r="AD25" s="2434" t="n">
        <v>0</v>
      </c>
      <c r="AE25" s="2434" t="n">
        <v>0</v>
      </c>
      <c r="AF25" s="2434" t="n">
        <v>0</v>
      </c>
      <c r="AG25" s="2507" t="n">
        <v>0</v>
      </c>
      <c r="AH25" s="2446" t="n">
        <v>0</v>
      </c>
      <c r="AI25" s="2434" t="n">
        <v>0</v>
      </c>
      <c r="AJ25" s="232" t="n"/>
      <c r="AK25" s="397" t="n"/>
      <c r="AL25" s="2434" t="n">
        <v>0</v>
      </c>
      <c r="AM25" s="2434" t="n">
        <v>0</v>
      </c>
      <c r="AN25" s="2434" t="n">
        <v>0</v>
      </c>
      <c r="AO25" s="2434" t="n">
        <v>0</v>
      </c>
      <c r="AP25" s="2507" t="n">
        <v>0</v>
      </c>
      <c r="AQ25" s="2507" t="n">
        <v>0</v>
      </c>
      <c r="AR25" s="2434" t="n">
        <v>0</v>
      </c>
      <c r="AS25" s="232" t="n"/>
      <c r="AT25" s="397" t="n"/>
      <c r="AU25" s="2434" t="n">
        <v>0</v>
      </c>
      <c r="AV25" s="2434" t="n">
        <v>0</v>
      </c>
      <c r="AW25" s="2434" t="n">
        <v>0</v>
      </c>
      <c r="AX25" s="2507" t="n">
        <v>0</v>
      </c>
      <c r="AY25" s="2507" t="n">
        <v>0</v>
      </c>
      <c r="AZ25" s="2434" t="n">
        <v>0</v>
      </c>
      <c r="BA25" s="232" t="n"/>
      <c r="BB25" s="397" t="n"/>
      <c r="BC25" s="2434" t="n">
        <v>0</v>
      </c>
      <c r="BD25" s="2434" t="n">
        <v>0</v>
      </c>
      <c r="BE25" s="2434" t="n">
        <v>0</v>
      </c>
      <c r="BF25" s="2507" t="n">
        <v>0</v>
      </c>
      <c r="BG25" s="2507" t="n">
        <v>0</v>
      </c>
      <c r="BH25" s="2434" t="n">
        <v>0</v>
      </c>
      <c r="BI25" s="232" t="n"/>
      <c r="BJ25" s="397" t="n"/>
      <c r="BK25" s="2434" t="n"/>
      <c r="BL25" s="2434" t="n"/>
      <c r="BM25" s="2434" t="n"/>
      <c r="BN25" s="2434" t="n"/>
      <c r="BO25" s="2507" t="n"/>
      <c r="BP25" s="2507" t="n"/>
      <c r="BQ25" s="2434" t="n"/>
      <c r="BR25" s="232" t="n"/>
      <c r="BS25" s="2586" t="n"/>
      <c r="BT25" s="2434" t="n"/>
      <c r="BU25" s="2434" t="n"/>
      <c r="BV25" s="2434" t="n"/>
      <c r="BW25" s="2507" t="n"/>
      <c r="BX25" s="2507" t="n"/>
      <c r="BY25" s="2434" t="n"/>
      <c r="BZ25" s="232" t="n"/>
      <c r="CA25" s="2586" t="n"/>
      <c r="CB25" s="2434" t="n"/>
      <c r="CC25" s="2434" t="n"/>
      <c r="CD25" s="2434" t="n"/>
      <c r="CE25" s="2507" t="n"/>
      <c r="CF25" s="2507" t="n"/>
      <c r="CG25" s="2434" t="n"/>
      <c r="CH25" s="232" t="n"/>
      <c r="CI25" s="2586" t="n"/>
      <c r="CJ25" s="2434" t="n"/>
      <c r="CK25" s="2434" t="n"/>
      <c r="CL25" s="2434" t="n"/>
      <c r="CM25" s="2507" t="n"/>
      <c r="CN25" s="2507" t="n"/>
      <c r="CO25" s="2434" t="n"/>
      <c r="CP25" s="232" t="n"/>
      <c r="CQ25" s="397" t="n"/>
      <c r="CR25" s="2439" t="n">
        <v>0</v>
      </c>
      <c r="CS25" s="2439" t="n">
        <v>0</v>
      </c>
      <c r="CT25" s="2439" t="n">
        <v>0</v>
      </c>
      <c r="CU25" s="2446" t="n">
        <v>0</v>
      </c>
      <c r="CV25" s="2446" t="n">
        <v>0</v>
      </c>
      <c r="CW25" s="2439" t="n">
        <v>0</v>
      </c>
      <c r="CX25" s="232">
        <f>IFERROR(+CR25/CW25-1, "-")</f>
        <v/>
      </c>
      <c r="CY25" s="3420" t="n"/>
      <c r="CZ25" s="2588" t="n">
        <v>0</v>
      </c>
      <c r="DA25" s="2434" t="n"/>
      <c r="DB25" s="2434" t="n">
        <v>0</v>
      </c>
      <c r="DC25" s="2434" t="n"/>
      <c r="DD25" s="2434" t="n"/>
      <c r="DE25" s="232" t="n"/>
      <c r="DF25" s="232" t="n"/>
      <c r="DG25" s="232" t="n"/>
      <c r="DH25" s="232" t="n"/>
      <c r="DI25" s="12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28">
        <f>0/(10^6)</f>
        <v/>
      </c>
      <c r="DO25" s="2428">
        <f>DN25-CR25</f>
        <v/>
      </c>
      <c r="DP25" s="942" t="n"/>
      <c r="DQ25" s="199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575" t="n"/>
      <c r="B26" s="855" t="inlineStr">
        <is>
          <t>Capexisation des kits</t>
        </is>
      </c>
      <c r="C26" s="651" t="inlineStr">
        <is>
          <t>CAP20</t>
        </is>
      </c>
      <c r="D26" s="2668" t="n">
        <v>5.487539</v>
      </c>
      <c r="E26" s="2668" t="n">
        <v>0</v>
      </c>
      <c r="F26" s="2668" t="n">
        <v>5.487539</v>
      </c>
      <c r="G26" s="2668" t="n">
        <v>0</v>
      </c>
      <c r="H26" s="521" t="n"/>
      <c r="I26" s="2435" t="n"/>
      <c r="J26" s="2668" t="n">
        <v>5.48754</v>
      </c>
      <c r="K26" s="2668" t="n">
        <v>255.5</v>
      </c>
      <c r="L26" s="2668" t="n">
        <v>-250.01246</v>
      </c>
      <c r="M26" s="2668" t="n">
        <v>0</v>
      </c>
      <c r="N26" s="521" t="n"/>
      <c r="O26" s="2669" t="n"/>
      <c r="P26" s="2668" t="n">
        <v>5.487539</v>
      </c>
      <c r="Q26" s="2668" t="n">
        <v>0</v>
      </c>
      <c r="R26" s="2668" t="n">
        <v>5.487539</v>
      </c>
      <c r="S26" s="2668" t="n">
        <v>0</v>
      </c>
      <c r="T26" s="521" t="n"/>
      <c r="U26" s="2669" t="n"/>
      <c r="V26" s="2668" t="n">
        <v>5.48754</v>
      </c>
      <c r="W26" s="2668" t="n">
        <v>0</v>
      </c>
      <c r="X26" s="2668" t="n">
        <v>0</v>
      </c>
      <c r="Y26" s="2667" t="n">
        <v>5.48754</v>
      </c>
      <c r="Z26" s="3422" t="n">
        <v>5.48754</v>
      </c>
      <c r="AA26" s="2668" t="n">
        <v>187.302408</v>
      </c>
      <c r="AB26" s="521" t="n">
        <v>-0.9707022453229752</v>
      </c>
      <c r="AC26" s="2669" t="n"/>
      <c r="AD26" s="2668" t="n">
        <v>5.487539</v>
      </c>
      <c r="AE26" s="2668" t="n">
        <v>255.5</v>
      </c>
      <c r="AF26" s="2668" t="n">
        <v>255.5</v>
      </c>
      <c r="AG26" s="2667" t="n">
        <v>-250.012461</v>
      </c>
      <c r="AH26" s="3422" t="n">
        <v>-250.012461</v>
      </c>
      <c r="AI26" s="2668" t="n">
        <v>0.716437</v>
      </c>
      <c r="AJ26" s="521" t="n">
        <v>6.659485760785666</v>
      </c>
      <c r="AK26" s="522" t="n"/>
      <c r="AL26" s="2668" t="n">
        <v>5.487539</v>
      </c>
      <c r="AM26" s="2668" t="n">
        <v>0</v>
      </c>
      <c r="AN26" s="2668" t="n">
        <v>0</v>
      </c>
      <c r="AO26" s="2668" t="n">
        <v>0</v>
      </c>
      <c r="AP26" s="2667" t="n">
        <v>5.487539</v>
      </c>
      <c r="AQ26" s="2667" t="n">
        <v>5.487539</v>
      </c>
      <c r="AR26" s="2668" t="n">
        <v>-106.265034</v>
      </c>
      <c r="AS26" s="521" t="n">
        <v>-1.051640118987775</v>
      </c>
      <c r="AT26" s="522" t="n"/>
      <c r="AU26" s="2668" t="n">
        <v>5.48754</v>
      </c>
      <c r="AV26" s="2668" t="n">
        <v>0</v>
      </c>
      <c r="AW26" s="2668" t="n">
        <v>0</v>
      </c>
      <c r="AX26" s="2667" t="n">
        <v>5.48754</v>
      </c>
      <c r="AY26" s="2667" t="n">
        <v>5.48754</v>
      </c>
      <c r="AZ26" s="2668" t="n">
        <v>377.870553</v>
      </c>
      <c r="BA26" s="521" t="n">
        <v>-0.9854777252251249</v>
      </c>
      <c r="BB26" s="522" t="n"/>
      <c r="BC26" s="2668" t="n">
        <v>5.487539</v>
      </c>
      <c r="BD26" s="2668" t="n">
        <v>255.5</v>
      </c>
      <c r="BE26" s="2668" t="n">
        <v>232.7381</v>
      </c>
      <c r="BF26" s="2667" t="n">
        <v>-250.012461</v>
      </c>
      <c r="BG26" s="2667" t="n">
        <v>-227.250561</v>
      </c>
      <c r="BH26" s="2668" t="n">
        <v>0</v>
      </c>
      <c r="BI26" s="521" t="n"/>
      <c r="BJ26" s="522" t="n"/>
      <c r="BK26" s="2668" t="n"/>
      <c r="BL26" s="2668" t="n"/>
      <c r="BM26" s="2668" t="n"/>
      <c r="BN26" s="2668" t="n"/>
      <c r="BO26" s="2667" t="n"/>
      <c r="BP26" s="2667" t="n"/>
      <c r="BQ26" s="2668" t="n"/>
      <c r="BR26" s="521" t="n"/>
      <c r="BS26" s="2669" t="n"/>
      <c r="BT26" s="2668" t="n"/>
      <c r="BU26" s="2668" t="n"/>
      <c r="BV26" s="2668" t="n"/>
      <c r="BW26" s="2667" t="n"/>
      <c r="BX26" s="2667" t="n"/>
      <c r="BY26" s="2668" t="n"/>
      <c r="BZ26" s="521" t="n"/>
      <c r="CA26" s="2669" t="n"/>
      <c r="CB26" s="2668" t="n"/>
      <c r="CC26" s="2668" t="n"/>
      <c r="CD26" s="2668" t="n"/>
      <c r="CE26" s="2667" t="n"/>
      <c r="CF26" s="2667" t="n"/>
      <c r="CG26" s="2668" t="n"/>
      <c r="CH26" s="521" t="n"/>
      <c r="CI26" s="2669" t="n"/>
      <c r="CJ26" s="2668" t="n"/>
      <c r="CK26" s="2668" t="n"/>
      <c r="CL26" s="2668" t="n"/>
      <c r="CM26" s="2667" t="n"/>
      <c r="CN26" s="2667" t="n"/>
      <c r="CO26" s="2668" t="n"/>
      <c r="CP26" s="521" t="n"/>
      <c r="CQ26" s="397" t="n"/>
      <c r="CR26" s="3422" t="n">
        <v>43.900315</v>
      </c>
      <c r="CS26" s="3422" t="n">
        <v>766.5</v>
      </c>
      <c r="CT26" s="3422" t="n">
        <v>27.437697</v>
      </c>
      <c r="CU26" s="3422" t="n">
        <v>-722.599685</v>
      </c>
      <c r="CV26" s="3422" t="n">
        <v>16.462618</v>
      </c>
      <c r="CW26" s="3422" t="n">
        <v>459.624364</v>
      </c>
      <c r="CX26" s="232">
        <f>IFERROR(+CR26/CW26-1, "-")</f>
        <v/>
      </c>
      <c r="CY26" s="3415" t="n"/>
      <c r="CZ26" s="2671" t="n">
        <v>1020.74</v>
      </c>
      <c r="DA26" s="2668" t="n"/>
      <c r="DB26" s="2668" t="n">
        <v>992.8781</v>
      </c>
      <c r="DC26" s="2668" t="n"/>
      <c r="DD26" s="2668" t="n"/>
      <c r="DE26" s="521" t="n"/>
      <c r="DF26" s="521" t="n"/>
      <c r="DG26" s="521" t="n"/>
      <c r="DH26" s="521" t="n"/>
      <c r="DI26" s="12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3424">
        <f>#VALUE!</f>
        <v/>
      </c>
      <c r="DO26" s="2428">
        <f>DN26-CR26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t="3.75" r="27" s="2">
      <c r="C27" s="651" t="inlineStr">
        <is>
          <t>CAP21</t>
        </is>
      </c>
      <c r="D27" s="2939" t="n"/>
      <c r="E27" s="2439" t="n"/>
      <c r="F27" s="2439" t="n"/>
      <c r="G27" s="2439" t="n"/>
      <c r="H27" s="232" t="n"/>
      <c r="I27" s="3419" t="n"/>
      <c r="J27" s="2939" t="n"/>
      <c r="K27" s="2439" t="n"/>
      <c r="L27" s="2439" t="n"/>
      <c r="M27" s="2439" t="n"/>
      <c r="N27" s="232" t="n"/>
      <c r="O27" s="2586" t="n"/>
      <c r="P27" s="2939" t="n"/>
      <c r="Q27" s="2439" t="n"/>
      <c r="R27" s="2439" t="n"/>
      <c r="S27" s="2439" t="n"/>
      <c r="T27" s="232" t="n"/>
      <c r="U27" s="2586" t="n"/>
      <c r="V27" s="2939" t="n"/>
      <c r="W27" s="2439" t="n"/>
      <c r="X27" s="2439" t="n"/>
      <c r="Y27" s="2507" t="n"/>
      <c r="Z27" s="2446" t="n"/>
      <c r="AA27" s="2439" t="n"/>
      <c r="AB27" s="232" t="n"/>
      <c r="AC27" s="2586" t="n"/>
      <c r="AD27" s="2939" t="n"/>
      <c r="AE27" s="2439" t="n"/>
      <c r="AF27" s="2439" t="n"/>
      <c r="AG27" s="2507" t="n"/>
      <c r="AH27" s="2446" t="n"/>
      <c r="AI27" s="2439" t="n"/>
      <c r="AJ27" s="232" t="n"/>
      <c r="AK27" s="397" t="n"/>
      <c r="AL27" s="2939" t="n"/>
      <c r="AM27" s="2439" t="n"/>
      <c r="AN27" s="2439" t="n"/>
      <c r="AO27" s="2439" t="n"/>
      <c r="AP27" s="2507" t="n"/>
      <c r="AQ27" s="2507" t="n"/>
      <c r="AR27" s="2439" t="n"/>
      <c r="AS27" s="232" t="n"/>
      <c r="AT27" s="397" t="n"/>
      <c r="AU27" s="2939" t="n"/>
      <c r="AV27" s="2439" t="n"/>
      <c r="AW27" s="2439" t="n"/>
      <c r="AX27" s="2507" t="n"/>
      <c r="AY27" s="2507" t="n"/>
      <c r="AZ27" s="2439" t="n"/>
      <c r="BA27" s="232" t="n"/>
      <c r="BB27" s="397" t="n"/>
      <c r="BC27" s="2939" t="n"/>
      <c r="BD27" s="2439" t="n"/>
      <c r="BE27" s="2439" t="n"/>
      <c r="BF27" s="2507" t="n"/>
      <c r="BG27" s="2507" t="n"/>
      <c r="BH27" s="2439" t="n"/>
      <c r="BI27" s="232" t="n"/>
      <c r="BJ27" s="397" t="n"/>
      <c r="BK27" s="2939" t="n"/>
      <c r="BL27" s="2439" t="n"/>
      <c r="BM27" s="2439" t="n"/>
      <c r="BN27" s="2439" t="n"/>
      <c r="BO27" s="2507" t="n"/>
      <c r="BP27" s="2507" t="n"/>
      <c r="BQ27" s="2439" t="n"/>
      <c r="BR27" s="232" t="n"/>
      <c r="BS27" s="2586" t="n"/>
      <c r="BT27" s="2939" t="n"/>
      <c r="BU27" s="2439" t="n"/>
      <c r="BV27" s="2439" t="n"/>
      <c r="BW27" s="2507" t="n"/>
      <c r="BX27" s="2507" t="n"/>
      <c r="BY27" s="2439" t="n"/>
      <c r="BZ27" s="232" t="n"/>
      <c r="CA27" s="2586" t="n"/>
      <c r="CB27" s="2939" t="n"/>
      <c r="CC27" s="2439" t="n"/>
      <c r="CD27" s="2439" t="n"/>
      <c r="CE27" s="2507" t="n"/>
      <c r="CF27" s="2507" t="n"/>
      <c r="CG27" s="2439" t="n"/>
      <c r="CH27" s="232" t="n"/>
      <c r="CI27" s="2586" t="n"/>
      <c r="CJ27" s="2939" t="n"/>
      <c r="CK27" s="2439" t="n"/>
      <c r="CL27" s="2439" t="n"/>
      <c r="CM27" s="2507" t="n"/>
      <c r="CN27" s="2507" t="n"/>
      <c r="CO27" s="2439" t="n"/>
      <c r="CP27" s="232" t="n"/>
      <c r="CQ27" s="397" t="n"/>
      <c r="CR27" s="2446" t="n"/>
      <c r="CS27" s="2446" t="n"/>
      <c r="CT27" s="2446" t="n"/>
      <c r="CU27" s="2446" t="n"/>
      <c r="CV27" s="2446" t="n"/>
      <c r="CW27" s="2446" t="n"/>
      <c r="CX27" s="232">
        <f>IFERROR(+CR27/CW27-1, "-")</f>
        <v/>
      </c>
      <c r="CY27" s="3420" t="n"/>
      <c r="CZ27" s="3425" t="n"/>
      <c r="DA27" s="2439" t="n"/>
      <c r="DB27" s="2439" t="n"/>
      <c r="DC27" s="2439" t="n"/>
      <c r="DD27" s="2439" t="n"/>
      <c r="DE27" s="232" t="n"/>
      <c r="DF27" s="232" t="n"/>
      <c r="DG27" s="232" t="n"/>
      <c r="DH27" s="232" t="n"/>
      <c r="DI27" s="12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3426" t="n"/>
      <c r="DO27" s="2428">
        <f>DN27-CR27</f>
        <v/>
      </c>
      <c r="DP27" s="942" t="n"/>
      <c r="DQ27" s="1994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23.25" r="28" s="2323">
      <c r="A28" s="1988" t="n"/>
      <c r="B28" s="1863" t="inlineStr">
        <is>
          <t>Administratif et Financier</t>
        </is>
      </c>
      <c r="C28" s="651" t="inlineStr">
        <is>
          <t>CAP22</t>
        </is>
      </c>
      <c r="D28" s="2571" t="n">
        <v>0</v>
      </c>
      <c r="E28" s="2571" t="n">
        <v>66.6666666666667</v>
      </c>
      <c r="F28" s="2571" t="n">
        <v>-66.6666666666667</v>
      </c>
      <c r="G28" s="2571" t="n">
        <v>7.619</v>
      </c>
      <c r="H28" s="376" t="n">
        <v>-1</v>
      </c>
      <c r="I28" s="2430" t="n"/>
      <c r="J28" s="2571" t="n">
        <v>0</v>
      </c>
      <c r="K28" s="2571" t="n">
        <v>16.6666666666667</v>
      </c>
      <c r="L28" s="2571" t="n">
        <v>-16.6666666666667</v>
      </c>
      <c r="M28" s="2571" t="n">
        <v>50.168166</v>
      </c>
      <c r="N28" s="2004" t="n">
        <v>-1</v>
      </c>
      <c r="O28" s="2575" t="n"/>
      <c r="P28" s="2571" t="n">
        <v>0.58875</v>
      </c>
      <c r="Q28" s="2571" t="n">
        <v>16.6666666666667</v>
      </c>
      <c r="R28" s="2571" t="n">
        <v>-16.0779166666667</v>
      </c>
      <c r="S28" s="2571" t="n">
        <v>108.971982</v>
      </c>
      <c r="T28" s="2004" t="n">
        <v>-0.9945972350947971</v>
      </c>
      <c r="U28" s="2575" t="n"/>
      <c r="V28" s="2571" t="n">
        <v>2.071875</v>
      </c>
      <c r="W28" s="2571" t="n">
        <v>230.58565</v>
      </c>
      <c r="X28" s="2571" t="n">
        <v>230.58565</v>
      </c>
      <c r="Y28" s="2570" t="n">
        <v>-228.513775</v>
      </c>
      <c r="Z28" s="2571" t="n">
        <v>-228.513775</v>
      </c>
      <c r="AA28" s="2571" t="n">
        <v>50.473987</v>
      </c>
      <c r="AB28" s="376" t="n">
        <v>-0.9589516278949789</v>
      </c>
      <c r="AC28" s="2575" t="n"/>
      <c r="AD28" s="2571" t="n">
        <v>261.646699</v>
      </c>
      <c r="AE28" s="2571" t="n">
        <v>230.58565</v>
      </c>
      <c r="AF28" s="2571" t="n">
        <v>230.58565</v>
      </c>
      <c r="AG28" s="2570" t="n">
        <v>31.06104900000003</v>
      </c>
      <c r="AH28" s="2571" t="n">
        <v>31.06104900000003</v>
      </c>
      <c r="AI28" s="2571" t="n">
        <v>130.28754</v>
      </c>
      <c r="AJ28" s="376" t="n">
        <v>1.008225030574681</v>
      </c>
      <c r="AK28" s="378" t="n"/>
      <c r="AL28" s="2571" t="n">
        <v>161.814156</v>
      </c>
      <c r="AM28" s="2571" t="n">
        <v>230.58565</v>
      </c>
      <c r="AN28" s="2571" t="n">
        <v>230.58565</v>
      </c>
      <c r="AO28" s="2571" t="n">
        <v>230.58565</v>
      </c>
      <c r="AP28" s="2570" t="n">
        <v>-68.77149399999999</v>
      </c>
      <c r="AQ28" s="2570" t="n">
        <v>-68.77149399999999</v>
      </c>
      <c r="AR28" s="2571" t="n">
        <v>471.667135</v>
      </c>
      <c r="AS28" s="376" t="n">
        <v>-0.6569314586652301</v>
      </c>
      <c r="AT28" s="378" t="n"/>
      <c r="AU28" s="2571" t="n">
        <v>48.735</v>
      </c>
      <c r="AV28" s="2571" t="n">
        <v>88</v>
      </c>
      <c r="AW28" s="2571" t="n">
        <v>88</v>
      </c>
      <c r="AX28" s="2570" t="n">
        <v>-39.265</v>
      </c>
      <c r="AY28" s="2570" t="n">
        <v>-39.265</v>
      </c>
      <c r="AZ28" s="2571" t="n">
        <v>55.33</v>
      </c>
      <c r="BA28" s="376" t="n">
        <v>-0.1191939273450208</v>
      </c>
      <c r="BB28" s="378" t="n"/>
      <c r="BC28" s="2571" t="n">
        <v>128.550376</v>
      </c>
      <c r="BD28" s="2571" t="n">
        <v>140</v>
      </c>
      <c r="BE28" s="2571" t="n">
        <v>140</v>
      </c>
      <c r="BF28" s="2570" t="n">
        <v>-11.449624</v>
      </c>
      <c r="BG28" s="2570" t="n">
        <v>-11.449624</v>
      </c>
      <c r="BH28" s="2571" t="n">
        <v>0</v>
      </c>
      <c r="BI28" s="376" t="n"/>
      <c r="BJ28" s="378" t="n"/>
      <c r="BK28" s="2571" t="n"/>
      <c r="BL28" s="2571" t="n"/>
      <c r="BM28" s="2571" t="n"/>
      <c r="BN28" s="2571" t="n"/>
      <c r="BO28" s="2570" t="n"/>
      <c r="BP28" s="2570" t="n"/>
      <c r="BQ28" s="2571" t="n"/>
      <c r="BR28" s="376" t="n"/>
      <c r="BS28" s="2575" t="n"/>
      <c r="BT28" s="2571" t="n"/>
      <c r="BU28" s="2571" t="n"/>
      <c r="BV28" s="2571" t="n"/>
      <c r="BW28" s="2570" t="n"/>
      <c r="BX28" s="2570" t="n"/>
      <c r="BY28" s="2571" t="n"/>
      <c r="BZ28" s="376" t="n"/>
      <c r="CA28" s="2575" t="n"/>
      <c r="CB28" s="2571" t="n"/>
      <c r="CC28" s="2571" t="n"/>
      <c r="CD28" s="2571" t="n"/>
      <c r="CE28" s="2570" t="n"/>
      <c r="CF28" s="2570" t="n"/>
      <c r="CG28" s="2571" t="n"/>
      <c r="CH28" s="376" t="n"/>
      <c r="CI28" s="2575" t="n"/>
      <c r="CJ28" s="2571" t="n"/>
      <c r="CK28" s="2571" t="n"/>
      <c r="CL28" s="2571" t="n"/>
      <c r="CM28" s="2570" t="n"/>
      <c r="CN28" s="2570" t="n"/>
      <c r="CO28" s="2571" t="n"/>
      <c r="CP28" s="376" t="n"/>
      <c r="CQ28" s="674" t="n"/>
      <c r="CR28" s="2571" t="n">
        <v>603.4068560000001</v>
      </c>
      <c r="CS28" s="2571" t="n">
        <v>1019.75695</v>
      </c>
      <c r="CT28" s="2571" t="n">
        <v>582.892974</v>
      </c>
      <c r="CU28" s="2571" t="n">
        <v>-416.350094</v>
      </c>
      <c r="CV28" s="2571" t="n">
        <v>20.51388200000008</v>
      </c>
      <c r="CW28" s="2571" t="n">
        <v>874.5178099999999</v>
      </c>
      <c r="CX28" s="1985">
        <f>IFERROR(+CR28/CW28-1, "-")</f>
        <v/>
      </c>
      <c r="CY28" s="3417" t="n"/>
      <c r="CZ28" s="2578" t="n">
        <v>1419.75695</v>
      </c>
      <c r="DA28" s="2571" t="n"/>
      <c r="DB28" s="2571" t="n">
        <v>1420.15695</v>
      </c>
      <c r="DC28" s="2571" t="n"/>
      <c r="DD28" s="2571" t="n"/>
      <c r="DE28" s="376">
        <f>+CZ28/DD28-1</f>
        <v/>
      </c>
      <c r="DF28" s="376">
        <f>+DA28/DD28-1</f>
        <v/>
      </c>
      <c r="DG28" s="376">
        <f>+DB28/DD28-1</f>
        <v/>
      </c>
      <c r="DH28" s="376">
        <f>+DC28/DD28-1</f>
        <v/>
      </c>
      <c r="DI28" s="12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3418">
        <f>SUM(DN29:DN41)</f>
        <v/>
      </c>
      <c r="DO28" s="2428">
        <f>DN28-CR28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564" t="n"/>
      <c r="B29" s="685" t="inlineStr">
        <is>
          <t>Logistique</t>
        </is>
      </c>
      <c r="C29" s="651" t="inlineStr">
        <is>
          <t>CAP23</t>
        </is>
      </c>
      <c r="D29" s="2674" t="n">
        <v>0</v>
      </c>
      <c r="E29" s="2674" t="n">
        <v>0</v>
      </c>
      <c r="F29" s="2674" t="n">
        <v>0</v>
      </c>
      <c r="G29" s="2674" t="n">
        <v>0</v>
      </c>
      <c r="H29" s="531" t="n"/>
      <c r="I29" s="2435" t="n"/>
      <c r="J29" s="2674" t="n">
        <v>0</v>
      </c>
      <c r="K29" s="2674" t="n">
        <v>0</v>
      </c>
      <c r="L29" s="2674" t="n">
        <v>0</v>
      </c>
      <c r="M29" s="2674" t="n">
        <v>0</v>
      </c>
      <c r="N29" s="531" t="n"/>
      <c r="O29" s="2675" t="n"/>
      <c r="P29" s="2674" t="n">
        <v>0</v>
      </c>
      <c r="Q29" s="2674" t="n">
        <v>0</v>
      </c>
      <c r="R29" s="2674" t="n">
        <v>0</v>
      </c>
      <c r="S29" s="2674" t="n">
        <v>0</v>
      </c>
      <c r="T29" s="531" t="n"/>
      <c r="U29" s="2675" t="n"/>
      <c r="V29" s="2674" t="n">
        <v>0</v>
      </c>
      <c r="W29" s="2674" t="n">
        <v>0</v>
      </c>
      <c r="X29" s="2674" t="n">
        <v>0</v>
      </c>
      <c r="Y29" s="2673" t="n">
        <v>0</v>
      </c>
      <c r="Z29" s="2674" t="n">
        <v>0</v>
      </c>
      <c r="AA29" s="2674" t="n">
        <v>0</v>
      </c>
      <c r="AB29" s="531" t="n"/>
      <c r="AC29" s="2675" t="n"/>
      <c r="AD29" s="2674" t="n">
        <v>0</v>
      </c>
      <c r="AE29" s="2674" t="n">
        <v>0</v>
      </c>
      <c r="AF29" s="2674" t="n">
        <v>0</v>
      </c>
      <c r="AG29" s="2673" t="n">
        <v>0</v>
      </c>
      <c r="AH29" s="2674" t="n">
        <v>0</v>
      </c>
      <c r="AI29" s="2674" t="n">
        <v>0</v>
      </c>
      <c r="AJ29" s="531" t="n"/>
      <c r="AK29" s="532" t="n"/>
      <c r="AL29" s="2674" t="n">
        <v>0</v>
      </c>
      <c r="AM29" s="2674" t="n">
        <v>0</v>
      </c>
      <c r="AN29" s="2674" t="n">
        <v>0</v>
      </c>
      <c r="AO29" s="2674" t="n">
        <v>0</v>
      </c>
      <c r="AP29" s="2673" t="n">
        <v>0</v>
      </c>
      <c r="AQ29" s="2673" t="n">
        <v>0</v>
      </c>
      <c r="AR29" s="2674" t="n">
        <v>0</v>
      </c>
      <c r="AS29" s="531" t="n"/>
      <c r="AT29" s="532" t="n"/>
      <c r="AU29" s="2674" t="n">
        <v>0</v>
      </c>
      <c r="AV29" s="2674" t="n">
        <v>0</v>
      </c>
      <c r="AW29" s="2674" t="n">
        <v>0</v>
      </c>
      <c r="AX29" s="2673" t="n">
        <v>0</v>
      </c>
      <c r="AY29" s="2673" t="n">
        <v>0</v>
      </c>
      <c r="AZ29" s="2674" t="n">
        <v>0</v>
      </c>
      <c r="BA29" s="531" t="n"/>
      <c r="BB29" s="532" t="n"/>
      <c r="BC29" s="2674" t="n">
        <v>0</v>
      </c>
      <c r="BD29" s="2674" t="n">
        <v>0</v>
      </c>
      <c r="BE29" s="2674" t="n">
        <v>0</v>
      </c>
      <c r="BF29" s="2673" t="n">
        <v>0</v>
      </c>
      <c r="BG29" s="2673" t="n">
        <v>0</v>
      </c>
      <c r="BH29" s="2674" t="n">
        <v>0</v>
      </c>
      <c r="BI29" s="531" t="n"/>
      <c r="BJ29" s="532" t="n"/>
      <c r="BK29" s="2674" t="n"/>
      <c r="BL29" s="2674" t="n"/>
      <c r="BM29" s="2674" t="n"/>
      <c r="BN29" s="2674" t="n"/>
      <c r="BO29" s="2673" t="n"/>
      <c r="BP29" s="2673" t="n"/>
      <c r="BQ29" s="2674" t="n"/>
      <c r="BR29" s="531" t="n"/>
      <c r="BS29" s="2675" t="n"/>
      <c r="BT29" s="2674" t="n"/>
      <c r="BU29" s="2674" t="n"/>
      <c r="BV29" s="2674" t="n"/>
      <c r="BW29" s="2673" t="n"/>
      <c r="BX29" s="2673" t="n"/>
      <c r="BY29" s="2674" t="n"/>
      <c r="BZ29" s="531" t="n"/>
      <c r="CA29" s="2675" t="n"/>
      <c r="CB29" s="2674" t="n"/>
      <c r="CC29" s="2674" t="n"/>
      <c r="CD29" s="2674" t="n"/>
      <c r="CE29" s="2673" t="n"/>
      <c r="CF29" s="2673" t="n"/>
      <c r="CG29" s="2674" t="n"/>
      <c r="CH29" s="531" t="n"/>
      <c r="CI29" s="2675" t="n"/>
      <c r="CJ29" s="2674" t="n"/>
      <c r="CK29" s="2674" t="n"/>
      <c r="CL29" s="2674" t="n"/>
      <c r="CM29" s="2673" t="n"/>
      <c r="CN29" s="2673" t="n"/>
      <c r="CO29" s="2674" t="n"/>
      <c r="CP29" s="531" t="n"/>
      <c r="CQ29" s="397" t="n"/>
      <c r="CR29" s="2674" t="n">
        <v>0</v>
      </c>
      <c r="CS29" s="2674" t="n">
        <v>0</v>
      </c>
      <c r="CT29" s="2674" t="n">
        <v>0</v>
      </c>
      <c r="CU29" s="2674" t="n">
        <v>0</v>
      </c>
      <c r="CV29" s="2674" t="n">
        <v>0</v>
      </c>
      <c r="CW29" s="2674" t="n">
        <v>0</v>
      </c>
      <c r="CX29" s="232">
        <f>IFERROR(+CR29/CW29-1, "-")</f>
        <v/>
      </c>
      <c r="CY29" s="3415" t="n"/>
      <c r="CZ29" s="2677" t="n">
        <v>0</v>
      </c>
      <c r="DA29" s="2674" t="n"/>
      <c r="DB29" s="2674" t="n">
        <v>0</v>
      </c>
      <c r="DC29" s="2674" t="n"/>
      <c r="DD29" s="2674" t="n"/>
      <c r="DE29" s="531" t="n"/>
      <c r="DF29" s="531" t="n"/>
      <c r="DG29" s="531" t="n"/>
      <c r="DH29" s="531" t="n"/>
      <c r="DI29" s="12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3421">
        <f>0/(10^6)</f>
        <v/>
      </c>
      <c r="DO29" s="2428">
        <f>DN29-CR29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t="15" r="30" s="2323">
      <c r="A30" s="1995" t="n"/>
      <c r="B30" s="826" t="inlineStr">
        <is>
          <t>Matériel et outillage industriels</t>
        </is>
      </c>
      <c r="C30" s="651" t="inlineStr">
        <is>
          <t>CAP24</t>
        </is>
      </c>
      <c r="D30" s="2434" t="n">
        <v>0</v>
      </c>
      <c r="E30" s="2434" t="n">
        <v>0</v>
      </c>
      <c r="F30" s="2434" t="n">
        <v>0</v>
      </c>
      <c r="G30" s="2434" t="n">
        <v>0</v>
      </c>
      <c r="H30" s="232" t="n"/>
      <c r="I30" s="3419" t="n"/>
      <c r="J30" s="2434" t="n">
        <v>0</v>
      </c>
      <c r="K30" s="2434" t="n">
        <v>0</v>
      </c>
      <c r="L30" s="2434" t="n">
        <v>0</v>
      </c>
      <c r="M30" s="2434" t="n">
        <v>0</v>
      </c>
      <c r="N30" s="232" t="n"/>
      <c r="O30" s="2586" t="n"/>
      <c r="P30" s="2434" t="n">
        <v>0</v>
      </c>
      <c r="Q30" s="2434" t="n">
        <v>0</v>
      </c>
      <c r="R30" s="2434" t="n">
        <v>0</v>
      </c>
      <c r="S30" s="2434" t="n">
        <v>0</v>
      </c>
      <c r="T30" s="232" t="n"/>
      <c r="U30" s="2586" t="n"/>
      <c r="V30" s="2434" t="n">
        <v>0</v>
      </c>
      <c r="W30" s="2434" t="n">
        <v>0</v>
      </c>
      <c r="X30" s="2434" t="n">
        <v>0</v>
      </c>
      <c r="Y30" s="2507" t="n">
        <v>0</v>
      </c>
      <c r="Z30" s="2439" t="n">
        <v>0</v>
      </c>
      <c r="AA30" s="2434" t="n">
        <v>0</v>
      </c>
      <c r="AB30" s="232" t="n"/>
      <c r="AC30" s="2586" t="n"/>
      <c r="AD30" s="2434" t="n">
        <v>0</v>
      </c>
      <c r="AE30" s="2434" t="n">
        <v>0</v>
      </c>
      <c r="AF30" s="2434" t="n">
        <v>0</v>
      </c>
      <c r="AG30" s="2507" t="n">
        <v>0</v>
      </c>
      <c r="AH30" s="2439" t="n">
        <v>0</v>
      </c>
      <c r="AI30" s="2434" t="n">
        <v>0</v>
      </c>
      <c r="AJ30" s="232" t="n"/>
      <c r="AK30" s="397" t="n"/>
      <c r="AL30" s="2434" t="n">
        <v>0</v>
      </c>
      <c r="AM30" s="2434" t="n">
        <v>0</v>
      </c>
      <c r="AN30" s="2434" t="n">
        <v>0</v>
      </c>
      <c r="AO30" s="2434" t="n">
        <v>0</v>
      </c>
      <c r="AP30" s="2507" t="n">
        <v>0</v>
      </c>
      <c r="AQ30" s="2507" t="n">
        <v>0</v>
      </c>
      <c r="AR30" s="2434" t="n">
        <v>0</v>
      </c>
      <c r="AS30" s="232" t="n"/>
      <c r="AT30" s="397" t="n"/>
      <c r="AU30" s="2434" t="n">
        <v>0</v>
      </c>
      <c r="AV30" s="2434" t="n">
        <v>0</v>
      </c>
      <c r="AW30" s="2434" t="n">
        <v>0</v>
      </c>
      <c r="AX30" s="2507" t="n">
        <v>0</v>
      </c>
      <c r="AY30" s="2507" t="n">
        <v>0</v>
      </c>
      <c r="AZ30" s="2434" t="n">
        <v>0</v>
      </c>
      <c r="BA30" s="232" t="n"/>
      <c r="BB30" s="397" t="n"/>
      <c r="BC30" s="2434" t="n">
        <v>0</v>
      </c>
      <c r="BD30" s="2434" t="n">
        <v>0</v>
      </c>
      <c r="BE30" s="2434" t="n">
        <v>0</v>
      </c>
      <c r="BF30" s="2507" t="n">
        <v>0</v>
      </c>
      <c r="BG30" s="2507" t="n">
        <v>0</v>
      </c>
      <c r="BH30" s="2434" t="n">
        <v>0</v>
      </c>
      <c r="BI30" s="232" t="n"/>
      <c r="BJ30" s="397" t="n"/>
      <c r="BK30" s="2434" t="n"/>
      <c r="BL30" s="2434" t="n"/>
      <c r="BM30" s="2434" t="n"/>
      <c r="BN30" s="2434" t="n"/>
      <c r="BO30" s="2507" t="n"/>
      <c r="BP30" s="2507" t="n"/>
      <c r="BQ30" s="2434" t="n"/>
      <c r="BR30" s="232" t="n"/>
      <c r="BS30" s="2586" t="n"/>
      <c r="BT30" s="2434" t="n"/>
      <c r="BU30" s="2434" t="n"/>
      <c r="BV30" s="2434" t="n"/>
      <c r="BW30" s="2507" t="n"/>
      <c r="BX30" s="2507" t="n"/>
      <c r="BY30" s="2434" t="n"/>
      <c r="BZ30" s="232" t="n"/>
      <c r="CA30" s="2586" t="n"/>
      <c r="CB30" s="2434" t="n"/>
      <c r="CC30" s="2434" t="n"/>
      <c r="CD30" s="2434" t="n"/>
      <c r="CE30" s="2507" t="n"/>
      <c r="CF30" s="2507" t="n"/>
      <c r="CG30" s="2434" t="n"/>
      <c r="CH30" s="232" t="n"/>
      <c r="CI30" s="2586" t="n"/>
      <c r="CJ30" s="2434" t="n"/>
      <c r="CK30" s="2434" t="n"/>
      <c r="CL30" s="2434" t="n"/>
      <c r="CM30" s="2507" t="n"/>
      <c r="CN30" s="2507" t="n"/>
      <c r="CO30" s="2434" t="n"/>
      <c r="CP30" s="232" t="n"/>
      <c r="CQ30" s="397" t="n"/>
      <c r="CR30" s="2439" t="n">
        <v>0</v>
      </c>
      <c r="CS30" s="2439" t="n">
        <v>0</v>
      </c>
      <c r="CT30" s="2439" t="n">
        <v>0</v>
      </c>
      <c r="CU30" s="2439" t="n">
        <v>0</v>
      </c>
      <c r="CV30" s="2439" t="n">
        <v>0</v>
      </c>
      <c r="CW30" s="2439" t="n">
        <v>0</v>
      </c>
      <c r="CX30" s="232">
        <f>IFERROR(+CR30/CW30-1, "-")</f>
        <v/>
      </c>
      <c r="CY30" s="3420" t="n"/>
      <c r="CZ30" s="2588" t="n">
        <v>0</v>
      </c>
      <c r="DA30" s="2434" t="n"/>
      <c r="DB30" s="2434" t="n">
        <v>0</v>
      </c>
      <c r="DC30" s="2434" t="n"/>
      <c r="DD30" s="2434" t="n"/>
      <c r="DE30" s="232" t="n"/>
      <c r="DF30" s="232" t="n"/>
      <c r="DG30" s="232" t="n"/>
      <c r="DH30" s="232" t="n"/>
      <c r="DI30" s="12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28">
        <f>0/(10^6)</f>
        <v/>
      </c>
      <c r="DO30" s="2428">
        <f>DN30-CR30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565" t="n"/>
      <c r="B31" s="826" t="inlineStr">
        <is>
          <t>Materiel informatique</t>
        </is>
      </c>
      <c r="C31" s="651" t="inlineStr">
        <is>
          <t>CAP25</t>
        </is>
      </c>
      <c r="D31" s="2434" t="n">
        <v>0</v>
      </c>
      <c r="E31" s="2434" t="n">
        <v>0</v>
      </c>
      <c r="F31" s="2434" t="n">
        <v>0</v>
      </c>
      <c r="G31" s="2434" t="n">
        <v>0</v>
      </c>
      <c r="H31" s="232" t="n"/>
      <c r="I31" s="192" t="n"/>
      <c r="J31" s="2434" t="n">
        <v>0</v>
      </c>
      <c r="K31" s="2434" t="n">
        <v>0</v>
      </c>
      <c r="L31" s="2434" t="n">
        <v>0</v>
      </c>
      <c r="M31" s="2434" t="n">
        <v>47.718166</v>
      </c>
      <c r="N31" s="232" t="n">
        <v>-1</v>
      </c>
      <c r="O31" s="2586" t="n"/>
      <c r="P31" s="2434" t="n">
        <v>0</v>
      </c>
      <c r="Q31" s="2434" t="n">
        <v>0</v>
      </c>
      <c r="R31" s="2434" t="n">
        <v>0</v>
      </c>
      <c r="S31" s="2434" t="n">
        <v>103.140779</v>
      </c>
      <c r="T31" s="232" t="n">
        <v>-1</v>
      </c>
      <c r="U31" s="2586" t="n"/>
      <c r="V31" s="2434" t="n">
        <v>0</v>
      </c>
      <c r="W31" s="2434" t="n">
        <v>0</v>
      </c>
      <c r="X31" s="2434" t="n">
        <v>0</v>
      </c>
      <c r="Y31" s="2507" t="n">
        <v>0</v>
      </c>
      <c r="Z31" s="2439" t="n">
        <v>0</v>
      </c>
      <c r="AA31" s="2434" t="n">
        <v>5.850462</v>
      </c>
      <c r="AB31" s="232" t="n">
        <v>-1</v>
      </c>
      <c r="AC31" s="2586" t="n"/>
      <c r="AD31" s="2434" t="n">
        <v>0</v>
      </c>
      <c r="AE31" s="2434" t="n">
        <v>0</v>
      </c>
      <c r="AF31" s="2434" t="n">
        <v>0</v>
      </c>
      <c r="AG31" s="2507" t="n">
        <v>0</v>
      </c>
      <c r="AH31" s="2439" t="n">
        <v>0</v>
      </c>
      <c r="AI31" s="2434" t="n">
        <v>53.323162</v>
      </c>
      <c r="AJ31" s="232" t="n">
        <v>-1</v>
      </c>
      <c r="AK31" s="397" t="n"/>
      <c r="AL31" s="2434" t="n">
        <v>0</v>
      </c>
      <c r="AM31" s="2434" t="n">
        <v>0</v>
      </c>
      <c r="AN31" s="2434" t="n">
        <v>0</v>
      </c>
      <c r="AO31" s="2434" t="n">
        <v>0</v>
      </c>
      <c r="AP31" s="2507" t="n">
        <v>0</v>
      </c>
      <c r="AQ31" s="2507" t="n">
        <v>0</v>
      </c>
      <c r="AR31" s="2434" t="n">
        <v>447.167135</v>
      </c>
      <c r="AS31" s="232" t="n">
        <v>-1</v>
      </c>
      <c r="AT31" s="397" t="n"/>
      <c r="AU31" s="2434" t="n">
        <v>0</v>
      </c>
      <c r="AV31" s="2434" t="n">
        <v>0</v>
      </c>
      <c r="AW31" s="2434" t="n">
        <v>0</v>
      </c>
      <c r="AX31" s="2507" t="n">
        <v>0</v>
      </c>
      <c r="AY31" s="2507" t="n">
        <v>0</v>
      </c>
      <c r="AZ31" s="2434" t="n">
        <v>0</v>
      </c>
      <c r="BA31" s="232" t="n"/>
      <c r="BB31" s="397" t="n"/>
      <c r="BC31" s="2434" t="n">
        <v>9.183398</v>
      </c>
      <c r="BD31" s="2434" t="n">
        <v>0</v>
      </c>
      <c r="BE31" s="2434" t="n">
        <v>0</v>
      </c>
      <c r="BF31" s="2507" t="n">
        <v>9.183398</v>
      </c>
      <c r="BG31" s="2507" t="n">
        <v>9.183398</v>
      </c>
      <c r="BH31" s="2434" t="n">
        <v>0</v>
      </c>
      <c r="BI31" s="232" t="n"/>
      <c r="BJ31" s="397" t="n"/>
      <c r="BK31" s="2434" t="n"/>
      <c r="BL31" s="2434" t="n"/>
      <c r="BM31" s="2434" t="n"/>
      <c r="BN31" s="2434" t="n"/>
      <c r="BO31" s="2507" t="n"/>
      <c r="BP31" s="2507" t="n"/>
      <c r="BQ31" s="2434" t="n"/>
      <c r="BR31" s="232" t="n"/>
      <c r="BS31" s="2586" t="n"/>
      <c r="BT31" s="2434" t="n"/>
      <c r="BU31" s="2434" t="n"/>
      <c r="BV31" s="2434" t="n"/>
      <c r="BW31" s="2507" t="n"/>
      <c r="BX31" s="2507" t="n"/>
      <c r="BY31" s="2434" t="n"/>
      <c r="BZ31" s="232" t="n"/>
      <c r="CA31" s="2586" t="n"/>
      <c r="CB31" s="2434" t="n"/>
      <c r="CC31" s="2434" t="n"/>
      <c r="CD31" s="2434" t="n"/>
      <c r="CE31" s="2507" t="n"/>
      <c r="CF31" s="2507" t="n"/>
      <c r="CG31" s="2434" t="n"/>
      <c r="CH31" s="232" t="n"/>
      <c r="CI31" s="2586" t="n"/>
      <c r="CJ31" s="2434" t="n"/>
      <c r="CK31" s="2434" t="n"/>
      <c r="CL31" s="2434" t="n"/>
      <c r="CM31" s="2507" t="n"/>
      <c r="CN31" s="2507" t="n"/>
      <c r="CO31" s="2434" t="n"/>
      <c r="CP31" s="232" t="n"/>
      <c r="CQ31" s="397" t="n"/>
      <c r="CR31" s="2439" t="n">
        <v>9.183398</v>
      </c>
      <c r="CS31" s="2439" t="n">
        <v>0</v>
      </c>
      <c r="CT31" s="2439" t="n">
        <v>0</v>
      </c>
      <c r="CU31" s="2439" t="n">
        <v>9.183398</v>
      </c>
      <c r="CV31" s="2439" t="n">
        <v>9.183398</v>
      </c>
      <c r="CW31" s="2439" t="n">
        <v>657.199704</v>
      </c>
      <c r="CX31" s="232">
        <f>IFERROR(+CR31/CW31-1, "-")</f>
        <v/>
      </c>
      <c r="CY31" s="400" t="n"/>
      <c r="CZ31" s="2588" t="n">
        <v>0</v>
      </c>
      <c r="DA31" s="2434" t="n"/>
      <c r="DB31" s="2434" t="n">
        <v>0</v>
      </c>
      <c r="DC31" s="2434" t="n"/>
      <c r="DD31" s="2434" t="n"/>
      <c r="DE31" s="232">
        <f>+CZ31/DD31-1</f>
        <v/>
      </c>
      <c r="DF31" s="232">
        <f>+DA31/DD31-1</f>
        <v/>
      </c>
      <c r="DG31" s="232">
        <f>+DB31/DD31-1</f>
        <v/>
      </c>
      <c r="DH31" s="232">
        <f>+DC31/DD31-1</f>
        <v/>
      </c>
      <c r="DI31" s="12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28" t="n">
        <v>1943.46301</v>
      </c>
      <c r="DO31" s="2428">
        <f>DN31-CR31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565" t="n"/>
      <c r="B32" s="826" t="inlineStr">
        <is>
          <t>Matériels et mobiliers</t>
        </is>
      </c>
      <c r="C32" s="651" t="inlineStr">
        <is>
          <t>CAP26</t>
        </is>
      </c>
      <c r="D32" s="2434" t="n">
        <v>0</v>
      </c>
      <c r="E32" s="2434" t="n">
        <v>0</v>
      </c>
      <c r="F32" s="2434" t="n">
        <v>0</v>
      </c>
      <c r="G32" s="2434" t="n">
        <v>0</v>
      </c>
      <c r="H32" s="232" t="n"/>
      <c r="I32" s="192" t="n"/>
      <c r="J32" s="2434" t="n">
        <v>0</v>
      </c>
      <c r="K32" s="2434" t="n">
        <v>0</v>
      </c>
      <c r="L32" s="2434" t="n">
        <v>0</v>
      </c>
      <c r="M32" s="2434" t="n">
        <v>0</v>
      </c>
      <c r="N32" s="232" t="n"/>
      <c r="O32" s="2586" t="n"/>
      <c r="P32" s="2434" t="n">
        <v>0</v>
      </c>
      <c r="Q32" s="2434" t="n">
        <v>0</v>
      </c>
      <c r="R32" s="2434" t="n">
        <v>0</v>
      </c>
      <c r="S32" s="2434" t="n">
        <v>0</v>
      </c>
      <c r="T32" s="232" t="n"/>
      <c r="U32" s="2586" t="n"/>
      <c r="V32" s="2434" t="n">
        <v>0</v>
      </c>
      <c r="W32" s="2434" t="n">
        <v>0</v>
      </c>
      <c r="X32" s="2434" t="n">
        <v>0</v>
      </c>
      <c r="Y32" s="2507" t="n">
        <v>0</v>
      </c>
      <c r="Z32" s="2439" t="n">
        <v>0</v>
      </c>
      <c r="AA32" s="2434" t="n">
        <v>0</v>
      </c>
      <c r="AB32" s="232" t="n"/>
      <c r="AC32" s="2586" t="n"/>
      <c r="AD32" s="2434" t="n">
        <v>0</v>
      </c>
      <c r="AE32" s="2434" t="n">
        <v>0</v>
      </c>
      <c r="AF32" s="2434" t="n">
        <v>0</v>
      </c>
      <c r="AG32" s="2507" t="n">
        <v>0</v>
      </c>
      <c r="AH32" s="2439" t="n">
        <v>0</v>
      </c>
      <c r="AI32" s="2434" t="n">
        <v>0</v>
      </c>
      <c r="AJ32" s="232" t="n"/>
      <c r="AK32" s="397" t="n"/>
      <c r="AL32" s="2434" t="n">
        <v>0</v>
      </c>
      <c r="AM32" s="2434" t="n">
        <v>0</v>
      </c>
      <c r="AN32" s="2434" t="n">
        <v>0</v>
      </c>
      <c r="AO32" s="2434" t="n">
        <v>0</v>
      </c>
      <c r="AP32" s="2507" t="n">
        <v>0</v>
      </c>
      <c r="AQ32" s="2507" t="n">
        <v>0</v>
      </c>
      <c r="AR32" s="2434" t="n">
        <v>0</v>
      </c>
      <c r="AS32" s="232" t="n"/>
      <c r="AT32" s="397" t="n"/>
      <c r="AU32" s="2434" t="n">
        <v>0</v>
      </c>
      <c r="AV32" s="2434" t="n">
        <v>0</v>
      </c>
      <c r="AW32" s="2434" t="n">
        <v>0</v>
      </c>
      <c r="AX32" s="2507" t="n">
        <v>0</v>
      </c>
      <c r="AY32" s="2507" t="n">
        <v>0</v>
      </c>
      <c r="AZ32" s="2434" t="n">
        <v>0</v>
      </c>
      <c r="BA32" s="232" t="n"/>
      <c r="BB32" s="397" t="n"/>
      <c r="BC32" s="2434" t="n">
        <v>0</v>
      </c>
      <c r="BD32" s="2434" t="n">
        <v>0</v>
      </c>
      <c r="BE32" s="2434" t="n">
        <v>0</v>
      </c>
      <c r="BF32" s="2507" t="n">
        <v>0</v>
      </c>
      <c r="BG32" s="2507" t="n">
        <v>0</v>
      </c>
      <c r="BH32" s="2434" t="n">
        <v>0</v>
      </c>
      <c r="BI32" s="232" t="n"/>
      <c r="BJ32" s="397" t="n"/>
      <c r="BK32" s="2434" t="n"/>
      <c r="BL32" s="2434" t="n"/>
      <c r="BM32" s="2434" t="n"/>
      <c r="BN32" s="2434" t="n"/>
      <c r="BO32" s="2507" t="n"/>
      <c r="BP32" s="2507" t="n"/>
      <c r="BQ32" s="2434" t="n"/>
      <c r="BR32" s="232" t="n"/>
      <c r="BS32" s="2586" t="n"/>
      <c r="BT32" s="2434" t="n"/>
      <c r="BU32" s="2434" t="n"/>
      <c r="BV32" s="2434" t="n"/>
      <c r="BW32" s="2507" t="n"/>
      <c r="BX32" s="2507" t="n"/>
      <c r="BY32" s="2434" t="n"/>
      <c r="BZ32" s="232" t="n"/>
      <c r="CA32" s="2586" t="n"/>
      <c r="CB32" s="2434" t="n"/>
      <c r="CC32" s="2434" t="n"/>
      <c r="CD32" s="2434" t="n"/>
      <c r="CE32" s="2507" t="n"/>
      <c r="CF32" s="2507" t="n"/>
      <c r="CG32" s="2434" t="n"/>
      <c r="CH32" s="232" t="n"/>
      <c r="CI32" s="2586" t="n"/>
      <c r="CJ32" s="2434" t="n"/>
      <c r="CK32" s="2434" t="n"/>
      <c r="CL32" s="2434" t="n"/>
      <c r="CM32" s="2507" t="n"/>
      <c r="CN32" s="2507" t="n"/>
      <c r="CO32" s="2434" t="n"/>
      <c r="CP32" s="232" t="n"/>
      <c r="CQ32" s="397" t="n"/>
      <c r="CR32" s="2439" t="n">
        <v>0</v>
      </c>
      <c r="CS32" s="2439" t="n">
        <v>0</v>
      </c>
      <c r="CT32" s="2439" t="n">
        <v>0</v>
      </c>
      <c r="CU32" s="2439" t="n">
        <v>0</v>
      </c>
      <c r="CV32" s="2439" t="n">
        <v>0</v>
      </c>
      <c r="CW32" s="2439" t="n">
        <v>0</v>
      </c>
      <c r="CX32" s="232">
        <f>IFERROR(+CR32/CW32-1, "-")</f>
        <v/>
      </c>
      <c r="CY32" s="400" t="n"/>
      <c r="CZ32" s="2588" t="n">
        <v>0</v>
      </c>
      <c r="DA32" s="2434" t="n"/>
      <c r="DB32" s="2434" t="n">
        <v>0</v>
      </c>
      <c r="DC32" s="2434" t="n"/>
      <c r="DD32" s="2434" t="n"/>
      <c r="DE32" s="232" t="n"/>
      <c r="DF32" s="232" t="n"/>
      <c r="DG32" s="232" t="n"/>
      <c r="DH32" s="232" t="n"/>
      <c r="DI32" s="12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28">
        <f>0/(10^6)</f>
        <v/>
      </c>
      <c r="DO32" s="2428">
        <f>DN32-CR32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565" t="n"/>
      <c r="B33" s="826" t="inlineStr">
        <is>
          <t>Climatiseurs</t>
        </is>
      </c>
      <c r="C33" s="651" t="inlineStr">
        <is>
          <t>CAP27</t>
        </is>
      </c>
      <c r="D33" s="2434" t="n">
        <v>0</v>
      </c>
      <c r="E33" s="2434" t="n">
        <v>0</v>
      </c>
      <c r="F33" s="2434" t="n">
        <v>0</v>
      </c>
      <c r="G33" s="2434" t="n">
        <v>0</v>
      </c>
      <c r="H33" s="232" t="n"/>
      <c r="I33" s="192" t="n"/>
      <c r="J33" s="2434" t="n">
        <v>0</v>
      </c>
      <c r="K33" s="2434" t="n">
        <v>0</v>
      </c>
      <c r="L33" s="2434" t="n">
        <v>0</v>
      </c>
      <c r="M33" s="2434" t="n">
        <v>0</v>
      </c>
      <c r="N33" s="232" t="n"/>
      <c r="O33" s="2586" t="n"/>
      <c r="P33" s="2434" t="n">
        <v>0</v>
      </c>
      <c r="Q33" s="2434" t="n">
        <v>0</v>
      </c>
      <c r="R33" s="2434" t="n">
        <v>0</v>
      </c>
      <c r="S33" s="2434" t="n">
        <v>0</v>
      </c>
      <c r="T33" s="232" t="n"/>
      <c r="U33" s="2586" t="n"/>
      <c r="V33" s="2434" t="n">
        <v>0</v>
      </c>
      <c r="W33" s="2434" t="n">
        <v>0</v>
      </c>
      <c r="X33" s="2434" t="n">
        <v>0</v>
      </c>
      <c r="Y33" s="2507" t="n">
        <v>0</v>
      </c>
      <c r="Z33" s="2439" t="n">
        <v>0</v>
      </c>
      <c r="AA33" s="2434" t="n">
        <v>0</v>
      </c>
      <c r="AB33" s="232" t="n"/>
      <c r="AC33" s="2586" t="n"/>
      <c r="AD33" s="2434" t="n">
        <v>0</v>
      </c>
      <c r="AE33" s="2434" t="n">
        <v>0</v>
      </c>
      <c r="AF33" s="2434" t="n">
        <v>0</v>
      </c>
      <c r="AG33" s="2507" t="n">
        <v>0</v>
      </c>
      <c r="AH33" s="2439" t="n">
        <v>0</v>
      </c>
      <c r="AI33" s="2434" t="n">
        <v>0</v>
      </c>
      <c r="AJ33" s="232" t="n"/>
      <c r="AK33" s="397" t="n"/>
      <c r="AL33" s="2434" t="n">
        <v>0</v>
      </c>
      <c r="AM33" s="2434" t="n">
        <v>0</v>
      </c>
      <c r="AN33" s="2434" t="n">
        <v>0</v>
      </c>
      <c r="AO33" s="2434" t="n">
        <v>0</v>
      </c>
      <c r="AP33" s="2507" t="n">
        <v>0</v>
      </c>
      <c r="AQ33" s="2507" t="n">
        <v>0</v>
      </c>
      <c r="AR33" s="2434" t="n">
        <v>0</v>
      </c>
      <c r="AS33" s="232" t="n"/>
      <c r="AT33" s="397" t="n"/>
      <c r="AU33" s="2434" t="n">
        <v>0</v>
      </c>
      <c r="AV33" s="2434" t="n">
        <v>0</v>
      </c>
      <c r="AW33" s="2434" t="n">
        <v>0</v>
      </c>
      <c r="AX33" s="2507" t="n">
        <v>0</v>
      </c>
      <c r="AY33" s="2507" t="n">
        <v>0</v>
      </c>
      <c r="AZ33" s="2434" t="n">
        <v>0</v>
      </c>
      <c r="BA33" s="232" t="n"/>
      <c r="BB33" s="397" t="n"/>
      <c r="BC33" s="2434" t="n">
        <v>0</v>
      </c>
      <c r="BD33" s="2434" t="n">
        <v>0</v>
      </c>
      <c r="BE33" s="2434" t="n">
        <v>0</v>
      </c>
      <c r="BF33" s="2507" t="n">
        <v>0</v>
      </c>
      <c r="BG33" s="2507" t="n">
        <v>0</v>
      </c>
      <c r="BH33" s="2434" t="n">
        <v>0</v>
      </c>
      <c r="BI33" s="232" t="n"/>
      <c r="BJ33" s="397" t="n"/>
      <c r="BK33" s="2434" t="n"/>
      <c r="BL33" s="2434" t="n"/>
      <c r="BM33" s="2434" t="n"/>
      <c r="BN33" s="2434" t="n"/>
      <c r="BO33" s="2507" t="n"/>
      <c r="BP33" s="2507" t="n"/>
      <c r="BQ33" s="2434" t="n"/>
      <c r="BR33" s="232" t="n"/>
      <c r="BS33" s="2586" t="n"/>
      <c r="BT33" s="2434" t="n"/>
      <c r="BU33" s="2434" t="n"/>
      <c r="BV33" s="2434" t="n"/>
      <c r="BW33" s="2507" t="n"/>
      <c r="BX33" s="2507" t="n"/>
      <c r="BY33" s="2434" t="n"/>
      <c r="BZ33" s="232" t="n"/>
      <c r="CA33" s="2586" t="n"/>
      <c r="CB33" s="2434" t="n"/>
      <c r="CC33" s="2434" t="n"/>
      <c r="CD33" s="2434" t="n"/>
      <c r="CE33" s="2507" t="n"/>
      <c r="CF33" s="2507" t="n"/>
      <c r="CG33" s="2434" t="n"/>
      <c r="CH33" s="232" t="n"/>
      <c r="CI33" s="2586" t="n"/>
      <c r="CJ33" s="2434" t="n"/>
      <c r="CK33" s="2434" t="n"/>
      <c r="CL33" s="2434" t="n"/>
      <c r="CM33" s="2507" t="n"/>
      <c r="CN33" s="2507" t="n"/>
      <c r="CO33" s="2434" t="n"/>
      <c r="CP33" s="232" t="n"/>
      <c r="CQ33" s="397" t="n"/>
      <c r="CR33" s="2439" t="n">
        <v>0</v>
      </c>
      <c r="CS33" s="2439" t="n">
        <v>0</v>
      </c>
      <c r="CT33" s="2439" t="n">
        <v>0</v>
      </c>
      <c r="CU33" s="2439" t="n">
        <v>0</v>
      </c>
      <c r="CV33" s="2439" t="n">
        <v>0</v>
      </c>
      <c r="CW33" s="2439" t="n">
        <v>0</v>
      </c>
      <c r="CX33" s="232">
        <f>IFERROR(+CR33/CW33-1, "-")</f>
        <v/>
      </c>
      <c r="CY33" s="400" t="n"/>
      <c r="CZ33" s="2588" t="n">
        <v>0</v>
      </c>
      <c r="DA33" s="2434" t="n"/>
      <c r="DB33" s="2434" t="n">
        <v>0</v>
      </c>
      <c r="DC33" s="2434" t="n"/>
      <c r="DD33" s="2434" t="n"/>
      <c r="DE33" s="232" t="n"/>
      <c r="DF33" s="232" t="n"/>
      <c r="DG33" s="232" t="n"/>
      <c r="DH33" s="232" t="n"/>
      <c r="DI33" s="12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28">
        <f>0/(10^6)</f>
        <v/>
      </c>
      <c r="DO33" s="2428">
        <f>DN33-CR33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565" t="n"/>
      <c r="B34" s="826" t="inlineStr">
        <is>
          <t>Autres matériels et mobiliers</t>
        </is>
      </c>
      <c r="C34" s="651" t="inlineStr">
        <is>
          <t>CAP28</t>
        </is>
      </c>
      <c r="D34" s="2434" t="n">
        <v>0</v>
      </c>
      <c r="E34" s="2434" t="n">
        <v>0</v>
      </c>
      <c r="F34" s="2434" t="n">
        <v>0</v>
      </c>
      <c r="G34" s="2434" t="n">
        <v>0</v>
      </c>
      <c r="H34" s="232" t="n"/>
      <c r="I34" s="192" t="n"/>
      <c r="J34" s="2434" t="n">
        <v>0</v>
      </c>
      <c r="K34" s="2434" t="n">
        <v>0</v>
      </c>
      <c r="L34" s="2434" t="n">
        <v>0</v>
      </c>
      <c r="M34" s="2434" t="n">
        <v>0</v>
      </c>
      <c r="N34" s="232" t="n"/>
      <c r="O34" s="2586" t="n"/>
      <c r="P34" s="2434" t="n">
        <v>0</v>
      </c>
      <c r="Q34" s="2434" t="n">
        <v>0</v>
      </c>
      <c r="R34" s="2434" t="n">
        <v>0</v>
      </c>
      <c r="S34" s="2434" t="n">
        <v>0</v>
      </c>
      <c r="T34" s="232" t="n"/>
      <c r="U34" s="2586" t="n"/>
      <c r="V34" s="2434" t="n">
        <v>0</v>
      </c>
      <c r="W34" s="2434" t="n">
        <v>0</v>
      </c>
      <c r="X34" s="2434" t="n">
        <v>0</v>
      </c>
      <c r="Y34" s="2507" t="n">
        <v>0</v>
      </c>
      <c r="Z34" s="2439" t="n">
        <v>0</v>
      </c>
      <c r="AA34" s="2434" t="n">
        <v>0</v>
      </c>
      <c r="AB34" s="232" t="n"/>
      <c r="AC34" s="2586" t="n"/>
      <c r="AD34" s="2434" t="n">
        <v>0</v>
      </c>
      <c r="AE34" s="2434" t="n">
        <v>0</v>
      </c>
      <c r="AF34" s="2434" t="n">
        <v>0</v>
      </c>
      <c r="AG34" s="2507" t="n">
        <v>0</v>
      </c>
      <c r="AH34" s="2439" t="n">
        <v>0</v>
      </c>
      <c r="AI34" s="2434" t="n">
        <v>0</v>
      </c>
      <c r="AJ34" s="232" t="n"/>
      <c r="AK34" s="397" t="n"/>
      <c r="AL34" s="2434" t="n">
        <v>0</v>
      </c>
      <c r="AM34" s="2434" t="n">
        <v>0</v>
      </c>
      <c r="AN34" s="2434" t="n">
        <v>0</v>
      </c>
      <c r="AO34" s="2434" t="n">
        <v>0</v>
      </c>
      <c r="AP34" s="2507" t="n">
        <v>0</v>
      </c>
      <c r="AQ34" s="2507" t="n">
        <v>0</v>
      </c>
      <c r="AR34" s="2434" t="n">
        <v>0</v>
      </c>
      <c r="AS34" s="232" t="n"/>
      <c r="AT34" s="397" t="n"/>
      <c r="AU34" s="2434" t="n">
        <v>0</v>
      </c>
      <c r="AV34" s="2434" t="n">
        <v>0</v>
      </c>
      <c r="AW34" s="2434" t="n">
        <v>0</v>
      </c>
      <c r="AX34" s="2507" t="n">
        <v>0</v>
      </c>
      <c r="AY34" s="2507" t="n">
        <v>0</v>
      </c>
      <c r="AZ34" s="2434" t="n">
        <v>0</v>
      </c>
      <c r="BA34" s="232" t="n"/>
      <c r="BB34" s="397" t="n"/>
      <c r="BC34" s="2434" t="n">
        <v>0</v>
      </c>
      <c r="BD34" s="2434" t="n">
        <v>0</v>
      </c>
      <c r="BE34" s="2434" t="n">
        <v>0</v>
      </c>
      <c r="BF34" s="2507" t="n">
        <v>0</v>
      </c>
      <c r="BG34" s="2507" t="n">
        <v>0</v>
      </c>
      <c r="BH34" s="2434" t="n">
        <v>0</v>
      </c>
      <c r="BI34" s="232" t="n"/>
      <c r="BJ34" s="397" t="n"/>
      <c r="BK34" s="2434" t="n"/>
      <c r="BL34" s="2434" t="n"/>
      <c r="BM34" s="2434" t="n"/>
      <c r="BN34" s="2434" t="n"/>
      <c r="BO34" s="2507" t="n"/>
      <c r="BP34" s="2507" t="n"/>
      <c r="BQ34" s="2434" t="n"/>
      <c r="BR34" s="232" t="n"/>
      <c r="BS34" s="2586" t="n"/>
      <c r="BT34" s="2434" t="n"/>
      <c r="BU34" s="2434" t="n"/>
      <c r="BV34" s="2434" t="n"/>
      <c r="BW34" s="2507" t="n"/>
      <c r="BX34" s="2507" t="n"/>
      <c r="BY34" s="2434" t="n"/>
      <c r="BZ34" s="232" t="n"/>
      <c r="CA34" s="2586" t="n"/>
      <c r="CB34" s="2434" t="n"/>
      <c r="CC34" s="2434" t="n"/>
      <c r="CD34" s="2434" t="n"/>
      <c r="CE34" s="2507" t="n"/>
      <c r="CF34" s="2507" t="n"/>
      <c r="CG34" s="2434" t="n"/>
      <c r="CH34" s="232" t="n"/>
      <c r="CI34" s="2586" t="n"/>
      <c r="CJ34" s="2434" t="n"/>
      <c r="CK34" s="2434" t="n"/>
      <c r="CL34" s="2434" t="n"/>
      <c r="CM34" s="2507" t="n"/>
      <c r="CN34" s="2507" t="n"/>
      <c r="CO34" s="2434" t="n"/>
      <c r="CP34" s="232" t="n"/>
      <c r="CQ34" s="397" t="n"/>
      <c r="CR34" s="2439" t="n">
        <v>0</v>
      </c>
      <c r="CS34" s="2439" t="n">
        <v>0</v>
      </c>
      <c r="CT34" s="2439" t="n">
        <v>0</v>
      </c>
      <c r="CU34" s="2439" t="n">
        <v>0</v>
      </c>
      <c r="CV34" s="2439" t="n">
        <v>0</v>
      </c>
      <c r="CW34" s="2439" t="n">
        <v>0</v>
      </c>
      <c r="CX34" s="232">
        <f>IFERROR(+CR34/CW34-1, "-")</f>
        <v/>
      </c>
      <c r="CY34" s="400" t="n"/>
      <c r="CZ34" s="2588" t="n">
        <v>0</v>
      </c>
      <c r="DA34" s="2434" t="n"/>
      <c r="DB34" s="2434" t="n">
        <v>0</v>
      </c>
      <c r="DC34" s="2434" t="n"/>
      <c r="DD34" s="2434" t="n"/>
      <c r="DE34" s="232" t="n"/>
      <c r="DF34" s="232" t="n"/>
      <c r="DG34" s="232" t="n"/>
      <c r="DH34" s="232" t="n"/>
      <c r="DI34" s="12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28">
        <f>0/(10^6)</f>
        <v/>
      </c>
      <c r="DO34" s="2428">
        <f>DN34-CR34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t="15" r="35" s="2323">
      <c r="A35" s="565" t="n"/>
      <c r="B35" s="826" t="inlineStr">
        <is>
          <t>Autres agencements (eau electricité, autres)</t>
        </is>
      </c>
      <c r="C35" s="651" t="inlineStr">
        <is>
          <t>CAP29</t>
        </is>
      </c>
      <c r="D35" s="2434" t="n">
        <v>0</v>
      </c>
      <c r="E35" s="2434" t="n">
        <v>0</v>
      </c>
      <c r="F35" s="2434" t="n">
        <v>0</v>
      </c>
      <c r="G35" s="2434" t="n">
        <v>0</v>
      </c>
      <c r="H35" s="232" t="n"/>
      <c r="I35" s="192" t="n"/>
      <c r="J35" s="2434" t="n">
        <v>0</v>
      </c>
      <c r="K35" s="2434" t="n">
        <v>0</v>
      </c>
      <c r="L35" s="2434" t="n">
        <v>0</v>
      </c>
      <c r="M35" s="2434" t="n">
        <v>0</v>
      </c>
      <c r="N35" s="232" t="n"/>
      <c r="O35" s="2586" t="n"/>
      <c r="P35" s="2434" t="n">
        <v>0</v>
      </c>
      <c r="Q35" s="2434" t="n">
        <v>0</v>
      </c>
      <c r="R35" s="2434" t="n">
        <v>0</v>
      </c>
      <c r="S35" s="2434" t="n">
        <v>0</v>
      </c>
      <c r="T35" s="232" t="n"/>
      <c r="U35" s="2586" t="n"/>
      <c r="V35" s="2434" t="n">
        <v>0</v>
      </c>
      <c r="W35" s="2434" t="n">
        <v>0</v>
      </c>
      <c r="X35" s="2434" t="n">
        <v>0</v>
      </c>
      <c r="Y35" s="2507" t="n">
        <v>0</v>
      </c>
      <c r="Z35" s="2439" t="n">
        <v>0</v>
      </c>
      <c r="AA35" s="2434" t="n">
        <v>0</v>
      </c>
      <c r="AB35" s="232" t="n"/>
      <c r="AC35" s="2586" t="n"/>
      <c r="AD35" s="2434" t="n">
        <v>0</v>
      </c>
      <c r="AE35" s="2434" t="n">
        <v>0</v>
      </c>
      <c r="AF35" s="2434" t="n">
        <v>0</v>
      </c>
      <c r="AG35" s="2507" t="n">
        <v>0</v>
      </c>
      <c r="AH35" s="2439" t="n">
        <v>0</v>
      </c>
      <c r="AI35" s="2434" t="n">
        <v>15.27569</v>
      </c>
      <c r="AJ35" s="232" t="n">
        <v>-1</v>
      </c>
      <c r="AK35" s="397" t="n"/>
      <c r="AL35" s="2434" t="n">
        <v>0</v>
      </c>
      <c r="AM35" s="2434" t="n">
        <v>0</v>
      </c>
      <c r="AN35" s="2434" t="n">
        <v>0</v>
      </c>
      <c r="AO35" s="2434" t="n">
        <v>0</v>
      </c>
      <c r="AP35" s="2507" t="n">
        <v>0</v>
      </c>
      <c r="AQ35" s="2507" t="n">
        <v>0</v>
      </c>
      <c r="AR35" s="2434" t="n">
        <v>0</v>
      </c>
      <c r="AS35" s="232" t="n"/>
      <c r="AT35" s="397" t="n"/>
      <c r="AU35" s="2434" t="n">
        <v>0</v>
      </c>
      <c r="AV35" s="2434" t="n">
        <v>0</v>
      </c>
      <c r="AW35" s="2434" t="n">
        <v>0</v>
      </c>
      <c r="AX35" s="2507" t="n">
        <v>0</v>
      </c>
      <c r="AY35" s="2507" t="n">
        <v>0</v>
      </c>
      <c r="AZ35" s="2434" t="n">
        <v>0</v>
      </c>
      <c r="BA35" s="232" t="n"/>
      <c r="BB35" s="397" t="n"/>
      <c r="BC35" s="2434" t="n">
        <v>6.026378</v>
      </c>
      <c r="BD35" s="2434" t="n">
        <v>0</v>
      </c>
      <c r="BE35" s="2434" t="n">
        <v>0</v>
      </c>
      <c r="BF35" s="2507" t="n">
        <v>6.026378</v>
      </c>
      <c r="BG35" s="2507" t="n">
        <v>6.026378</v>
      </c>
      <c r="BH35" s="2434" t="n">
        <v>0</v>
      </c>
      <c r="BI35" s="232" t="n"/>
      <c r="BJ35" s="397" t="n"/>
      <c r="BK35" s="2434" t="n"/>
      <c r="BL35" s="2434" t="n"/>
      <c r="BM35" s="2434" t="n"/>
      <c r="BN35" s="2434" t="n"/>
      <c r="BO35" s="2507" t="n"/>
      <c r="BP35" s="2507" t="n"/>
      <c r="BQ35" s="2434" t="n"/>
      <c r="BR35" s="232" t="n"/>
      <c r="BS35" s="2586" t="n"/>
      <c r="BT35" s="2434" t="n"/>
      <c r="BU35" s="2434" t="n"/>
      <c r="BV35" s="2434" t="n"/>
      <c r="BW35" s="2507" t="n"/>
      <c r="BX35" s="2507" t="n"/>
      <c r="BY35" s="2434" t="n"/>
      <c r="BZ35" s="232" t="n"/>
      <c r="CA35" s="2586" t="n"/>
      <c r="CB35" s="2434" t="n"/>
      <c r="CC35" s="2434" t="n"/>
      <c r="CD35" s="2434" t="n"/>
      <c r="CE35" s="2507" t="n"/>
      <c r="CF35" s="2507" t="n"/>
      <c r="CG35" s="2434" t="n"/>
      <c r="CH35" s="232" t="n"/>
      <c r="CI35" s="2586" t="n"/>
      <c r="CJ35" s="2434" t="n"/>
      <c r="CK35" s="2434" t="n"/>
      <c r="CL35" s="2434" t="n"/>
      <c r="CM35" s="2507" t="n"/>
      <c r="CN35" s="2507" t="n"/>
      <c r="CO35" s="2434" t="n"/>
      <c r="CP35" s="232" t="n"/>
      <c r="CQ35" s="397" t="n"/>
      <c r="CR35" s="2439" t="n">
        <v>6.026378</v>
      </c>
      <c r="CS35" s="2439" t="n">
        <v>0</v>
      </c>
      <c r="CT35" s="2439" t="n">
        <v>0</v>
      </c>
      <c r="CU35" s="2439" t="n">
        <v>6.026378</v>
      </c>
      <c r="CV35" s="2439" t="n">
        <v>6.026378</v>
      </c>
      <c r="CW35" s="2439" t="n">
        <v>15.27569</v>
      </c>
      <c r="CX35" s="232">
        <f>IFERROR(+CR35/CW35-1, "-")</f>
        <v/>
      </c>
      <c r="CY35" s="400" t="n"/>
      <c r="CZ35" s="2588" t="n">
        <v>0</v>
      </c>
      <c r="DA35" s="2434" t="n"/>
      <c r="DB35" s="2434" t="n">
        <v>0</v>
      </c>
      <c r="DC35" s="2434" t="n"/>
      <c r="DD35" s="2434" t="n"/>
      <c r="DE35" s="232" t="n"/>
      <c r="DF35" s="232" t="n"/>
      <c r="DG35" s="232" t="n"/>
      <c r="DH35" s="232" t="n"/>
      <c r="DI35" s="12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28" t="n">
        <v>22.204944</v>
      </c>
      <c r="DO35" s="2428">
        <f>DN35-CR35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t="15" r="36" s="2323">
      <c r="A36" s="565" t="n"/>
      <c r="B36" s="826" t="inlineStr">
        <is>
          <t>Autres installations</t>
        </is>
      </c>
      <c r="C36" s="651" t="inlineStr">
        <is>
          <t>CAP30</t>
        </is>
      </c>
      <c r="D36" s="2434" t="n">
        <v>0</v>
      </c>
      <c r="E36" s="2434" t="n">
        <v>0</v>
      </c>
      <c r="F36" s="2434" t="n">
        <v>0</v>
      </c>
      <c r="G36" s="2434" t="n">
        <v>0</v>
      </c>
      <c r="H36" s="232" t="n"/>
      <c r="I36" s="192" t="n"/>
      <c r="J36" s="2434" t="n">
        <v>0</v>
      </c>
      <c r="K36" s="2434" t="n">
        <v>0</v>
      </c>
      <c r="L36" s="2434" t="n">
        <v>0</v>
      </c>
      <c r="M36" s="2434" t="n">
        <v>0</v>
      </c>
      <c r="N36" s="232" t="n"/>
      <c r="O36" s="2586" t="n"/>
      <c r="P36" s="2434" t="n">
        <v>0</v>
      </c>
      <c r="Q36" s="2434" t="n">
        <v>0</v>
      </c>
      <c r="R36" s="2434" t="n">
        <v>0</v>
      </c>
      <c r="S36" s="2434" t="n">
        <v>0</v>
      </c>
      <c r="T36" s="232" t="n"/>
      <c r="U36" s="2586" t="n"/>
      <c r="V36" s="2434" t="n">
        <v>0</v>
      </c>
      <c r="W36" s="2434" t="n">
        <v>0</v>
      </c>
      <c r="X36" s="2434" t="n">
        <v>0</v>
      </c>
      <c r="Y36" s="2507" t="n">
        <v>0</v>
      </c>
      <c r="Z36" s="2439" t="n">
        <v>0</v>
      </c>
      <c r="AA36" s="2434" t="n">
        <v>0</v>
      </c>
      <c r="AB36" s="232" t="n"/>
      <c r="AC36" s="2586" t="n"/>
      <c r="AD36" s="2434" t="n">
        <v>0</v>
      </c>
      <c r="AE36" s="2434" t="n">
        <v>0</v>
      </c>
      <c r="AF36" s="2434" t="n">
        <v>0</v>
      </c>
      <c r="AG36" s="2507" t="n">
        <v>0</v>
      </c>
      <c r="AH36" s="2439" t="n">
        <v>0</v>
      </c>
      <c r="AI36" s="2434" t="n">
        <v>0</v>
      </c>
      <c r="AJ36" s="232" t="n"/>
      <c r="AK36" s="397" t="n"/>
      <c r="AL36" s="2434" t="n">
        <v>0</v>
      </c>
      <c r="AM36" s="2434" t="n">
        <v>0</v>
      </c>
      <c r="AN36" s="2434" t="n">
        <v>0</v>
      </c>
      <c r="AO36" s="2434" t="n">
        <v>0</v>
      </c>
      <c r="AP36" s="2507" t="n">
        <v>0</v>
      </c>
      <c r="AQ36" s="2507" t="n">
        <v>0</v>
      </c>
      <c r="AR36" s="2434" t="n">
        <v>0</v>
      </c>
      <c r="AS36" s="232" t="n"/>
      <c r="AT36" s="397" t="n"/>
      <c r="AU36" s="2434" t="n">
        <v>0</v>
      </c>
      <c r="AV36" s="2434" t="n">
        <v>71.3333333333333</v>
      </c>
      <c r="AW36" s="2434" t="n">
        <v>71.3333333333333</v>
      </c>
      <c r="AX36" s="2507" t="n">
        <v>-71.3333333333333</v>
      </c>
      <c r="AY36" s="2507" t="n">
        <v>-71.3333333333333</v>
      </c>
      <c r="AZ36" s="2434" t="n">
        <v>0</v>
      </c>
      <c r="BA36" s="232" t="n"/>
      <c r="BB36" s="397" t="n"/>
      <c r="BC36" s="2434" t="n">
        <v>0</v>
      </c>
      <c r="BD36" s="2434" t="n">
        <v>63.3333333333333</v>
      </c>
      <c r="BE36" s="2434" t="n">
        <v>63.3333333333333</v>
      </c>
      <c r="BF36" s="2507" t="n">
        <v>-63.3333333333333</v>
      </c>
      <c r="BG36" s="2507" t="n">
        <v>-63.3333333333333</v>
      </c>
      <c r="BH36" s="2434" t="n">
        <v>0</v>
      </c>
      <c r="BI36" s="232" t="n"/>
      <c r="BJ36" s="397" t="n"/>
      <c r="BK36" s="2434" t="n"/>
      <c r="BL36" s="2434" t="n"/>
      <c r="BM36" s="2434" t="n"/>
      <c r="BN36" s="2434" t="n"/>
      <c r="BO36" s="2507" t="n"/>
      <c r="BP36" s="2507" t="n"/>
      <c r="BQ36" s="2434" t="n"/>
      <c r="BR36" s="232" t="n"/>
      <c r="BS36" s="2586" t="n"/>
      <c r="BT36" s="2434" t="n"/>
      <c r="BU36" s="2434" t="n"/>
      <c r="BV36" s="2434" t="n"/>
      <c r="BW36" s="2507" t="n"/>
      <c r="BX36" s="2507" t="n"/>
      <c r="BY36" s="2434" t="n"/>
      <c r="BZ36" s="232" t="n"/>
      <c r="CA36" s="2586" t="n"/>
      <c r="CB36" s="2434" t="n"/>
      <c r="CC36" s="2434" t="n"/>
      <c r="CD36" s="2434" t="n"/>
      <c r="CE36" s="2507" t="n"/>
      <c r="CF36" s="2507" t="n"/>
      <c r="CG36" s="2434" t="n"/>
      <c r="CH36" s="232" t="n"/>
      <c r="CI36" s="2586" t="n"/>
      <c r="CJ36" s="2434" t="n"/>
      <c r="CK36" s="2434" t="n"/>
      <c r="CL36" s="2434" t="n"/>
      <c r="CM36" s="2507" t="n"/>
      <c r="CN36" s="2507" t="n"/>
      <c r="CO36" s="2434" t="n"/>
      <c r="CP36" s="232" t="n"/>
      <c r="CQ36" s="397" t="n"/>
      <c r="CR36" s="2439" t="n">
        <v>0</v>
      </c>
      <c r="CS36" s="2439" t="n">
        <v>134.6666666666666</v>
      </c>
      <c r="CT36" s="2439" t="n">
        <v>71.3333333333333</v>
      </c>
      <c r="CU36" s="2439" t="n">
        <v>-134.6666666666666</v>
      </c>
      <c r="CV36" s="2439" t="n">
        <v>-71.3333333333333</v>
      </c>
      <c r="CW36" s="2439" t="n">
        <v>0</v>
      </c>
      <c r="CX36" s="232">
        <f>IFERROR(+CR36/CW36-1, "-")</f>
        <v/>
      </c>
      <c r="CY36" s="400" t="n"/>
      <c r="CZ36" s="2588" t="n">
        <v>408</v>
      </c>
      <c r="DA36" s="2434" t="n"/>
      <c r="DB36" s="2434" t="n">
        <v>408</v>
      </c>
      <c r="DC36" s="2434" t="n"/>
      <c r="DD36" s="2434" t="n"/>
      <c r="DE36" s="232" t="n"/>
      <c r="DF36" s="232" t="n"/>
      <c r="DG36" s="232" t="n"/>
      <c r="DH36" s="232" t="n"/>
      <c r="DI36" s="12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28">
        <f>0/(10^6)</f>
        <v/>
      </c>
      <c r="DO36" s="2428">
        <f>DN36-CR36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t="15" r="37" s="2323">
      <c r="A37" s="1995" t="n"/>
      <c r="B37" s="826" t="inlineStr">
        <is>
          <t>Terrains et Batiments</t>
        </is>
      </c>
      <c r="C37" s="651" t="inlineStr">
        <is>
          <t>CAP31</t>
        </is>
      </c>
      <c r="D37" s="2434" t="n">
        <v>0</v>
      </c>
      <c r="E37" s="2434" t="n">
        <v>0</v>
      </c>
      <c r="F37" s="2434" t="n">
        <v>0</v>
      </c>
      <c r="G37" s="2434" t="n">
        <v>0</v>
      </c>
      <c r="H37" s="232" t="n"/>
      <c r="I37" s="3419" t="n"/>
      <c r="J37" s="2434" t="n">
        <v>0</v>
      </c>
      <c r="K37" s="2434" t="n">
        <v>0</v>
      </c>
      <c r="L37" s="2434" t="n">
        <v>0</v>
      </c>
      <c r="M37" s="2434" t="n">
        <v>2.45</v>
      </c>
      <c r="N37" s="232" t="n">
        <v>-1</v>
      </c>
      <c r="O37" s="2586" t="n"/>
      <c r="P37" s="2434" t="n">
        <v>0</v>
      </c>
      <c r="Q37" s="2434" t="n">
        <v>0</v>
      </c>
      <c r="R37" s="2434" t="n">
        <v>0</v>
      </c>
      <c r="S37" s="2434" t="n">
        <v>4.4</v>
      </c>
      <c r="T37" s="232" t="n">
        <v>-1</v>
      </c>
      <c r="U37" s="2586" t="n"/>
      <c r="V37" s="2434" t="n">
        <v>2.071875</v>
      </c>
      <c r="W37" s="2434" t="n">
        <v>0</v>
      </c>
      <c r="X37" s="2434" t="n">
        <v>0</v>
      </c>
      <c r="Y37" s="2507" t="n">
        <v>2.071875</v>
      </c>
      <c r="Z37" s="2439" t="n">
        <v>2.071875</v>
      </c>
      <c r="AA37" s="2434" t="n">
        <v>39.3235</v>
      </c>
      <c r="AB37" s="232" t="n">
        <v>-0.9473120398743754</v>
      </c>
      <c r="AC37" s="2586" t="n"/>
      <c r="AD37" s="2434" t="n">
        <v>261.246699</v>
      </c>
      <c r="AE37" s="2434" t="n">
        <v>0</v>
      </c>
      <c r="AF37" s="2434" t="n">
        <v>0</v>
      </c>
      <c r="AG37" s="2507" t="n">
        <v>261.246699</v>
      </c>
      <c r="AH37" s="2439" t="n">
        <v>261.246699</v>
      </c>
      <c r="AI37" s="2434" t="n">
        <v>46.9</v>
      </c>
      <c r="AJ37" s="232" t="n">
        <v>4.570292089552239</v>
      </c>
      <c r="AK37" s="397" t="n"/>
      <c r="AL37" s="2434" t="n">
        <v>158.68</v>
      </c>
      <c r="AM37" s="2434" t="n">
        <v>0</v>
      </c>
      <c r="AN37" s="2434" t="n">
        <v>0</v>
      </c>
      <c r="AO37" s="2434" t="n">
        <v>0</v>
      </c>
      <c r="AP37" s="2507" t="n">
        <v>158.68</v>
      </c>
      <c r="AQ37" s="2507" t="n">
        <v>158.68</v>
      </c>
      <c r="AR37" s="2434" t="n">
        <v>24.5</v>
      </c>
      <c r="AS37" s="232" t="n">
        <v>5.476734693877551</v>
      </c>
      <c r="AT37" s="397" t="n"/>
      <c r="AU37" s="2434" t="n">
        <v>48.335</v>
      </c>
      <c r="AV37" s="2434" t="n">
        <v>0</v>
      </c>
      <c r="AW37" s="2434" t="n">
        <v>0</v>
      </c>
      <c r="AX37" s="2507" t="n">
        <v>48.335</v>
      </c>
      <c r="AY37" s="2507" t="n">
        <v>48.335</v>
      </c>
      <c r="AZ37" s="2434" t="n">
        <v>50.6</v>
      </c>
      <c r="BA37" s="232" t="n">
        <v>-0.04476284584980239</v>
      </c>
      <c r="BB37" s="397" t="n"/>
      <c r="BC37" s="2434" t="n">
        <v>113.3406</v>
      </c>
      <c r="BD37" s="2434" t="n">
        <v>0</v>
      </c>
      <c r="BE37" s="2434" t="n">
        <v>0</v>
      </c>
      <c r="BF37" s="2507" t="n">
        <v>113.3406</v>
      </c>
      <c r="BG37" s="2507" t="n">
        <v>113.3406</v>
      </c>
      <c r="BH37" s="2434" t="n">
        <v>0</v>
      </c>
      <c r="BI37" s="232" t="n"/>
      <c r="BJ37" s="397" t="n"/>
      <c r="BK37" s="2434" t="n"/>
      <c r="BL37" s="2434" t="n"/>
      <c r="BM37" s="2434" t="n"/>
      <c r="BN37" s="2434" t="n"/>
      <c r="BO37" s="2507" t="n"/>
      <c r="BP37" s="2507" t="n"/>
      <c r="BQ37" s="2434" t="n"/>
      <c r="BR37" s="232" t="n"/>
      <c r="BS37" s="2586" t="n"/>
      <c r="BT37" s="2434" t="n"/>
      <c r="BU37" s="2434" t="n"/>
      <c r="BV37" s="2434" t="n"/>
      <c r="BW37" s="2507" t="n"/>
      <c r="BX37" s="2507" t="n"/>
      <c r="BY37" s="2434" t="n"/>
      <c r="BZ37" s="232" t="n"/>
      <c r="CA37" s="2586" t="n"/>
      <c r="CB37" s="2434" t="n"/>
      <c r="CC37" s="2434" t="n"/>
      <c r="CD37" s="2434" t="n"/>
      <c r="CE37" s="2507" t="n"/>
      <c r="CF37" s="2507" t="n"/>
      <c r="CG37" s="2434" t="n"/>
      <c r="CH37" s="232" t="n"/>
      <c r="CI37" s="2586" t="n"/>
      <c r="CJ37" s="2434" t="n"/>
      <c r="CK37" s="2434" t="n"/>
      <c r="CL37" s="2434" t="n"/>
      <c r="CM37" s="2507" t="n"/>
      <c r="CN37" s="2507" t="n"/>
      <c r="CO37" s="2434" t="n"/>
      <c r="CP37" s="232" t="n"/>
      <c r="CQ37" s="397" t="n"/>
      <c r="CR37" s="2439" t="n">
        <v>583.674174</v>
      </c>
      <c r="CS37" s="2439" t="n">
        <v>0</v>
      </c>
      <c r="CT37" s="2439" t="n">
        <v>263.318574</v>
      </c>
      <c r="CU37" s="2439" t="n">
        <v>583.674174</v>
      </c>
      <c r="CV37" s="2439" t="n">
        <v>320.3556</v>
      </c>
      <c r="CW37" s="2439" t="n">
        <v>168.1735</v>
      </c>
      <c r="CX37" s="232">
        <f>IFERROR(+CR37/CW37-1, "-")</f>
        <v/>
      </c>
      <c r="CY37" s="3420" t="n"/>
      <c r="CZ37" s="2588" t="n">
        <v>0</v>
      </c>
      <c r="DA37" s="2434" t="n"/>
      <c r="DB37" s="2434" t="n">
        <v>272.147999</v>
      </c>
      <c r="DC37" s="2434" t="n"/>
      <c r="DD37" s="2434" t="n"/>
      <c r="DE37" s="232">
        <f>+CZ37/DD37-1</f>
        <v/>
      </c>
      <c r="DF37" s="232">
        <f>+DA37/DD37-1</f>
        <v/>
      </c>
      <c r="DG37" s="232">
        <f>+DB37/DD37-1</f>
        <v/>
      </c>
      <c r="DH37" s="232">
        <f>+DC37/DD37-1</f>
        <v/>
      </c>
      <c r="DI37" s="12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28" t="n">
        <v>364.6338</v>
      </c>
      <c r="DO37" s="2428">
        <f>DN37-CR37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Height="1" ht="15" r="38" s="2323">
      <c r="A38" s="565" t="n"/>
      <c r="B38" s="826" t="inlineStr">
        <is>
          <t>Transport</t>
        </is>
      </c>
      <c r="C38" s="651" t="inlineStr">
        <is>
          <t>CAP32</t>
        </is>
      </c>
      <c r="D38" s="2434" t="n">
        <v>0</v>
      </c>
      <c r="E38" s="2434" t="n">
        <v>0</v>
      </c>
      <c r="F38" s="2434" t="n">
        <v>0</v>
      </c>
      <c r="G38" s="2434" t="n">
        <v>0</v>
      </c>
      <c r="H38" s="232" t="n"/>
      <c r="I38" s="192" t="n"/>
      <c r="J38" s="2434" t="n">
        <v>0</v>
      </c>
      <c r="K38" s="2434" t="n">
        <v>0</v>
      </c>
      <c r="L38" s="2434" t="n">
        <v>0</v>
      </c>
      <c r="M38" s="2434" t="n">
        <v>0</v>
      </c>
      <c r="N38" s="232" t="n"/>
      <c r="O38" s="2586" t="n"/>
      <c r="P38" s="2434" t="n">
        <v>0</v>
      </c>
      <c r="Q38" s="2434" t="n">
        <v>0</v>
      </c>
      <c r="R38" s="2434" t="n">
        <v>0</v>
      </c>
      <c r="S38" s="2434" t="n">
        <v>0</v>
      </c>
      <c r="T38" s="232" t="n"/>
      <c r="U38" s="2586" t="n"/>
      <c r="V38" s="2434" t="n">
        <v>0</v>
      </c>
      <c r="W38" s="2434" t="n">
        <v>0</v>
      </c>
      <c r="X38" s="2434" t="n">
        <v>0</v>
      </c>
      <c r="Y38" s="2507" t="n">
        <v>0</v>
      </c>
      <c r="Z38" s="2439" t="n">
        <v>0</v>
      </c>
      <c r="AA38" s="2434" t="n">
        <v>0</v>
      </c>
      <c r="AB38" s="232" t="n"/>
      <c r="AC38" s="2586" t="n"/>
      <c r="AD38" s="2434" t="n">
        <v>0</v>
      </c>
      <c r="AE38" s="2434" t="n">
        <v>0</v>
      </c>
      <c r="AF38" s="2434" t="n">
        <v>0</v>
      </c>
      <c r="AG38" s="2507" t="n">
        <v>0</v>
      </c>
      <c r="AH38" s="2439" t="n">
        <v>0</v>
      </c>
      <c r="AI38" s="2434" t="n">
        <v>0</v>
      </c>
      <c r="AJ38" s="232" t="n"/>
      <c r="AK38" s="397" t="n"/>
      <c r="AL38" s="2434" t="n">
        <v>0</v>
      </c>
      <c r="AM38" s="2434" t="n">
        <v>0</v>
      </c>
      <c r="AN38" s="2434" t="n">
        <v>0</v>
      </c>
      <c r="AO38" s="2434" t="n">
        <v>0</v>
      </c>
      <c r="AP38" s="2507" t="n">
        <v>0</v>
      </c>
      <c r="AQ38" s="2507" t="n">
        <v>0</v>
      </c>
      <c r="AR38" s="2434" t="n">
        <v>0</v>
      </c>
      <c r="AS38" s="232" t="n"/>
      <c r="AT38" s="397" t="n"/>
      <c r="AU38" s="2434" t="n">
        <v>0</v>
      </c>
      <c r="AV38" s="2434" t="n">
        <v>0</v>
      </c>
      <c r="AW38" s="2434" t="n">
        <v>0</v>
      </c>
      <c r="AX38" s="2507" t="n">
        <v>0</v>
      </c>
      <c r="AY38" s="2507" t="n">
        <v>0</v>
      </c>
      <c r="AZ38" s="2434" t="n">
        <v>0</v>
      </c>
      <c r="BA38" s="232" t="n"/>
      <c r="BB38" s="397" t="n"/>
      <c r="BC38" s="2434" t="n">
        <v>0</v>
      </c>
      <c r="BD38" s="2434" t="n">
        <v>0</v>
      </c>
      <c r="BE38" s="2434" t="n">
        <v>0</v>
      </c>
      <c r="BF38" s="2507" t="n">
        <v>0</v>
      </c>
      <c r="BG38" s="2507" t="n">
        <v>0</v>
      </c>
      <c r="BH38" s="2434" t="n">
        <v>0</v>
      </c>
      <c r="BI38" s="232" t="n"/>
      <c r="BJ38" s="397" t="n"/>
      <c r="BK38" s="2434" t="n"/>
      <c r="BL38" s="2434" t="n"/>
      <c r="BM38" s="2434" t="n"/>
      <c r="BN38" s="2434" t="n"/>
      <c r="BO38" s="2507" t="n"/>
      <c r="BP38" s="2507" t="n"/>
      <c r="BQ38" s="2434" t="n"/>
      <c r="BR38" s="232" t="n"/>
      <c r="BS38" s="2586" t="n"/>
      <c r="BT38" s="2434" t="n"/>
      <c r="BU38" s="2434" t="n"/>
      <c r="BV38" s="2434" t="n"/>
      <c r="BW38" s="2507" t="n"/>
      <c r="BX38" s="2507" t="n"/>
      <c r="BY38" s="2434" t="n"/>
      <c r="BZ38" s="232" t="n"/>
      <c r="CA38" s="2586" t="n"/>
      <c r="CB38" s="2434" t="n"/>
      <c r="CC38" s="2434" t="n"/>
      <c r="CD38" s="2434" t="n"/>
      <c r="CE38" s="2507" t="n"/>
      <c r="CF38" s="2507" t="n"/>
      <c r="CG38" s="2434" t="n"/>
      <c r="CH38" s="232" t="n"/>
      <c r="CI38" s="2586" t="n"/>
      <c r="CJ38" s="2434" t="n"/>
      <c r="CK38" s="2434" t="n"/>
      <c r="CL38" s="2434" t="n"/>
      <c r="CM38" s="2507" t="n"/>
      <c r="CN38" s="2507" t="n"/>
      <c r="CO38" s="2434" t="n"/>
      <c r="CP38" s="232" t="n"/>
      <c r="CQ38" s="397" t="n"/>
      <c r="CR38" s="2439" t="n">
        <v>0</v>
      </c>
      <c r="CS38" s="2439" t="n">
        <v>0</v>
      </c>
      <c r="CT38" s="2439" t="n">
        <v>0</v>
      </c>
      <c r="CU38" s="2439" t="n">
        <v>0</v>
      </c>
      <c r="CV38" s="2439" t="n">
        <v>0</v>
      </c>
      <c r="CW38" s="2439" t="n">
        <v>0</v>
      </c>
      <c r="CX38" s="232">
        <f>IFERROR(+CR38/CW38-1, "-")</f>
        <v/>
      </c>
      <c r="CY38" s="400" t="n"/>
      <c r="CZ38" s="2588" t="n">
        <v>0</v>
      </c>
      <c r="DA38" s="2434" t="n"/>
      <c r="DB38" s="2434" t="n">
        <v>0</v>
      </c>
      <c r="DC38" s="2434" t="n"/>
      <c r="DD38" s="2434" t="n"/>
      <c r="DE38" s="232" t="n"/>
      <c r="DF38" s="232" t="n"/>
      <c r="DG38" s="232" t="n"/>
      <c r="DH38" s="232" t="n"/>
      <c r="DI38" s="12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28" t="n">
        <v>0</v>
      </c>
      <c r="DO38" s="2428">
        <f>DN38-CR38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Height="1" ht="15" r="39" s="2323">
      <c r="A39" s="565" t="n"/>
      <c r="B39" s="826" t="inlineStr">
        <is>
          <t>Autres(mat. Bureau, bureautique,…)</t>
        </is>
      </c>
      <c r="C39" s="651" t="inlineStr">
        <is>
          <t>CAP33</t>
        </is>
      </c>
      <c r="D39" s="2434" t="n">
        <v>0</v>
      </c>
      <c r="E39" s="2434" t="n">
        <v>66.6666666666667</v>
      </c>
      <c r="F39" s="2434" t="n">
        <v>-66.6666666666667</v>
      </c>
      <c r="G39" s="2434" t="n">
        <v>1.375</v>
      </c>
      <c r="H39" s="232" t="n">
        <v>-1</v>
      </c>
      <c r="I39" s="192" t="n"/>
      <c r="J39" s="2434" t="n">
        <v>0</v>
      </c>
      <c r="K39" s="2434" t="n">
        <v>16.6666666666667</v>
      </c>
      <c r="L39" s="2434" t="n">
        <v>-16.6666666666667</v>
      </c>
      <c r="M39" s="2434" t="n">
        <v>0</v>
      </c>
      <c r="N39" s="232" t="n"/>
      <c r="O39" s="2586" t="n"/>
      <c r="P39" s="2434" t="n">
        <v>0</v>
      </c>
      <c r="Q39" s="2434" t="n">
        <v>16.6666666666667</v>
      </c>
      <c r="R39" s="2434" t="n">
        <v>-16.6666666666667</v>
      </c>
      <c r="S39" s="2434" t="n">
        <v>1.431203</v>
      </c>
      <c r="T39" s="232" t="n">
        <v>-1</v>
      </c>
      <c r="U39" s="2586" t="n"/>
      <c r="V39" s="2434" t="n">
        <v>0</v>
      </c>
      <c r="W39" s="2434" t="n">
        <v>230.58565</v>
      </c>
      <c r="X39" s="2434" t="n">
        <v>230.58565</v>
      </c>
      <c r="Y39" s="2507" t="n">
        <v>-230.58565</v>
      </c>
      <c r="Z39" s="2439" t="n">
        <v>-230.58565</v>
      </c>
      <c r="AA39" s="2434" t="n">
        <v>0</v>
      </c>
      <c r="AB39" s="232" t="n"/>
      <c r="AC39" s="2586" t="n"/>
      <c r="AD39" s="2434" t="n">
        <v>0</v>
      </c>
      <c r="AE39" s="2434" t="n">
        <v>230.58565</v>
      </c>
      <c r="AF39" s="2434" t="n">
        <v>230.58565</v>
      </c>
      <c r="AG39" s="2507" t="n">
        <v>-230.58565</v>
      </c>
      <c r="AH39" s="2439" t="n">
        <v>-230.58565</v>
      </c>
      <c r="AI39" s="2434" t="n">
        <v>0</v>
      </c>
      <c r="AJ39" s="232" t="n"/>
      <c r="AK39" s="397" t="n"/>
      <c r="AL39" s="2434" t="n">
        <v>0</v>
      </c>
      <c r="AM39" s="2434" t="n">
        <v>230.58565</v>
      </c>
      <c r="AN39" s="2434" t="n">
        <v>230.58565</v>
      </c>
      <c r="AO39" s="2434" t="n">
        <v>230.58565</v>
      </c>
      <c r="AP39" s="2507" t="n">
        <v>-230.58565</v>
      </c>
      <c r="AQ39" s="2507" t="n">
        <v>-230.58565</v>
      </c>
      <c r="AR39" s="2434" t="n">
        <v>0</v>
      </c>
      <c r="AS39" s="232" t="n"/>
      <c r="AT39" s="397" t="n"/>
      <c r="AU39" s="2434" t="n">
        <v>0</v>
      </c>
      <c r="AV39" s="2434" t="n">
        <v>16.6666666666667</v>
      </c>
      <c r="AW39" s="2434" t="n">
        <v>16.6666666666667</v>
      </c>
      <c r="AX39" s="2507" t="n">
        <v>-16.6666666666667</v>
      </c>
      <c r="AY39" s="2507" t="n">
        <v>-16.6666666666667</v>
      </c>
      <c r="AZ39" s="2434" t="n">
        <v>0</v>
      </c>
      <c r="BA39" s="232" t="n"/>
      <c r="BB39" s="397" t="n"/>
      <c r="BC39" s="2434" t="n">
        <v>0</v>
      </c>
      <c r="BD39" s="2434" t="n">
        <v>76.6666666666667</v>
      </c>
      <c r="BE39" s="2434" t="n">
        <v>76.6666666666667</v>
      </c>
      <c r="BF39" s="2507" t="n">
        <v>-76.6666666666667</v>
      </c>
      <c r="BG39" s="2507" t="n">
        <v>-76.6666666666667</v>
      </c>
      <c r="BH39" s="2434" t="n">
        <v>0</v>
      </c>
      <c r="BI39" s="232" t="n"/>
      <c r="BJ39" s="397" t="n"/>
      <c r="BK39" s="2434" t="n"/>
      <c r="BL39" s="2434" t="n"/>
      <c r="BM39" s="2434" t="n"/>
      <c r="BN39" s="2434" t="n"/>
      <c r="BO39" s="2507" t="n"/>
      <c r="BP39" s="2507" t="n"/>
      <c r="BQ39" s="2434" t="n"/>
      <c r="BR39" s="232" t="n"/>
      <c r="BS39" s="2586" t="n"/>
      <c r="BT39" s="2434" t="n"/>
      <c r="BU39" s="2434" t="n"/>
      <c r="BV39" s="2434" t="n"/>
      <c r="BW39" s="2507" t="n"/>
      <c r="BX39" s="2507" t="n"/>
      <c r="BY39" s="2434" t="n"/>
      <c r="BZ39" s="232" t="n"/>
      <c r="CA39" s="2586" t="n"/>
      <c r="CB39" s="2434" t="n"/>
      <c r="CC39" s="2434" t="n"/>
      <c r="CD39" s="2434" t="n"/>
      <c r="CE39" s="2507" t="n"/>
      <c r="CF39" s="2507" t="n"/>
      <c r="CG39" s="2434" t="n"/>
      <c r="CH39" s="232" t="n"/>
      <c r="CI39" s="2586" t="n"/>
      <c r="CJ39" s="2434" t="n"/>
      <c r="CK39" s="2434" t="n"/>
      <c r="CL39" s="2434" t="n"/>
      <c r="CM39" s="2507" t="n"/>
      <c r="CN39" s="2507" t="n"/>
      <c r="CO39" s="2434" t="n"/>
      <c r="CP39" s="232" t="n"/>
      <c r="CQ39" s="397" t="n"/>
      <c r="CR39" s="2439" t="n">
        <v>0</v>
      </c>
      <c r="CS39" s="2439" t="n">
        <v>885.0902833333336</v>
      </c>
      <c r="CT39" s="2439" t="n">
        <v>247.2523166666667</v>
      </c>
      <c r="CU39" s="2439" t="n">
        <v>-885.0902833333336</v>
      </c>
      <c r="CV39" s="2439" t="n">
        <v>-247.2523166666667</v>
      </c>
      <c r="CW39" s="2439" t="n">
        <v>2.806203</v>
      </c>
      <c r="CX39" s="232">
        <f>IFERROR(+CR39/CW39-1, "-")</f>
        <v/>
      </c>
      <c r="CY39" s="400" t="n"/>
      <c r="CZ39" s="2588" t="n">
        <v>1011.75695</v>
      </c>
      <c r="DA39" s="2434" t="n"/>
      <c r="DB39" s="2434" t="n">
        <v>739.020201</v>
      </c>
      <c r="DC39" s="2434" t="n"/>
      <c r="DD39" s="2434" t="n"/>
      <c r="DE39" s="232" t="n"/>
      <c r="DF39" s="232" t="n"/>
      <c r="DG39" s="232" t="n"/>
      <c r="DH39" s="232" t="n"/>
      <c r="DI39" s="12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28" t="n">
        <v>2.806203</v>
      </c>
      <c r="DO39" s="2428">
        <f>DN39-CR39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5" t="n"/>
      <c r="B40" s="826" t="inlineStr">
        <is>
          <t>Materiel bureautique</t>
        </is>
      </c>
      <c r="C40" s="651" t="inlineStr">
        <is>
          <t>CAP34</t>
        </is>
      </c>
      <c r="D40" s="2585" t="n">
        <v>0</v>
      </c>
      <c r="E40" s="2434" t="n">
        <v>0</v>
      </c>
      <c r="F40" s="2434" t="n">
        <v>0</v>
      </c>
      <c r="G40" s="2434" t="n">
        <v>0</v>
      </c>
      <c r="H40" s="232" t="n"/>
      <c r="I40" s="192" t="n"/>
      <c r="J40" s="2585" t="n">
        <v>0</v>
      </c>
      <c r="K40" s="2434" t="n">
        <v>0</v>
      </c>
      <c r="L40" s="2434" t="n">
        <v>0</v>
      </c>
      <c r="M40" s="2434" t="n">
        <v>0</v>
      </c>
      <c r="N40" s="232" t="n"/>
      <c r="O40" s="2586" t="n"/>
      <c r="P40" s="2585" t="n">
        <v>0.58875</v>
      </c>
      <c r="Q40" s="2434" t="n">
        <v>0</v>
      </c>
      <c r="R40" s="2434" t="n">
        <v>0.58875</v>
      </c>
      <c r="S40" s="2434" t="n">
        <v>0</v>
      </c>
      <c r="T40" s="232" t="n"/>
      <c r="U40" s="2586" t="n"/>
      <c r="V40" s="2585" t="n">
        <v>0</v>
      </c>
      <c r="W40" s="2434" t="n">
        <v>0</v>
      </c>
      <c r="X40" s="2434" t="n">
        <v>0</v>
      </c>
      <c r="Y40" s="2507" t="n">
        <v>0</v>
      </c>
      <c r="Z40" s="2439" t="n">
        <v>0</v>
      </c>
      <c r="AA40" s="2434" t="n">
        <v>0.906025</v>
      </c>
      <c r="AB40" s="232" t="n">
        <v>-1</v>
      </c>
      <c r="AC40" s="2586" t="n"/>
      <c r="AD40" s="2585" t="n">
        <v>0</v>
      </c>
      <c r="AE40" s="2434" t="n">
        <v>0</v>
      </c>
      <c r="AF40" s="2434" t="n">
        <v>0</v>
      </c>
      <c r="AG40" s="2507" t="n">
        <v>0</v>
      </c>
      <c r="AH40" s="2439" t="n">
        <v>0</v>
      </c>
      <c r="AI40" s="2434" t="n">
        <v>1.217288</v>
      </c>
      <c r="AJ40" s="232" t="n">
        <v>-1</v>
      </c>
      <c r="AK40" s="397" t="n"/>
      <c r="AL40" s="2585" t="n">
        <v>0.405875</v>
      </c>
      <c r="AM40" s="2434" t="n">
        <v>0</v>
      </c>
      <c r="AN40" s="2434" t="n">
        <v>0</v>
      </c>
      <c r="AO40" s="2434" t="n">
        <v>0</v>
      </c>
      <c r="AP40" s="2507" t="n">
        <v>0.405875</v>
      </c>
      <c r="AQ40" s="2507" t="n">
        <v>0.405875</v>
      </c>
      <c r="AR40" s="2434" t="n">
        <v>0</v>
      </c>
      <c r="AS40" s="232" t="n"/>
      <c r="AT40" s="397" t="n"/>
      <c r="AU40" s="2585" t="n">
        <v>0</v>
      </c>
      <c r="AV40" s="2434" t="n">
        <v>0</v>
      </c>
      <c r="AW40" s="2434" t="n">
        <v>0</v>
      </c>
      <c r="AX40" s="2507" t="n">
        <v>0</v>
      </c>
      <c r="AY40" s="2507" t="n">
        <v>0</v>
      </c>
      <c r="AZ40" s="2434" t="n">
        <v>0</v>
      </c>
      <c r="BA40" s="232" t="n"/>
      <c r="BB40" s="397" t="n"/>
      <c r="BC40" s="2585" t="n">
        <v>0</v>
      </c>
      <c r="BD40" s="2434" t="n">
        <v>0</v>
      </c>
      <c r="BE40" s="2434" t="n">
        <v>0</v>
      </c>
      <c r="BF40" s="2507" t="n">
        <v>0</v>
      </c>
      <c r="BG40" s="2507" t="n">
        <v>0</v>
      </c>
      <c r="BH40" s="2434" t="n">
        <v>0</v>
      </c>
      <c r="BI40" s="232" t="n"/>
      <c r="BJ40" s="397" t="n"/>
      <c r="BK40" s="2585" t="n"/>
      <c r="BL40" s="2434" t="n"/>
      <c r="BM40" s="2434" t="n"/>
      <c r="BN40" s="2434" t="n"/>
      <c r="BO40" s="2507" t="n"/>
      <c r="BP40" s="2507" t="n"/>
      <c r="BQ40" s="2434" t="n"/>
      <c r="BR40" s="232" t="n"/>
      <c r="BS40" s="2586" t="n"/>
      <c r="BT40" s="2585" t="n"/>
      <c r="BU40" s="2434" t="n"/>
      <c r="BV40" s="2434" t="n"/>
      <c r="BW40" s="2507" t="n"/>
      <c r="BX40" s="2507" t="n"/>
      <c r="BY40" s="2434" t="n"/>
      <c r="BZ40" s="232" t="n"/>
      <c r="CA40" s="2586" t="n"/>
      <c r="CB40" s="2585" t="n"/>
      <c r="CC40" s="2434" t="n"/>
      <c r="CD40" s="2434" t="n"/>
      <c r="CE40" s="2507" t="n"/>
      <c r="CF40" s="2507" t="n"/>
      <c r="CG40" s="2434" t="n"/>
      <c r="CH40" s="232" t="n"/>
      <c r="CI40" s="2586" t="n"/>
      <c r="CJ40" s="2585" t="n"/>
      <c r="CK40" s="2434" t="n"/>
      <c r="CL40" s="2434" t="n"/>
      <c r="CM40" s="2507" t="n"/>
      <c r="CN40" s="2507" t="n"/>
      <c r="CO40" s="2434" t="n"/>
      <c r="CP40" s="232" t="n"/>
      <c r="CQ40" s="397" t="n"/>
      <c r="CR40" s="2439" t="n">
        <v>0.994625</v>
      </c>
      <c r="CS40" s="2439" t="n">
        <v>0</v>
      </c>
      <c r="CT40" s="2439" t="n">
        <v>0.58875</v>
      </c>
      <c r="CU40" s="2439" t="n">
        <v>0.994625</v>
      </c>
      <c r="CV40" s="2439" t="n">
        <v>0.405875</v>
      </c>
      <c r="CW40" s="2439" t="n">
        <v>2.123313</v>
      </c>
      <c r="CX40" s="232">
        <f>IFERROR(+CR40/CW40-1, "-")</f>
        <v/>
      </c>
      <c r="CY40" s="400" t="n"/>
      <c r="CZ40" s="2588" t="n">
        <v>0</v>
      </c>
      <c r="DA40" s="2434" t="n"/>
      <c r="DB40" s="2434" t="n">
        <v>0.58875</v>
      </c>
      <c r="DC40" s="2434" t="n"/>
      <c r="DD40" s="2434" t="n"/>
      <c r="DE40" s="232">
        <f>+CZ40/DD40-1</f>
        <v/>
      </c>
      <c r="DF40" s="232">
        <f>+DA40/DD40-1</f>
        <v/>
      </c>
      <c r="DG40" s="232">
        <f>+DB40/DD40-1</f>
        <v/>
      </c>
      <c r="DH40" s="232">
        <f>+DC40/DD40-1</f>
        <v/>
      </c>
      <c r="DI40" s="12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3427" t="n">
        <v>7.294191</v>
      </c>
      <c r="DO40" s="2428">
        <f>DN40-CR40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75" t="n"/>
      <c r="B41" s="855" t="inlineStr">
        <is>
          <t>Mobilier de bureau</t>
        </is>
      </c>
      <c r="C41" s="651" t="inlineStr">
        <is>
          <t>CAP35</t>
        </is>
      </c>
      <c r="D41" s="2668" t="n">
        <v>0</v>
      </c>
      <c r="E41" s="3422" t="n">
        <v>0</v>
      </c>
      <c r="F41" s="3422" t="n">
        <v>0</v>
      </c>
      <c r="G41" s="3422" t="n">
        <v>6.244</v>
      </c>
      <c r="H41" s="521" t="n">
        <v>-1</v>
      </c>
      <c r="I41" s="3428" t="n"/>
      <c r="J41" s="2668" t="n">
        <v>0</v>
      </c>
      <c r="K41" s="3422" t="n">
        <v>0</v>
      </c>
      <c r="L41" s="3422" t="n">
        <v>0</v>
      </c>
      <c r="M41" s="3422" t="n">
        <v>0</v>
      </c>
      <c r="N41" s="521" t="n"/>
      <c r="O41" s="3069" t="n"/>
      <c r="P41" s="2668" t="n">
        <v>0</v>
      </c>
      <c r="Q41" s="3422" t="n">
        <v>0</v>
      </c>
      <c r="R41" s="3422" t="n">
        <v>0</v>
      </c>
      <c r="S41" s="3422" t="n">
        <v>0</v>
      </c>
      <c r="T41" s="521" t="n"/>
      <c r="U41" s="3069" t="n"/>
      <c r="V41" s="2668" t="n">
        <v>0</v>
      </c>
      <c r="W41" s="3422" t="n">
        <v>0</v>
      </c>
      <c r="X41" s="3422" t="n">
        <v>0</v>
      </c>
      <c r="Y41" s="2507" t="n">
        <v>0</v>
      </c>
      <c r="Z41" s="3422" t="n">
        <v>0</v>
      </c>
      <c r="AA41" s="3422" t="n">
        <v>4.394</v>
      </c>
      <c r="AB41" s="521" t="n">
        <v>-1</v>
      </c>
      <c r="AC41" s="3069" t="n"/>
      <c r="AD41" s="2668" t="n">
        <v>0.4</v>
      </c>
      <c r="AE41" s="3422" t="n">
        <v>0</v>
      </c>
      <c r="AF41" s="3422" t="n">
        <v>0</v>
      </c>
      <c r="AG41" s="2507" t="n">
        <v>0.4</v>
      </c>
      <c r="AH41" s="3422" t="n">
        <v>0.4</v>
      </c>
      <c r="AI41" s="3422" t="n">
        <v>13.5714</v>
      </c>
      <c r="AJ41" s="521" t="n">
        <v>-0.9705262537394815</v>
      </c>
      <c r="AK41" s="1054" t="n"/>
      <c r="AL41" s="2668" t="n">
        <v>2.728281</v>
      </c>
      <c r="AM41" s="3422" t="n">
        <v>0</v>
      </c>
      <c r="AN41" s="3422" t="n">
        <v>0</v>
      </c>
      <c r="AO41" s="3422" t="n">
        <v>0</v>
      </c>
      <c r="AP41" s="2507" t="n">
        <v>2.728281</v>
      </c>
      <c r="AQ41" s="2507" t="n">
        <v>2.728281</v>
      </c>
      <c r="AR41" s="3422" t="n">
        <v>0</v>
      </c>
      <c r="AS41" s="521" t="n"/>
      <c r="AT41" s="1054" t="n"/>
      <c r="AU41" s="2668" t="n">
        <v>0.4</v>
      </c>
      <c r="AV41" s="3422" t="n">
        <v>0</v>
      </c>
      <c r="AW41" s="3422" t="n">
        <v>0</v>
      </c>
      <c r="AX41" s="3422" t="n">
        <v>0.4</v>
      </c>
      <c r="AY41" s="3422" t="n">
        <v>0.4</v>
      </c>
      <c r="AZ41" s="3422" t="n">
        <v>4.73</v>
      </c>
      <c r="BA41" s="521" t="n">
        <v>-0.9154334038054969</v>
      </c>
      <c r="BB41" s="1054" t="n"/>
      <c r="BC41" s="2668" t="n">
        <v>0</v>
      </c>
      <c r="BD41" s="3422" t="n">
        <v>0</v>
      </c>
      <c r="BE41" s="3422" t="n">
        <v>0</v>
      </c>
      <c r="BF41" s="3422" t="n">
        <v>0</v>
      </c>
      <c r="BG41" s="3422" t="n">
        <v>0</v>
      </c>
      <c r="BH41" s="3422" t="n">
        <v>0</v>
      </c>
      <c r="BI41" s="521" t="n"/>
      <c r="BJ41" s="1054" t="n"/>
      <c r="BK41" s="2668" t="n"/>
      <c r="BL41" s="3422" t="n"/>
      <c r="BM41" s="3422" t="n"/>
      <c r="BN41" s="3422" t="n"/>
      <c r="BO41" s="3422" t="n"/>
      <c r="BP41" s="3422" t="n"/>
      <c r="BQ41" s="3422" t="n"/>
      <c r="BR41" s="521" t="n"/>
      <c r="BS41" s="3069" t="n"/>
      <c r="BT41" s="2668" t="n"/>
      <c r="BU41" s="3422" t="n"/>
      <c r="BV41" s="3422" t="n"/>
      <c r="BW41" s="3422" t="n"/>
      <c r="BX41" s="3422" t="n"/>
      <c r="BY41" s="3422" t="n"/>
      <c r="BZ41" s="521" t="n"/>
      <c r="CA41" s="3069" t="n"/>
      <c r="CB41" s="2668" t="n"/>
      <c r="CC41" s="3422" t="n"/>
      <c r="CD41" s="3422" t="n"/>
      <c r="CE41" s="3422" t="n"/>
      <c r="CF41" s="3422" t="n"/>
      <c r="CG41" s="3422" t="n"/>
      <c r="CH41" s="521" t="n"/>
      <c r="CI41" s="3069" t="n"/>
      <c r="CJ41" s="2668" t="n"/>
      <c r="CK41" s="3422" t="n"/>
      <c r="CL41" s="3422" t="n"/>
      <c r="CM41" s="3422" t="n"/>
      <c r="CN41" s="3422" t="n"/>
      <c r="CO41" s="3422" t="n"/>
      <c r="CP41" s="521" t="n"/>
      <c r="CQ41" s="1054" t="n"/>
      <c r="CR41" s="3422" t="n">
        <v>3.528281</v>
      </c>
      <c r="CS41" s="3422" t="n">
        <v>0</v>
      </c>
      <c r="CT41" s="3422" t="n">
        <v>0.4</v>
      </c>
      <c r="CU41" s="3422" t="n">
        <v>3.528281</v>
      </c>
      <c r="CV41" s="3422" t="n">
        <v>3.128281</v>
      </c>
      <c r="CW41" s="3422" t="n">
        <v>28.9394</v>
      </c>
      <c r="CX41" s="223">
        <f>IFERROR(+CR41/CW41-1, "-")</f>
        <v/>
      </c>
      <c r="CY41" s="3429" t="n"/>
      <c r="CZ41" s="3430" t="n">
        <v>0</v>
      </c>
      <c r="DA41" s="3431" t="n"/>
      <c r="DB41" s="3431" t="n">
        <v>0.4</v>
      </c>
      <c r="DC41" s="3431" t="n"/>
      <c r="DD41" s="3431" t="n"/>
      <c r="DE41" s="1258">
        <f>+CZ41/DD41-1</f>
        <v/>
      </c>
      <c r="DF41" s="1258">
        <f>+DA41/DD41-1</f>
        <v/>
      </c>
      <c r="DG41" s="1258">
        <f>+DB41/DD41-1</f>
        <v/>
      </c>
      <c r="DH41" s="1258">
        <f>+DC41/DD41-1</f>
        <v/>
      </c>
      <c r="DI41" s="12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3424" t="n">
        <v>28.9394</v>
      </c>
      <c r="DO41" s="2428">
        <f>DN41-CR41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30" r="42" s="2323">
      <c r="DA42" s="34" t="n"/>
      <c r="DI42" s="129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Height="1" ht="23.25" r="43" s="2323">
      <c r="BZ43" s="246" t="n"/>
      <c r="CA43" s="246" t="n"/>
      <c r="CB43" s="246" t="n"/>
      <c r="CC43" s="246" t="n"/>
      <c r="CD43" s="246" t="n"/>
      <c r="CE43" s="246" t="n"/>
      <c r="CF43" s="246" t="n"/>
      <c r="CG43" s="246" t="n"/>
      <c r="CH43" s="246" t="n"/>
      <c r="CI43" s="246" t="n"/>
      <c r="CJ43" s="246" t="n"/>
      <c r="CK43" s="246" t="n"/>
      <c r="CL43" s="246" t="n"/>
      <c r="CM43" s="246" t="n"/>
      <c r="CN43" s="246" t="n"/>
      <c r="CO43" s="246" t="n"/>
      <c r="CP43" s="246" t="n"/>
      <c r="CQ43" s="246" t="n"/>
      <c r="CR43" s="3432" t="n"/>
      <c r="CS43" s="3432" t="n"/>
      <c r="CT43" s="3432" t="n"/>
      <c r="CU43" s="2485" t="n"/>
      <c r="CV43" s="2485" t="n"/>
      <c r="CW43" s="2499" t="n"/>
      <c r="CX43" s="246" t="n"/>
      <c r="CY43" s="12" t="n"/>
      <c r="CZ43" s="2499" t="n"/>
      <c r="DA43" s="2499" t="n"/>
      <c r="DB43" s="2499" t="n"/>
      <c r="DC43" s="2499" t="n"/>
      <c r="DD43" s="2484" t="n"/>
      <c r="DI43" s="129" t="n"/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20.25" r="44" s="2323">
      <c r="BZ44" s="246" t="n"/>
      <c r="CA44" s="246" t="n"/>
      <c r="CB44" s="246" t="n"/>
      <c r="CC44" s="246" t="n"/>
      <c r="CD44" s="246" t="n"/>
      <c r="CE44" s="246" t="n"/>
      <c r="CF44" s="246" t="n"/>
      <c r="CG44" s="246" t="n"/>
      <c r="CH44" s="246" t="n"/>
      <c r="CI44" s="246" t="n"/>
      <c r="CJ44" s="246" t="n"/>
      <c r="CK44" s="246" t="n"/>
      <c r="CL44" s="246" t="n"/>
      <c r="CM44" s="246" t="n"/>
      <c r="CN44" s="246" t="n"/>
      <c r="CO44" s="246" t="n"/>
      <c r="CP44" s="246" t="n"/>
      <c r="CQ44" s="246" t="n"/>
      <c r="CR44" s="3432" t="n"/>
      <c r="CS44" s="3432" t="n"/>
      <c r="CT44" s="2738" t="n"/>
      <c r="CU44" s="2738" t="n"/>
      <c r="CV44" s="2738" t="n"/>
      <c r="CW44" s="2738" t="n"/>
      <c r="CX44" s="246" t="n"/>
      <c r="CY44" s="12" t="n"/>
      <c r="CZ44" s="2738" t="n"/>
      <c r="DA44" s="2738" t="n"/>
      <c r="DB44" s="2738" t="n"/>
      <c r="DC44" s="2738" t="n"/>
      <c r="DD44" s="3433" t="n"/>
      <c r="DI44" s="129" t="n"/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BZ45" s="246" t="n"/>
      <c r="CA45" s="246" t="n"/>
      <c r="CB45" s="246" t="n"/>
      <c r="CC45" s="246" t="n"/>
      <c r="CD45" s="246" t="n"/>
      <c r="CE45" s="246" t="n"/>
      <c r="CF45" s="246" t="n"/>
      <c r="CG45" s="246" t="n"/>
      <c r="CH45" s="246" t="n"/>
      <c r="CI45" s="246" t="n"/>
      <c r="CJ45" s="246" t="n"/>
      <c r="CK45" s="246" t="n"/>
      <c r="CL45" s="246" t="n"/>
      <c r="CM45" s="246" t="n"/>
      <c r="CN45" s="246" t="n"/>
      <c r="CO45" s="246" t="n"/>
      <c r="CP45" s="246" t="n"/>
      <c r="CQ45" s="246" t="n"/>
      <c r="CR45" s="2738" t="n"/>
      <c r="CS45" s="2738" t="n"/>
      <c r="CT45" s="2738" t="n"/>
      <c r="CU45" s="2738" t="n"/>
      <c r="CV45" s="2738" t="n"/>
      <c r="CW45" s="2738" t="n"/>
      <c r="CX45" s="246" t="n"/>
      <c r="CY45" s="12" t="n"/>
      <c r="CZ45" s="2738" t="n"/>
      <c r="DA45" s="2738" t="n"/>
      <c r="DB45" s="2738" t="n"/>
      <c r="DC45" s="2738" t="n"/>
      <c r="DD45" s="3433" t="n"/>
      <c r="DI45" s="129" t="n"/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BZ46" s="246" t="n"/>
      <c r="CA46" s="246" t="n"/>
      <c r="CB46" s="246" t="n"/>
      <c r="CC46" s="246" t="n"/>
      <c r="CD46" s="246" t="n"/>
      <c r="CE46" s="246" t="n"/>
      <c r="CF46" s="246" t="n"/>
      <c r="CG46" s="246" t="n"/>
      <c r="CH46" s="246" t="n"/>
      <c r="CI46" s="246" t="n"/>
      <c r="CJ46" s="246" t="n"/>
      <c r="CK46" s="246" t="n"/>
      <c r="CL46" s="246" t="n"/>
      <c r="CM46" s="246" t="n"/>
      <c r="CN46" s="246" t="n"/>
      <c r="CO46" s="246" t="n"/>
      <c r="CP46" s="246" t="n"/>
      <c r="CQ46" s="246" t="n"/>
      <c r="CR46" s="2738" t="n"/>
      <c r="CS46" s="2738" t="n"/>
      <c r="CT46" s="2738" t="n"/>
      <c r="CU46" s="2738" t="n"/>
      <c r="CV46" s="2738" t="n"/>
      <c r="CW46" s="2738" t="n"/>
      <c r="CX46" s="246" t="n"/>
      <c r="CY46" s="12" t="n"/>
      <c r="CZ46" s="2738" t="n"/>
      <c r="DA46" s="2738" t="n"/>
      <c r="DB46" s="2738" t="n"/>
      <c r="DC46" s="2738" t="n"/>
      <c r="DD46" s="3433" t="n"/>
      <c r="DI46" s="129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BZ47" s="246" t="n"/>
      <c r="CA47" s="246" t="n"/>
      <c r="CB47" s="246" t="n"/>
      <c r="CC47" s="246" t="n"/>
      <c r="CD47" s="246" t="n"/>
      <c r="CE47" s="246" t="n"/>
      <c r="CF47" s="246" t="n"/>
      <c r="CG47" s="246" t="n"/>
      <c r="CH47" s="246" t="n"/>
      <c r="CI47" s="246" t="n"/>
      <c r="CJ47" s="246" t="n"/>
      <c r="CK47" s="246" t="n"/>
      <c r="CL47" s="246" t="n"/>
      <c r="CM47" s="246" t="n"/>
      <c r="CN47" s="246" t="n"/>
      <c r="CO47" s="246" t="n"/>
      <c r="CP47" s="246" t="n"/>
      <c r="CQ47" s="246" t="n"/>
      <c r="CR47" s="2738" t="n"/>
      <c r="CS47" s="2738" t="n"/>
      <c r="CT47" s="2738" t="n"/>
      <c r="CU47" s="2738" t="n"/>
      <c r="CV47" s="2738" t="n"/>
      <c r="CW47" s="2738" t="n"/>
      <c r="CX47" s="246" t="n"/>
      <c r="CY47" s="12" t="n"/>
      <c r="CZ47" s="2738" t="n"/>
      <c r="DA47" s="2738" t="n"/>
      <c r="DB47" s="2738" t="n"/>
      <c r="DC47" s="2738" t="n"/>
      <c r="DD47" s="3433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Height="1" ht="12.75" r="48" s="2323">
      <c r="B48" t="inlineStr">
        <is>
          <t xml:space="preserve">Terrains </t>
        </is>
      </c>
      <c r="BZ48" s="246" t="n"/>
      <c r="CA48" s="246" t="n"/>
      <c r="CB48" s="246" t="n"/>
      <c r="CC48" s="246" t="n"/>
      <c r="CD48" s="246" t="n"/>
      <c r="CE48" s="246" t="n"/>
      <c r="CF48" s="246" t="n"/>
      <c r="CG48" s="246" t="n"/>
      <c r="CH48" s="246" t="n"/>
      <c r="CI48" s="246" t="n"/>
      <c r="CJ48" s="246" t="n"/>
      <c r="CK48" s="246" t="n"/>
      <c r="CL48" s="246" t="n"/>
      <c r="CM48" s="246" t="n"/>
      <c r="CN48" s="246" t="n"/>
      <c r="CO48" s="246" t="n"/>
      <c r="CP48" s="246" t="n"/>
      <c r="CQ48" s="246" t="n"/>
      <c r="CR48" s="2738" t="n"/>
      <c r="CS48" s="2738" t="n"/>
      <c r="CT48" s="2738" t="n"/>
      <c r="CU48" s="2738" t="n"/>
      <c r="CV48" s="2738" t="n"/>
      <c r="CW48" s="2738" t="n"/>
      <c r="CX48" s="246" t="n"/>
      <c r="CY48" s="12" t="n"/>
      <c r="CZ48" s="2738" t="n"/>
      <c r="DA48" s="2738" t="n"/>
      <c r="DB48" s="2738" t="n"/>
      <c r="DC48" s="2738" t="n"/>
      <c r="DD48" s="3433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t="inlineStr">
        <is>
          <t xml:space="preserve">Constructions </t>
        </is>
      </c>
      <c r="BZ49" s="246" t="n"/>
      <c r="CA49" s="246" t="n"/>
      <c r="CB49" s="246" t="n"/>
      <c r="CC49" s="246" t="n"/>
      <c r="CD49" s="246" t="n"/>
      <c r="CE49" s="246" t="n"/>
      <c r="CF49" s="246" t="n"/>
      <c r="CG49" s="246" t="n"/>
      <c r="CH49" s="246" t="n"/>
      <c r="CI49" s="246" t="n"/>
      <c r="CJ49" s="246" t="n"/>
      <c r="CK49" s="246" t="n"/>
      <c r="CL49" s="246" t="n"/>
      <c r="CM49" s="246" t="n"/>
      <c r="CN49" s="246" t="n"/>
      <c r="CO49" s="246" t="n"/>
      <c r="CP49" s="246" t="n"/>
      <c r="CQ49" s="246" t="n"/>
      <c r="CR49" s="2738" t="n"/>
      <c r="CS49" s="2738" t="n"/>
      <c r="CT49" s="2738" t="n"/>
      <c r="CU49" s="2738" t="n"/>
      <c r="CV49" s="2738" t="n"/>
      <c r="CW49" s="2738" t="n"/>
      <c r="CX49" s="246" t="n"/>
      <c r="CY49" s="12" t="n"/>
      <c r="CZ49" s="2738" t="n"/>
      <c r="DA49" s="2738" t="n"/>
      <c r="DB49" s="2738" t="n"/>
      <c r="DC49" s="2738" t="n"/>
      <c r="DD49" s="3433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t="inlineStr">
        <is>
          <t>Installations Techniques, Matériel et Outillage</t>
        </is>
      </c>
      <c r="BZ50" s="246" t="n"/>
      <c r="CA50" s="246" t="n"/>
      <c r="CB50" s="246" t="n"/>
      <c r="CC50" s="246" t="n"/>
      <c r="CD50" s="246" t="n"/>
      <c r="CE50" s="246" t="n"/>
      <c r="CF50" s="246" t="n"/>
      <c r="CG50" s="246" t="n"/>
      <c r="CH50" s="246" t="n"/>
      <c r="CI50" s="246" t="n"/>
      <c r="CJ50" s="246" t="n"/>
      <c r="CK50" s="246" t="n"/>
      <c r="CL50" s="246" t="n"/>
      <c r="CM50" s="246" t="n"/>
      <c r="CN50" s="246" t="n"/>
      <c r="CO50" s="246" t="n"/>
      <c r="CP50" s="246" t="n"/>
      <c r="CQ50" s="246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43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t="inlineStr">
        <is>
          <t xml:space="preserve">Matériel de Transport </t>
        </is>
      </c>
      <c r="BZ51" s="246" t="n"/>
      <c r="CA51" s="246" t="n"/>
      <c r="CB51" s="246" t="n"/>
      <c r="CC51" s="246" t="n"/>
      <c r="CD51" s="246" t="n"/>
      <c r="CE51" s="246" t="n"/>
      <c r="CF51" s="246" t="n"/>
      <c r="CG51" s="246" t="n"/>
      <c r="CH51" s="246" t="n"/>
      <c r="CI51" s="246" t="n"/>
      <c r="CJ51" s="246" t="n"/>
      <c r="CK51" s="246" t="n"/>
      <c r="CL51" s="246" t="n"/>
      <c r="CM51" s="246" t="n"/>
      <c r="CN51" s="246" t="n"/>
      <c r="CO51" s="246" t="n"/>
      <c r="CP51" s="246" t="n"/>
      <c r="CQ51" s="246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43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2.75" r="52" s="2323">
      <c r="B52" t="inlineStr">
        <is>
          <t xml:space="preserve">Mobiliers, Matériel de Bureau et Aménagements Divers </t>
        </is>
      </c>
      <c r="BZ52" s="246" t="n"/>
      <c r="CA52" s="246" t="n"/>
      <c r="CB52" s="246" t="n"/>
      <c r="CC52" s="246" t="n"/>
      <c r="CD52" s="246" t="n"/>
      <c r="CE52" s="246" t="n"/>
      <c r="CF52" s="246" t="n"/>
      <c r="CG52" s="246" t="n"/>
      <c r="CH52" s="246" t="n"/>
      <c r="CI52" s="246" t="n"/>
      <c r="CJ52" s="246" t="n"/>
      <c r="CK52" s="246" t="n"/>
      <c r="CL52" s="246" t="n"/>
      <c r="CM52" s="246" t="n"/>
      <c r="CN52" s="246" t="n"/>
      <c r="CO52" s="246" t="n"/>
      <c r="CP52" s="246" t="n"/>
      <c r="CQ52" s="246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43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2.75" r="53" s="2323">
      <c r="B53" t="inlineStr">
        <is>
          <t>Licence Mobile</t>
        </is>
      </c>
      <c r="BZ53" s="246" t="n"/>
      <c r="CA53" s="246" t="n"/>
      <c r="CB53" s="246" t="n"/>
      <c r="CC53" s="246" t="n"/>
      <c r="CD53" s="246" t="n"/>
      <c r="CE53" s="246" t="n"/>
      <c r="CF53" s="246" t="n"/>
      <c r="CG53" s="246" t="n"/>
      <c r="CH53" s="246" t="n"/>
      <c r="CI53" s="246" t="n"/>
      <c r="CJ53" s="246" t="n"/>
      <c r="CK53" s="246" t="n"/>
      <c r="CL53" s="246" t="n"/>
      <c r="CM53" s="246" t="n"/>
      <c r="CN53" s="246" t="n"/>
      <c r="CO53" s="246" t="n"/>
      <c r="CP53" s="246" t="n"/>
      <c r="CQ53" s="246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43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12.75" r="54" s="2323">
      <c r="B54" t="inlineStr">
        <is>
          <t>Logiciels</t>
        </is>
      </c>
      <c r="BZ54" s="246" t="n"/>
      <c r="CA54" s="246" t="n"/>
      <c r="CB54" s="246" t="n"/>
      <c r="CC54" s="246" t="n"/>
      <c r="CD54" s="246" t="n"/>
      <c r="CE54" s="246" t="n"/>
      <c r="CF54" s="246" t="n"/>
      <c r="CG54" s="246" t="n"/>
      <c r="CH54" s="246" t="n"/>
      <c r="CI54" s="246" t="n"/>
      <c r="CJ54" s="246" t="n"/>
      <c r="CK54" s="246" t="n"/>
      <c r="CL54" s="246" t="n"/>
      <c r="CM54" s="246" t="n"/>
      <c r="CN54" s="246" t="n"/>
      <c r="CO54" s="246" t="n"/>
      <c r="CP54" s="246" t="n"/>
      <c r="CQ54" s="246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43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t="inlineStr">
        <is>
          <t>Cartes SIM</t>
        </is>
      </c>
      <c r="BZ55" s="246" t="n"/>
      <c r="CA55" s="246" t="n"/>
      <c r="CB55" s="246" t="n"/>
      <c r="CC55" s="246" t="n"/>
      <c r="CD55" s="246" t="n"/>
      <c r="CE55" s="246" t="n"/>
      <c r="CF55" s="246" t="n"/>
      <c r="CG55" s="246" t="n"/>
      <c r="CH55" s="246" t="n"/>
      <c r="CI55" s="246" t="n"/>
      <c r="CJ55" s="246" t="n"/>
      <c r="CK55" s="246" t="n"/>
      <c r="CL55" s="246" t="n"/>
      <c r="CM55" s="246" t="n"/>
      <c r="CN55" s="246" t="n"/>
      <c r="CO55" s="246" t="n"/>
      <c r="CP55" s="246" t="n"/>
      <c r="CQ55" s="246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43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12.75" r="56" s="2323">
      <c r="BZ56" s="246" t="n"/>
      <c r="CA56" s="246" t="n"/>
      <c r="CB56" s="246" t="n"/>
      <c r="CC56" s="246" t="n"/>
      <c r="CD56" s="246" t="n"/>
      <c r="CE56" s="246" t="n"/>
      <c r="CF56" s="246" t="n"/>
      <c r="CG56" s="246" t="n"/>
      <c r="CH56" s="246" t="n"/>
      <c r="CI56" s="246" t="n"/>
      <c r="CJ56" s="246" t="n"/>
      <c r="CK56" s="246" t="n"/>
      <c r="CL56" s="246" t="n"/>
      <c r="CM56" s="246" t="n"/>
      <c r="CN56" s="246" t="n"/>
      <c r="CO56" s="246" t="n"/>
      <c r="CP56" s="246" t="n"/>
      <c r="CQ56" s="246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43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Height="1" ht="12.75" r="57" s="2323">
      <c r="BZ57" s="246" t="n"/>
      <c r="CA57" s="246" t="n"/>
      <c r="CB57" s="246" t="n"/>
      <c r="CC57" s="246" t="n"/>
      <c r="CD57" s="246" t="n"/>
      <c r="CE57" s="246" t="n"/>
      <c r="CF57" s="246" t="n"/>
      <c r="CG57" s="246" t="n"/>
      <c r="CH57" s="246" t="n"/>
      <c r="CI57" s="246" t="n"/>
      <c r="CJ57" s="246" t="n"/>
      <c r="CK57" s="246" t="n"/>
      <c r="CL57" s="246" t="n"/>
      <c r="CM57" s="246" t="n"/>
      <c r="CN57" s="246" t="n"/>
      <c r="CO57" s="246" t="n"/>
      <c r="CP57" s="246" t="n"/>
      <c r="CQ57" s="246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43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BZ58" s="246" t="n"/>
      <c r="CA58" s="246" t="n"/>
      <c r="CB58" s="246" t="n"/>
      <c r="CC58" s="246" t="n"/>
      <c r="CD58" s="246" t="n"/>
      <c r="CE58" s="246" t="n"/>
      <c r="CF58" s="246" t="n"/>
      <c r="CG58" s="246" t="n"/>
      <c r="CH58" s="246" t="n"/>
      <c r="CI58" s="246" t="n"/>
      <c r="CJ58" s="246" t="n"/>
      <c r="CK58" s="246" t="n"/>
      <c r="CL58" s="246" t="n"/>
      <c r="CM58" s="246" t="n"/>
      <c r="CN58" s="246" t="n"/>
      <c r="CO58" s="246" t="n"/>
      <c r="CP58" s="246" t="n"/>
      <c r="CQ58" s="246" t="n"/>
      <c r="CR58" s="2738" t="n"/>
      <c r="CS58" s="2738" t="n"/>
      <c r="CT58" s="2738" t="n"/>
      <c r="CU58" s="2738" t="n"/>
      <c r="CV58" s="2738" t="n"/>
      <c r="CW58" s="2738" t="n"/>
      <c r="CX58" s="246" t="n"/>
      <c r="CY58" s="12" t="n"/>
      <c r="CZ58" s="2738" t="n"/>
      <c r="DA58" s="2738" t="n"/>
      <c r="DB58" s="2738" t="n"/>
      <c r="DC58" s="2738" t="n"/>
      <c r="DD58" s="3433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BZ59" s="246" t="n"/>
      <c r="CA59" s="246" t="n"/>
      <c r="CB59" s="246" t="n"/>
      <c r="CC59" s="246" t="n"/>
      <c r="CD59" s="246" t="n"/>
      <c r="CE59" s="246" t="n"/>
      <c r="CF59" s="246" t="n"/>
      <c r="CG59" s="246" t="n"/>
      <c r="CH59" s="246" t="n"/>
      <c r="CI59" s="246" t="n"/>
      <c r="CJ59" s="246" t="n"/>
      <c r="CK59" s="246" t="n"/>
      <c r="CL59" s="246" t="n"/>
      <c r="CM59" s="246" t="n"/>
      <c r="CN59" s="246" t="n"/>
      <c r="CO59" s="246" t="n"/>
      <c r="CP59" s="246" t="n"/>
      <c r="CQ59" s="246" t="n"/>
      <c r="CR59" s="2738" t="n"/>
      <c r="CS59" s="2738" t="n"/>
      <c r="CT59" s="2738" t="n"/>
      <c r="CU59" s="2738" t="n"/>
      <c r="CV59" s="2738" t="n"/>
      <c r="CW59" s="2738" t="n"/>
      <c r="CX59" s="246" t="n"/>
      <c r="CY59" s="12" t="n"/>
      <c r="CZ59" s="2738" t="n"/>
      <c r="DA59" s="2738" t="n"/>
      <c r="DB59" s="2738" t="n"/>
      <c r="DC59" s="2738" t="n"/>
      <c r="DD59" s="3433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BZ60" s="246" t="n"/>
      <c r="CA60" s="246" t="n"/>
      <c r="CB60" s="246" t="n"/>
      <c r="CC60" s="246" t="n"/>
      <c r="CD60" s="246" t="n"/>
      <c r="CE60" s="246" t="n"/>
      <c r="CF60" s="246" t="n"/>
      <c r="CG60" s="246" t="n"/>
      <c r="CH60" s="246" t="n"/>
      <c r="CI60" s="246" t="n"/>
      <c r="CJ60" s="246" t="n"/>
      <c r="CK60" s="246" t="n"/>
      <c r="CL60" s="246" t="n"/>
      <c r="CM60" s="246" t="n"/>
      <c r="CN60" s="246" t="n"/>
      <c r="CO60" s="246" t="n"/>
      <c r="CP60" s="246" t="n"/>
      <c r="CQ60" s="246" t="n"/>
      <c r="CR60" s="2738" t="n"/>
      <c r="CS60" s="2738" t="n"/>
      <c r="CT60" s="2738" t="n"/>
      <c r="CU60" s="2738" t="n"/>
      <c r="CV60" s="2738" t="n"/>
      <c r="CW60" s="2738" t="n"/>
      <c r="CX60" s="246" t="n"/>
      <c r="CY60" s="12" t="n"/>
      <c r="CZ60" s="2738" t="n"/>
      <c r="DA60" s="2738" t="n"/>
      <c r="DB60" s="2738" t="n"/>
      <c r="DC60" s="2738" t="n"/>
      <c r="DD60" s="3433" t="n"/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BZ61" s="246" t="n"/>
      <c r="CA61" s="246" t="n"/>
      <c r="CB61" s="246" t="n"/>
      <c r="CC61" s="246" t="n"/>
      <c r="CD61" s="246" t="n"/>
      <c r="CE61" s="246" t="n"/>
      <c r="CF61" s="246" t="n"/>
      <c r="CG61" s="246" t="n"/>
      <c r="CH61" s="246" t="n"/>
      <c r="CI61" s="246" t="n"/>
      <c r="CJ61" s="246" t="n"/>
      <c r="CK61" s="246" t="n"/>
      <c r="CL61" s="246" t="n"/>
      <c r="CM61" s="246" t="n"/>
      <c r="CN61" s="246" t="n"/>
      <c r="CO61" s="246" t="n"/>
      <c r="CP61" s="246" t="n"/>
      <c r="CQ61" s="246" t="n"/>
      <c r="CR61" s="2738" t="n"/>
      <c r="CS61" s="2738" t="n"/>
      <c r="CT61" s="2738" t="n"/>
      <c r="CU61" s="2738" t="n"/>
      <c r="CV61" s="2738" t="n"/>
      <c r="CW61" s="2738" t="n"/>
      <c r="CX61" s="246" t="n"/>
      <c r="CY61" s="12" t="n"/>
      <c r="CZ61" s="2738" t="n"/>
      <c r="DA61" s="2738" t="n"/>
      <c r="DB61" s="2738" t="n"/>
      <c r="DC61" s="2738" t="n"/>
      <c r="DD61" s="3433" t="n"/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BZ62" s="246" t="n"/>
      <c r="CA62" s="246" t="n"/>
      <c r="CB62" s="246" t="n"/>
      <c r="CC62" s="246" t="n"/>
      <c r="CD62" s="246" t="n"/>
      <c r="CE62" s="246" t="n"/>
      <c r="CF62" s="246" t="n"/>
      <c r="CG62" s="246" t="n"/>
      <c r="CH62" s="246" t="n"/>
      <c r="CI62" s="246" t="n"/>
      <c r="CJ62" s="246" t="n"/>
      <c r="CK62" s="246" t="n"/>
      <c r="CL62" s="246" t="n"/>
      <c r="CM62" s="246" t="n"/>
      <c r="CN62" s="246" t="n"/>
      <c r="CO62" s="246" t="n"/>
      <c r="CP62" s="246" t="n"/>
      <c r="CQ62" s="246" t="n"/>
      <c r="CR62" s="2738" t="n"/>
      <c r="CS62" s="2738" t="n"/>
      <c r="CT62" s="2738" t="n"/>
      <c r="CU62" s="2738" t="n"/>
      <c r="CV62" s="2738" t="n"/>
      <c r="CW62" s="2738" t="n"/>
      <c r="CX62" s="246" t="n"/>
      <c r="CY62" s="12" t="n"/>
      <c r="CZ62" s="2738" t="n"/>
      <c r="DA62" s="2738" t="n"/>
      <c r="DB62" s="2738" t="n"/>
      <c r="DC62" s="2738" t="n"/>
      <c r="DD62" s="3433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BZ63" s="246" t="n"/>
      <c r="CA63" s="246" t="n"/>
      <c r="CB63" s="246" t="n"/>
      <c r="CC63" s="246" t="n"/>
      <c r="CD63" s="246" t="n"/>
      <c r="CE63" s="246" t="n"/>
      <c r="CF63" s="246" t="n"/>
      <c r="CG63" s="246" t="n"/>
      <c r="CH63" s="246" t="n"/>
      <c r="CI63" s="246" t="n"/>
      <c r="CJ63" s="246" t="n"/>
      <c r="CK63" s="246" t="n"/>
      <c r="CL63" s="246" t="n"/>
      <c r="CM63" s="246" t="n"/>
      <c r="CN63" s="246" t="n"/>
      <c r="CO63" s="246" t="n"/>
      <c r="CP63" s="246" t="n"/>
      <c r="CQ63" s="246" t="n"/>
      <c r="CR63" s="2738" t="n"/>
      <c r="CS63" s="2738" t="n"/>
      <c r="CT63" s="2738" t="n"/>
      <c r="CU63" s="2738" t="n"/>
      <c r="CV63" s="2738" t="n"/>
      <c r="CW63" s="2738" t="n"/>
      <c r="CX63" s="246" t="n"/>
      <c r="CY63" s="12" t="n"/>
      <c r="CZ63" s="2738" t="n"/>
      <c r="DA63" s="2738" t="n"/>
      <c r="DB63" s="2738" t="n"/>
      <c r="DC63" s="2738" t="n"/>
      <c r="DD63" s="3433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BZ64" s="246" t="n"/>
      <c r="CA64" s="246" t="n"/>
      <c r="CB64" s="246" t="n"/>
      <c r="CC64" s="246" t="n"/>
      <c r="CD64" s="246" t="n"/>
      <c r="CE64" s="246" t="n"/>
      <c r="CF64" s="246" t="n"/>
      <c r="CG64" s="246" t="n"/>
      <c r="CH64" s="246" t="n"/>
      <c r="CI64" s="246" t="n"/>
      <c r="CJ64" s="246" t="n"/>
      <c r="CK64" s="246" t="n"/>
      <c r="CL64" s="246" t="n"/>
      <c r="CM64" s="246" t="n"/>
      <c r="CN64" s="246" t="n"/>
      <c r="CO64" s="246" t="n"/>
      <c r="CP64" s="246" t="n"/>
      <c r="CQ64" s="246" t="n"/>
      <c r="CR64" s="2738" t="n"/>
      <c r="CS64" s="2738" t="n"/>
      <c r="CT64" s="2738" t="n"/>
      <c r="CU64" s="2738" t="n"/>
      <c r="CV64" s="2738" t="n"/>
      <c r="CW64" s="2738" t="n"/>
      <c r="CX64" s="246" t="n"/>
      <c r="CY64" s="12" t="n"/>
      <c r="CZ64" s="2738" t="n"/>
      <c r="DA64" s="2738" t="n"/>
      <c r="DB64" s="2738" t="n"/>
      <c r="DC64" s="2738" t="n"/>
      <c r="DD64" s="3433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509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2012" width="174"/>
    <col customWidth="1" max="2" min="2" style="2013" width="39.83203125"/>
    <col customWidth="1" max="3" min="3" style="2014" width="20.1640625"/>
    <col customWidth="1" max="4" min="4" style="3434" width="46.83203125"/>
    <col customWidth="1" max="5" min="5" style="3434" width="14"/>
    <col customWidth="1" max="7" min="6" style="3434" width="18.33203125"/>
    <col customWidth="1" max="8" min="8" style="3434" width="21.33203125"/>
    <col customWidth="1" max="9" min="9" style="3434" width="20.33203125"/>
    <col customWidth="1" max="11" min="10" style="3434" width="18.33203125"/>
    <col customWidth="1" max="12" min="12" style="3434" width="21.33203125"/>
    <col customWidth="1" max="15" min="13" style="3434" width="18.33203125"/>
    <col customWidth="1" max="16" min="16" style="2013" width="21.33203125"/>
    <col customWidth="1" max="17" min="17" style="3434" width="18.33203125"/>
    <col customWidth="1" max="18" min="18" style="3434" width="20.33203125"/>
    <col customWidth="1" max="19" min="19" style="3434" width="18.33203125"/>
    <col customWidth="1" max="20" min="20" style="3434" width="21.33203125"/>
    <col customWidth="1" max="21" min="21" style="3434" width="20.33203125"/>
    <col customWidth="1" max="23" min="22" style="3434" width="18.33203125"/>
    <col customWidth="1" max="24" min="24" style="3434" width="21.33203125"/>
    <col customWidth="1" max="27" min="25" style="3434" width="18.33203125"/>
    <col customWidth="1" max="28" min="28" style="3434" width="21.33203125"/>
    <col customWidth="1" max="31" min="29" style="3434" width="20.33203125"/>
    <col customWidth="1" max="32" min="32" style="3434" width="21.33203125"/>
    <col customWidth="1" max="35" min="33" style="3434" width="20.33203125"/>
    <col customWidth="1" max="36" min="36" style="3434" width="21.33203125"/>
    <col customWidth="1" max="37" min="37" style="3434" width="20.33203125"/>
    <col customWidth="1" max="38" min="38" style="3434" width="16.6640625"/>
    <col customWidth="1" max="39" min="39" style="3434" width="20.33203125"/>
    <col customWidth="1" max="40" min="40" style="3434" width="21.33203125"/>
    <col customWidth="1" max="41" min="41" style="3434" width="20.33203125"/>
    <col customWidth="1" max="42" min="42" style="3434" width="18.33203125"/>
    <col customWidth="1" max="43" min="43" style="3434" width="20.33203125"/>
    <col customWidth="1" max="44" min="44" style="3434" width="21.33203125"/>
    <col customWidth="1" max="47" min="45" style="3434" width="18.33203125"/>
    <col customWidth="1" max="48" min="48" style="3434" width="21.33203125"/>
    <col customWidth="1" max="51" min="49" style="3434" width="20.33203125"/>
    <col customWidth="1" max="52" min="52" style="3434" width="21.33203125"/>
    <col customWidth="1" max="53" min="53" style="2013" width="20.33203125"/>
    <col customWidth="1" max="54" min="54" style="2016" width="21.5"/>
    <col customWidth="1" hidden="1" max="55" min="55" style="2017" width="21.5"/>
    <col customWidth="1" max="1024" min="56" style="2017" width="11.5"/>
  </cols>
  <sheetData>
    <row r="1">
      <c r="A1" s="2018" t="inlineStr">
        <is>
          <t>Filiales : Suivi des CAPEX</t>
        </is>
      </c>
      <c r="B1" s="2019" t="n"/>
      <c r="C1" s="2018" t="n"/>
      <c r="D1" s="3435" t="n"/>
      <c r="E1" s="3435" t="n"/>
      <c r="F1" s="3435" t="n"/>
      <c r="G1" s="3435" t="n"/>
      <c r="H1" s="3435" t="n"/>
      <c r="I1" s="3435" t="n"/>
      <c r="J1" s="3435" t="n"/>
      <c r="K1" s="3435" t="n"/>
      <c r="L1" s="3435" t="n"/>
      <c r="M1" s="3435" t="n"/>
      <c r="N1" s="3435" t="n"/>
      <c r="O1" s="3435" t="n"/>
      <c r="P1" s="2019" t="n"/>
      <c r="Q1" s="3435" t="n"/>
      <c r="R1" s="3435" t="n"/>
      <c r="S1" s="3435" t="n"/>
      <c r="T1" s="3435" t="n"/>
      <c r="U1" s="3435" t="n"/>
      <c r="V1" s="3435" t="n"/>
      <c r="W1" s="3435" t="n"/>
      <c r="X1" s="3435" t="n"/>
      <c r="Y1" s="3435" t="n"/>
      <c r="Z1" s="3435" t="n"/>
      <c r="AA1" s="3435" t="n"/>
      <c r="AB1" s="3435" t="n"/>
      <c r="AC1" s="3435" t="n"/>
      <c r="AD1" s="3435" t="n"/>
      <c r="AE1" s="3435" t="n"/>
      <c r="AF1" s="3435" t="n"/>
      <c r="AG1" s="3435" t="n"/>
      <c r="AH1" s="3435" t="n"/>
      <c r="AI1" s="3435" t="n"/>
      <c r="AJ1" s="3435" t="n"/>
      <c r="AK1" s="3435" t="n"/>
      <c r="AL1" s="3435" t="n"/>
      <c r="AM1" s="3435" t="n"/>
      <c r="AN1" s="3435" t="n"/>
      <c r="AO1" s="3435" t="n"/>
      <c r="AP1" s="3435" t="n"/>
      <c r="AQ1" s="3435" t="n"/>
      <c r="AR1" s="3435" t="n"/>
      <c r="AS1" s="3435" t="n"/>
      <c r="AT1" s="3435" t="n"/>
      <c r="AU1" s="3435" t="n"/>
      <c r="AV1" s="3435" t="n"/>
      <c r="AW1" s="3435" t="n"/>
      <c r="AX1" s="3435" t="n"/>
      <c r="AY1" s="3435" t="n"/>
      <c r="AZ1" s="3435" t="n"/>
      <c r="BA1" s="2019" t="n"/>
      <c r="BB1" s="2019" t="n"/>
    </row>
    <row r="2">
      <c r="A2" s="2021" t="n"/>
      <c r="B2" s="2022" t="n"/>
      <c r="C2" s="2023" t="n"/>
      <c r="D2" s="2024" t="n"/>
      <c r="E2" s="2024" t="n"/>
      <c r="F2" s="3436" t="n"/>
      <c r="G2" s="3436" t="n"/>
      <c r="H2" s="3436" t="n"/>
      <c r="I2" s="3436" t="n"/>
      <c r="J2" s="3436" t="n"/>
      <c r="K2" s="3436" t="n"/>
      <c r="L2" s="3436" t="n"/>
      <c r="M2" s="3436" t="n"/>
      <c r="N2" s="3436" t="n"/>
      <c r="O2" s="3436" t="n"/>
      <c r="P2" s="3436" t="n"/>
      <c r="Q2" s="2022" t="n"/>
      <c r="R2" s="3436" t="n"/>
      <c r="S2" s="3436" t="n"/>
      <c r="T2" s="3436" t="n"/>
      <c r="U2" s="3436" t="n"/>
      <c r="V2" s="3436" t="n"/>
      <c r="W2" s="3436" t="n"/>
      <c r="X2" s="3436" t="n"/>
      <c r="Y2" s="3436" t="n"/>
      <c r="Z2" s="3436" t="n"/>
      <c r="AA2" s="3436" t="n"/>
      <c r="AB2" s="3436" t="n"/>
      <c r="AC2" s="3436" t="n"/>
      <c r="AD2" s="3436" t="n"/>
      <c r="AE2" s="3436" t="n"/>
      <c r="AF2" s="3436" t="n"/>
      <c r="AG2" s="3436" t="n"/>
      <c r="AH2" s="3436" t="n"/>
      <c r="AI2" s="3436" t="n"/>
      <c r="AJ2" s="3436" t="n"/>
      <c r="AK2" s="3436" t="n"/>
      <c r="AL2" s="3436" t="n"/>
      <c r="AM2" s="3436" t="n"/>
      <c r="AN2" s="3436" t="n"/>
      <c r="AO2" s="3436" t="n"/>
      <c r="AP2" s="3436" t="n"/>
      <c r="AQ2" s="3436" t="n"/>
      <c r="AR2" s="3436" t="n"/>
      <c r="AS2" s="3436" t="n"/>
      <c r="AT2" s="3436" t="n"/>
      <c r="AU2" s="3436" t="n"/>
      <c r="AV2" s="3436" t="n"/>
      <c r="AW2" s="3436" t="n"/>
      <c r="AX2" s="3436" t="n"/>
      <c r="AY2" s="3436" t="n"/>
      <c r="AZ2" s="3436" t="n"/>
      <c r="BA2" s="3437" t="inlineStr">
        <is>
          <t>MOIS</t>
        </is>
      </c>
      <c r="BB2" s="2027" t="n"/>
      <c r="BC2" s="2022" t="n"/>
    </row>
    <row r="3">
      <c r="A3" s="2021" t="n"/>
      <c r="B3" s="2022" t="n"/>
      <c r="C3" s="2023" t="n"/>
      <c r="D3" s="2024" t="n"/>
      <c r="E3" s="2024" t="n"/>
      <c r="F3" s="3436" t="n"/>
      <c r="G3" s="3436" t="n"/>
      <c r="H3" s="3436" t="n"/>
      <c r="I3" s="3436" t="n"/>
      <c r="J3" s="3436" t="n"/>
      <c r="K3" s="3436" t="n"/>
      <c r="L3" s="3436" t="n"/>
      <c r="M3" s="3436" t="n"/>
      <c r="N3" s="3436" t="n"/>
      <c r="O3" s="3436" t="n"/>
      <c r="P3" s="3436" t="n"/>
      <c r="Q3" s="2022" t="n"/>
      <c r="R3" s="3436" t="n"/>
      <c r="S3" s="3436" t="n"/>
      <c r="T3" s="3436" t="n"/>
      <c r="U3" s="3436" t="n"/>
      <c r="V3" s="3436" t="n"/>
      <c r="W3" s="3436" t="n"/>
      <c r="X3" s="3436" t="n"/>
      <c r="Y3" s="3436" t="n"/>
      <c r="Z3" s="3436" t="n"/>
      <c r="AA3" s="3436" t="n"/>
      <c r="AB3" s="3436" t="n"/>
      <c r="AC3" s="3436" t="n"/>
      <c r="AD3" s="3436" t="n"/>
      <c r="AE3" s="3436" t="n"/>
      <c r="AF3" s="3436" t="n"/>
      <c r="AG3" s="3436" t="n"/>
      <c r="AH3" s="3436" t="n"/>
      <c r="AI3" s="3436" t="n"/>
      <c r="AJ3" s="3436" t="n"/>
      <c r="AK3" s="3436" t="n"/>
      <c r="AL3" s="3436" t="n"/>
      <c r="AM3" s="3436" t="n"/>
      <c r="AN3" s="3436" t="n"/>
      <c r="AO3" s="3436" t="n"/>
      <c r="AP3" s="3436" t="n"/>
      <c r="AQ3" s="3436" t="n"/>
      <c r="AR3" s="3436" t="n"/>
      <c r="AS3" s="3436" t="n"/>
      <c r="AT3" s="3436" t="n"/>
      <c r="AU3" s="3436" t="n"/>
      <c r="AV3" s="3436" t="n"/>
      <c r="AW3" s="3436" t="n"/>
      <c r="AX3" s="3436" t="n"/>
      <c r="AY3" s="3436" t="n"/>
      <c r="AZ3" s="3436" t="n"/>
      <c r="BA3" s="3436" t="n"/>
      <c r="BC3" s="2022" t="n"/>
    </row>
    <row customFormat="1" customHeight="1" ht="15" r="4" s="2016">
      <c r="A4" s="2364" t="inlineStr">
        <is>
          <t>Intitulé du projet</t>
        </is>
      </c>
      <c r="B4" s="2364" t="inlineStr">
        <is>
          <t>N° Bon Commande/
Contrat</t>
        </is>
      </c>
      <c r="C4" s="2364" t="inlineStr">
        <is>
          <t>Date Emission BC
/Contrat</t>
        </is>
      </c>
      <c r="D4" s="2364" t="inlineStr">
        <is>
          <t>Fournissseurs</t>
        </is>
      </c>
      <c r="E4" s="2366" t="inlineStr">
        <is>
          <t>Direction</t>
        </is>
      </c>
      <c r="F4" s="3438" t="inlineStr">
        <is>
          <t>Réalisé Janvier 2025</t>
        </is>
      </c>
      <c r="G4" s="3439" t="n"/>
      <c r="H4" s="3439" t="n"/>
      <c r="I4" s="3440" t="n"/>
      <c r="J4" s="2365" t="inlineStr">
        <is>
          <t>Réalisé Février 2024</t>
        </is>
      </c>
      <c r="K4" s="3439" t="n"/>
      <c r="L4" s="3439" t="n"/>
      <c r="M4" s="3440" t="n"/>
      <c r="N4" s="2365" t="inlineStr">
        <is>
          <t>Réalisé Mars 2025</t>
        </is>
      </c>
      <c r="O4" s="3439" t="n"/>
      <c r="P4" s="3439" t="n"/>
      <c r="Q4" s="3440" t="n"/>
      <c r="R4" s="3438" t="inlineStr">
        <is>
          <t>Réalisé Avril 2025</t>
        </is>
      </c>
      <c r="S4" s="3439" t="n"/>
      <c r="T4" s="3439" t="n"/>
      <c r="U4" s="3440" t="n"/>
      <c r="V4" s="3438" t="inlineStr">
        <is>
          <t>Réalisé Mai 2025</t>
        </is>
      </c>
      <c r="W4" s="3439" t="n"/>
      <c r="X4" s="3439" t="n"/>
      <c r="Y4" s="3440" t="n"/>
      <c r="Z4" s="3438" t="inlineStr">
        <is>
          <t>Réalisé Juin 2025</t>
        </is>
      </c>
      <c r="AA4" s="3439" t="n"/>
      <c r="AB4" s="3439" t="n"/>
      <c r="AC4" s="3440" t="n"/>
      <c r="AD4" s="3438" t="inlineStr">
        <is>
          <t>Réalisé Juillet 2025</t>
        </is>
      </c>
      <c r="AE4" s="3439" t="n"/>
      <c r="AF4" s="3439" t="n"/>
      <c r="AG4" s="3440" t="n"/>
      <c r="AH4" s="3438" t="inlineStr">
        <is>
          <t>Réalisé Août 2025</t>
        </is>
      </c>
      <c r="AI4" s="3439" t="n"/>
      <c r="AJ4" s="3439" t="n"/>
      <c r="AK4" s="3440" t="n"/>
      <c r="AL4" s="3438" t="inlineStr">
        <is>
          <t>Réalisé Septembre 2025</t>
        </is>
      </c>
      <c r="AM4" s="3439" t="n"/>
      <c r="AN4" s="3439" t="n"/>
      <c r="AO4" s="3440" t="n"/>
      <c r="AP4" s="3438" t="inlineStr">
        <is>
          <t>Réalisé Octobre 2025</t>
        </is>
      </c>
      <c r="AQ4" s="3439" t="n"/>
      <c r="AR4" s="3439" t="n"/>
      <c r="AS4" s="3440" t="n"/>
      <c r="AT4" s="3438" t="inlineStr">
        <is>
          <t>Réalisé Novembre 2025</t>
        </is>
      </c>
      <c r="AU4" s="3439" t="n"/>
      <c r="AV4" s="3439" t="n"/>
      <c r="AW4" s="3440" t="n"/>
      <c r="AX4" s="3438" t="inlineStr">
        <is>
          <t>Réalisé Décembre 2025</t>
        </is>
      </c>
      <c r="AY4" s="3439" t="n"/>
      <c r="AZ4" s="3439" t="n"/>
      <c r="BA4" s="3440" t="n"/>
      <c r="BB4" s="3619" t="inlineStr">
        <is>
          <t>Capex mis en service 2025</t>
        </is>
      </c>
      <c r="BC4" s="2364" t="inlineStr">
        <is>
          <t>% de réalisation du budget</t>
        </is>
      </c>
    </row>
    <row customFormat="1" r="5" s="2016">
      <c r="A5" s="3441" t="n"/>
      <c r="B5" s="3441" t="n"/>
      <c r="C5" s="3441" t="n"/>
      <c r="D5" s="3441" t="n"/>
      <c r="E5" s="3441" t="n"/>
      <c r="F5" s="3442" t="inlineStr">
        <is>
          <t>Equipement</t>
        </is>
      </c>
      <c r="G5" s="3442" t="inlineStr">
        <is>
          <t>Prestations</t>
        </is>
      </c>
      <c r="H5" s="3442" t="inlineStr">
        <is>
          <t>Frais annexe(DD)</t>
        </is>
      </c>
      <c r="I5" s="3438" t="inlineStr">
        <is>
          <t>Total</t>
        </is>
      </c>
      <c r="J5" s="3442" t="inlineStr">
        <is>
          <t>Equipement</t>
        </is>
      </c>
      <c r="K5" s="3442" t="inlineStr">
        <is>
          <t>Prestations</t>
        </is>
      </c>
      <c r="L5" s="3442" t="inlineStr">
        <is>
          <t>Frais annexe(DD)</t>
        </is>
      </c>
      <c r="M5" s="3438" t="inlineStr">
        <is>
          <t>Total</t>
        </is>
      </c>
      <c r="N5" s="3442" t="inlineStr">
        <is>
          <t>Equipement</t>
        </is>
      </c>
      <c r="O5" s="3442" t="inlineStr">
        <is>
          <t>Prestations</t>
        </is>
      </c>
      <c r="P5" s="3442" t="inlineStr">
        <is>
          <t>Frais annexe(DD)</t>
        </is>
      </c>
      <c r="Q5" s="2365" t="inlineStr">
        <is>
          <t>Total</t>
        </is>
      </c>
      <c r="R5" s="3442" t="inlineStr">
        <is>
          <t>Equipement</t>
        </is>
      </c>
      <c r="S5" s="3442" t="inlineStr">
        <is>
          <t>Prestations</t>
        </is>
      </c>
      <c r="T5" s="3442" t="inlineStr">
        <is>
          <t>Frais annexe(DD)</t>
        </is>
      </c>
      <c r="U5" s="3438" t="inlineStr">
        <is>
          <t>Total</t>
        </is>
      </c>
      <c r="V5" s="3442" t="inlineStr">
        <is>
          <t>Equipement</t>
        </is>
      </c>
      <c r="W5" s="3442" t="inlineStr">
        <is>
          <t>Prestations</t>
        </is>
      </c>
      <c r="X5" s="3442" t="inlineStr">
        <is>
          <t>Frais annexe(DD)</t>
        </is>
      </c>
      <c r="Y5" s="3438" t="inlineStr">
        <is>
          <t>Total</t>
        </is>
      </c>
      <c r="Z5" s="3442" t="inlineStr">
        <is>
          <t>Equipement</t>
        </is>
      </c>
      <c r="AA5" s="3442" t="inlineStr">
        <is>
          <t>Prestations</t>
        </is>
      </c>
      <c r="AB5" s="3442" t="inlineStr">
        <is>
          <t>Frais annexe(DD)</t>
        </is>
      </c>
      <c r="AC5" s="3438" t="inlineStr">
        <is>
          <t>Total</t>
        </is>
      </c>
      <c r="AD5" s="3442" t="inlineStr">
        <is>
          <t>Equipement</t>
        </is>
      </c>
      <c r="AE5" s="3442" t="inlineStr">
        <is>
          <t>Prestations</t>
        </is>
      </c>
      <c r="AF5" s="3442" t="inlineStr">
        <is>
          <t>Frais annexe(DD)</t>
        </is>
      </c>
      <c r="AG5" s="3438" t="inlineStr">
        <is>
          <t>Total</t>
        </is>
      </c>
      <c r="AH5" s="3443" t="inlineStr">
        <is>
          <t>Equipement</t>
        </is>
      </c>
      <c r="AI5" s="3443" t="inlineStr">
        <is>
          <t>Prestations</t>
        </is>
      </c>
      <c r="AJ5" s="3443" t="inlineStr">
        <is>
          <t>Frais annexe(DD)</t>
        </is>
      </c>
      <c r="AK5" s="3444" t="inlineStr">
        <is>
          <t>Total</t>
        </is>
      </c>
      <c r="AL5" s="3442" t="inlineStr">
        <is>
          <t>Equipement</t>
        </is>
      </c>
      <c r="AM5" s="3442" t="inlineStr">
        <is>
          <t>Prestations</t>
        </is>
      </c>
      <c r="AN5" s="3442" t="inlineStr">
        <is>
          <t>Frais annexe(DD)</t>
        </is>
      </c>
      <c r="AO5" s="3438" t="inlineStr">
        <is>
          <t>Total</t>
        </is>
      </c>
      <c r="AP5" s="3442" t="inlineStr">
        <is>
          <t>Equipement</t>
        </is>
      </c>
      <c r="AQ5" s="3442" t="inlineStr">
        <is>
          <t>Prestations</t>
        </is>
      </c>
      <c r="AR5" s="3442" t="inlineStr">
        <is>
          <t>Frais annexe(DD)</t>
        </is>
      </c>
      <c r="AS5" s="3438" t="inlineStr">
        <is>
          <t>Total</t>
        </is>
      </c>
      <c r="AT5" s="3442" t="inlineStr">
        <is>
          <t>Equipement</t>
        </is>
      </c>
      <c r="AU5" s="3442" t="inlineStr">
        <is>
          <t>Prestations</t>
        </is>
      </c>
      <c r="AV5" s="3442" t="inlineStr">
        <is>
          <t>Frais annexe(DD)</t>
        </is>
      </c>
      <c r="AW5" s="3438" t="inlineStr">
        <is>
          <t>Total</t>
        </is>
      </c>
      <c r="AX5" s="3442" t="inlineStr">
        <is>
          <t>Equipement</t>
        </is>
      </c>
      <c r="AY5" s="3442" t="inlineStr">
        <is>
          <t>Prestations</t>
        </is>
      </c>
      <c r="AZ5" s="3442" t="inlineStr">
        <is>
          <t>Frais annexe(DD)</t>
        </is>
      </c>
      <c r="BA5" s="3438" t="inlineStr">
        <is>
          <t>Total</t>
        </is>
      </c>
      <c r="BB5" s="3441" t="n"/>
      <c r="BC5" s="3441" t="n"/>
    </row>
    <row r="6">
      <c r="A6" s="2034" t="n"/>
      <c r="B6" s="2016" t="n"/>
      <c r="C6" s="2035" t="n"/>
      <c r="D6" s="2036" t="n"/>
      <c r="E6" s="2036" t="n"/>
      <c r="F6" s="3445" t="n"/>
      <c r="G6" s="3445" t="n"/>
      <c r="H6" s="3445" t="n"/>
      <c r="I6" s="3445" t="n"/>
      <c r="J6" s="3445" t="n"/>
      <c r="K6" s="3445" t="n"/>
      <c r="L6" s="3445" t="n"/>
      <c r="M6" s="3445" t="n"/>
      <c r="N6" s="3445" t="n"/>
      <c r="O6" s="3445" t="n"/>
      <c r="P6" s="3445" t="n"/>
      <c r="Q6" s="2016" t="n"/>
      <c r="R6" s="3445" t="n"/>
      <c r="S6" s="3445" t="n"/>
      <c r="T6" s="3445" t="n"/>
      <c r="U6" s="3445" t="n"/>
      <c r="V6" s="3445" t="n"/>
      <c r="W6" s="3445" t="n"/>
      <c r="X6" s="3445" t="n"/>
      <c r="Y6" s="3445" t="n"/>
      <c r="Z6" s="3445" t="n"/>
      <c r="AA6" s="3445" t="n"/>
      <c r="AB6" s="3445" t="n"/>
      <c r="AC6" s="3445" t="n"/>
      <c r="AD6" s="3445" t="n"/>
      <c r="AE6" s="3445" t="n"/>
      <c r="AF6" s="3445" t="n"/>
      <c r="AG6" s="3445" t="n"/>
      <c r="AH6" s="3446" t="n"/>
      <c r="AI6" s="3446" t="n"/>
      <c r="AJ6" s="3446" t="n"/>
      <c r="AK6" s="3446" t="n"/>
      <c r="AL6" s="3445" t="n"/>
      <c r="AM6" s="3445" t="n"/>
      <c r="AN6" s="3445" t="n"/>
      <c r="AO6" s="3445" t="n"/>
      <c r="AP6" s="3445" t="n"/>
      <c r="AQ6" s="3445" t="n"/>
      <c r="AR6" s="3445" t="n"/>
      <c r="AS6" s="3445" t="n"/>
      <c r="AT6" s="3445" t="n"/>
      <c r="AU6" s="3445" t="n"/>
      <c r="AV6" s="3445" t="n"/>
      <c r="AW6" s="3445" t="n"/>
      <c r="AX6" s="3445" t="n"/>
      <c r="AY6" s="3445" t="n"/>
      <c r="AZ6" s="3445" t="n"/>
      <c r="BA6" s="3445" t="n"/>
      <c r="BC6" s="2013" t="n"/>
    </row>
    <row customFormat="1" r="7" s="2046">
      <c r="A7" s="2039" t="inlineStr">
        <is>
          <t>ELECTRIFICATION PAR EXTENTION BT ET BRANCHEMENT DU SITE PIAMI</t>
        </is>
      </c>
      <c r="B7" s="2040" t="inlineStr">
        <is>
          <t>BC20110014</t>
        </is>
      </c>
      <c r="C7" s="3447" t="n">
        <v>44148</v>
      </c>
      <c r="D7" s="2039" t="inlineStr">
        <is>
          <t>GENECIC</t>
        </is>
      </c>
      <c r="E7" s="2039" t="inlineStr">
        <is>
          <t>DT</t>
        </is>
      </c>
      <c r="F7" s="3448" t="n">
        <v>0</v>
      </c>
      <c r="G7" s="3448" t="n">
        <v>0</v>
      </c>
      <c r="H7" s="3448" t="n">
        <v>0</v>
      </c>
      <c r="I7" s="3448" t="n">
        <v>0</v>
      </c>
      <c r="J7" s="3448" t="n">
        <v>0</v>
      </c>
      <c r="K7" s="3448" t="n">
        <v>0</v>
      </c>
      <c r="L7" s="3448" t="n">
        <v>0</v>
      </c>
      <c r="M7" s="3448" t="n">
        <v>0</v>
      </c>
      <c r="N7" s="3448" t="n">
        <v>0</v>
      </c>
      <c r="O7" s="3448" t="n">
        <v>0</v>
      </c>
      <c r="P7" s="3448" t="n">
        <v>0</v>
      </c>
      <c r="Q7" s="3448" t="n">
        <v>0</v>
      </c>
      <c r="R7" s="3448" t="n">
        <v>0</v>
      </c>
      <c r="S7" s="3448" t="n">
        <v>0</v>
      </c>
      <c r="T7" s="3448" t="n">
        <v>0</v>
      </c>
      <c r="U7" s="3448" t="n">
        <v>0</v>
      </c>
      <c r="V7" s="3448" t="n">
        <v>0</v>
      </c>
      <c r="W7" s="3448" t="n">
        <v>0</v>
      </c>
      <c r="X7" s="3448" t="n">
        <v>0</v>
      </c>
      <c r="Y7" s="3448" t="n">
        <v>0</v>
      </c>
      <c r="Z7" s="3448" t="n">
        <v>0</v>
      </c>
      <c r="AA7" s="3448" t="n">
        <v>0</v>
      </c>
      <c r="AB7" s="3448" t="n">
        <v>0</v>
      </c>
      <c r="AC7" s="3448" t="n">
        <v>0</v>
      </c>
      <c r="AD7" s="3448" t="n">
        <v>0</v>
      </c>
      <c r="AE7" s="3448" t="n">
        <v>0</v>
      </c>
      <c r="AF7" s="3448" t="n">
        <v>0</v>
      </c>
      <c r="AG7" s="3448" t="n">
        <v>0</v>
      </c>
      <c r="AH7" s="3448" t="n">
        <v>0</v>
      </c>
      <c r="AI7" s="3448" t="n">
        <v>1932465</v>
      </c>
      <c r="AJ7" s="3448" t="n">
        <v>0</v>
      </c>
      <c r="AK7" s="3448" t="n">
        <v>1932465</v>
      </c>
      <c r="AL7" s="3448" t="n">
        <v>0</v>
      </c>
      <c r="AM7" s="3448" t="n">
        <v>0</v>
      </c>
      <c r="AN7" s="3448" t="n">
        <v>0</v>
      </c>
      <c r="AO7" s="3448" t="n">
        <v>0</v>
      </c>
      <c r="AP7" s="3448" t="n">
        <v>0</v>
      </c>
      <c r="AQ7" s="3448" t="n">
        <v>0</v>
      </c>
      <c r="AR7" s="3448" t="n">
        <v>0</v>
      </c>
      <c r="AS7" s="3448" t="n">
        <v>0</v>
      </c>
      <c r="AT7" s="3448" t="n">
        <v>0</v>
      </c>
      <c r="AU7" s="3448" t="n">
        <v>0</v>
      </c>
      <c r="AV7" s="3448" t="n">
        <v>0</v>
      </c>
      <c r="AW7" s="3448" t="n">
        <v>0</v>
      </c>
      <c r="AX7" s="3449" t="n">
        <v>0</v>
      </c>
      <c r="AY7" s="3449" t="n">
        <v>0</v>
      </c>
      <c r="AZ7" s="3449" t="n">
        <v>0</v>
      </c>
      <c r="BA7" s="3449" t="n">
        <v>0</v>
      </c>
      <c r="BB7" s="3450">
        <f>I7+M7+Q7+U7+Y7+AC7+AG7+AK7+AO7+AS7+AW7+BA7</f>
        <v/>
      </c>
      <c r="BC7" s="2045" t="n"/>
    </row>
    <row customFormat="1" customHeight="1" ht="30" r="8" s="2046">
      <c r="A8" s="3620" t="inlineStr">
        <is>
          <t>CONCEPTION DES PLANS ARCHITECTURAUX CONTRÔLE SUIVI ET RECEPTION DES TRAVAUX D'AMENAGEMENT DE L'AGENCE DE STEINMETZ</t>
        </is>
      </c>
      <c r="B8" s="3621" t="inlineStr">
        <is>
          <t>BC21040012</t>
        </is>
      </c>
      <c r="C8" s="3622" t="n">
        <v>44301</v>
      </c>
      <c r="D8" s="3620" t="inlineStr">
        <is>
          <t>PLANETE ARCHI SARL</t>
        </is>
      </c>
      <c r="E8" s="3620" t="inlineStr">
        <is>
          <t>DCC</t>
        </is>
      </c>
      <c r="F8" s="3623" t="n">
        <v>0</v>
      </c>
      <c r="G8" s="3623" t="n">
        <v>0</v>
      </c>
      <c r="H8" s="3623" t="n">
        <v>0</v>
      </c>
      <c r="I8" s="3623" t="n">
        <v>0</v>
      </c>
      <c r="J8" s="3623" t="n">
        <v>0</v>
      </c>
      <c r="K8" s="3623" t="n">
        <v>850000</v>
      </c>
      <c r="L8" s="3623" t="n">
        <v>0</v>
      </c>
      <c r="M8" s="3623" t="n">
        <v>850000</v>
      </c>
      <c r="N8" s="3623" t="n">
        <v>0</v>
      </c>
      <c r="O8" s="3623" t="n">
        <v>0</v>
      </c>
      <c r="P8" s="3623" t="n">
        <v>0</v>
      </c>
      <c r="Q8" s="3623" t="n">
        <v>0</v>
      </c>
      <c r="R8" s="3623" t="n">
        <v>0</v>
      </c>
      <c r="S8" s="3623" t="n">
        <v>0</v>
      </c>
      <c r="T8" s="3623" t="n">
        <v>0</v>
      </c>
      <c r="U8" s="3623" t="n">
        <v>0</v>
      </c>
      <c r="V8" s="3623" t="n">
        <v>0</v>
      </c>
      <c r="W8" s="3623" t="n">
        <v>0</v>
      </c>
      <c r="X8" s="3623" t="n">
        <v>0</v>
      </c>
      <c r="Y8" s="3623" t="n">
        <v>0</v>
      </c>
      <c r="Z8" s="3623" t="n">
        <v>0</v>
      </c>
      <c r="AA8" s="3623" t="n">
        <v>0</v>
      </c>
      <c r="AB8" s="3623" t="n">
        <v>0</v>
      </c>
      <c r="AC8" s="3623" t="n">
        <v>0</v>
      </c>
      <c r="AD8" s="3623" t="n">
        <v>0</v>
      </c>
      <c r="AE8" s="3623" t="n">
        <v>0</v>
      </c>
      <c r="AF8" s="3623" t="n">
        <v>0</v>
      </c>
      <c r="AG8" s="3623" t="n">
        <v>0</v>
      </c>
      <c r="AH8" s="3623" t="n">
        <v>0</v>
      </c>
      <c r="AI8" s="3623" t="n">
        <v>0</v>
      </c>
      <c r="AJ8" s="3623" t="n">
        <v>0</v>
      </c>
      <c r="AK8" s="3623" t="n">
        <v>0</v>
      </c>
      <c r="AL8" s="3623" t="n">
        <v>0</v>
      </c>
      <c r="AM8" s="3623" t="n">
        <v>0</v>
      </c>
      <c r="AN8" s="3623" t="n">
        <v>0</v>
      </c>
      <c r="AO8" s="3623" t="n">
        <v>0</v>
      </c>
      <c r="AP8" s="3623" t="n">
        <v>0</v>
      </c>
      <c r="AQ8" s="3623" t="n">
        <v>0</v>
      </c>
      <c r="AR8" s="3623" t="n">
        <v>0</v>
      </c>
      <c r="AS8" s="3623" t="n">
        <v>0</v>
      </c>
      <c r="AT8" s="3623" t="n">
        <v>0</v>
      </c>
      <c r="AU8" s="3623" t="n">
        <v>0</v>
      </c>
      <c r="AV8" s="3623" t="n">
        <v>0</v>
      </c>
      <c r="AW8" s="3623" t="n">
        <v>0</v>
      </c>
      <c r="AX8" s="3624" t="n">
        <v>0</v>
      </c>
      <c r="AY8" s="3624" t="n">
        <v>0</v>
      </c>
      <c r="AZ8" s="3624" t="n">
        <v>0</v>
      </c>
      <c r="BA8" s="3624" t="n">
        <v>0</v>
      </c>
      <c r="BB8" s="3625">
        <f>I8+M8+Q8+U8+Y8+AC8+AG8+AK8+AO8+AS8+AW8+BA8</f>
        <v/>
      </c>
      <c r="BC8" s="3626" t="n"/>
    </row>
    <row customFormat="1" customHeight="1" ht="30" r="9" s="2046">
      <c r="A9" s="3620" t="inlineStr">
        <is>
          <t xml:space="preserve"> CONCEPTION DES PLANS ARCHITECTURAUX CONTRÔLE SUIVI ET RECEPTION DES TRAVAUX D'AMENAGEMENT DE L'AGENCE DE PORTO-NOVO</t>
        </is>
      </c>
      <c r="B9" s="3621" t="inlineStr">
        <is>
          <t>BC21120026</t>
        </is>
      </c>
      <c r="C9" s="3622" t="n">
        <v>44561</v>
      </c>
      <c r="D9" s="3620" t="inlineStr">
        <is>
          <t>PLANETE ARCHI SARL</t>
        </is>
      </c>
      <c r="E9" s="3620" t="inlineStr">
        <is>
          <t>DAF</t>
        </is>
      </c>
      <c r="F9" s="3623" t="n">
        <v>0</v>
      </c>
      <c r="G9" s="3623" t="n">
        <v>0</v>
      </c>
      <c r="H9" s="3623" t="n">
        <v>0</v>
      </c>
      <c r="I9" s="3623" t="n">
        <v>0</v>
      </c>
      <c r="J9" s="3623" t="n">
        <v>0</v>
      </c>
      <c r="K9" s="3623" t="n">
        <v>4250000</v>
      </c>
      <c r="L9" s="3623" t="n">
        <v>0</v>
      </c>
      <c r="M9" s="3623" t="n">
        <v>4250000</v>
      </c>
      <c r="N9" s="3623" t="n">
        <v>0</v>
      </c>
      <c r="O9" s="3623" t="n">
        <v>0</v>
      </c>
      <c r="P9" s="3623" t="n">
        <v>0</v>
      </c>
      <c r="Q9" s="3623" t="n">
        <v>0</v>
      </c>
      <c r="R9" s="3623" t="n">
        <v>0</v>
      </c>
      <c r="S9" s="3623" t="n">
        <v>0</v>
      </c>
      <c r="T9" s="3623" t="n">
        <v>0</v>
      </c>
      <c r="U9" s="3623" t="n">
        <v>0</v>
      </c>
      <c r="V9" s="3623" t="n">
        <v>0</v>
      </c>
      <c r="W9" s="3623" t="n">
        <v>0</v>
      </c>
      <c r="X9" s="3623" t="n">
        <v>0</v>
      </c>
      <c r="Y9" s="3623" t="n">
        <v>0</v>
      </c>
      <c r="Z9" s="3623" t="n">
        <v>0</v>
      </c>
      <c r="AA9" s="3623" t="n">
        <v>0</v>
      </c>
      <c r="AB9" s="3623" t="n">
        <v>0</v>
      </c>
      <c r="AC9" s="3623" t="n">
        <v>0</v>
      </c>
      <c r="AD9" s="3623" t="n">
        <v>0</v>
      </c>
      <c r="AE9" s="3623" t="n">
        <v>0</v>
      </c>
      <c r="AF9" s="3623" t="n">
        <v>0</v>
      </c>
      <c r="AG9" s="3623" t="n">
        <v>0</v>
      </c>
      <c r="AH9" s="3623" t="n">
        <v>0</v>
      </c>
      <c r="AI9" s="3623" t="n">
        <v>0</v>
      </c>
      <c r="AJ9" s="3623" t="n">
        <v>0</v>
      </c>
      <c r="AK9" s="3623" t="n">
        <v>0</v>
      </c>
      <c r="AL9" s="3623" t="n">
        <v>0</v>
      </c>
      <c r="AM9" s="3623" t="n">
        <v>0</v>
      </c>
      <c r="AN9" s="3623" t="n">
        <v>0</v>
      </c>
      <c r="AO9" s="3623" t="n">
        <v>0</v>
      </c>
      <c r="AP9" s="3623" t="n">
        <v>0</v>
      </c>
      <c r="AQ9" s="3623" t="n">
        <v>0</v>
      </c>
      <c r="AR9" s="3623" t="n">
        <v>0</v>
      </c>
      <c r="AS9" s="3623" t="n">
        <v>0</v>
      </c>
      <c r="AT9" s="3623" t="n">
        <v>0</v>
      </c>
      <c r="AU9" s="3623" t="n">
        <v>0</v>
      </c>
      <c r="AV9" s="3623" t="n">
        <v>0</v>
      </c>
      <c r="AW9" s="3623" t="n">
        <v>0</v>
      </c>
      <c r="AX9" s="3624" t="n">
        <v>0</v>
      </c>
      <c r="AY9" s="3624" t="n">
        <v>0</v>
      </c>
      <c r="AZ9" s="3624" t="n">
        <v>0</v>
      </c>
      <c r="BA9" s="3624" t="n">
        <v>0</v>
      </c>
      <c r="BB9" s="3625">
        <f>I9+M9+Q9+U9+Y9+AC9+AG9+AK9+AO9+AS9+AW9+BA9</f>
        <v/>
      </c>
      <c r="BC9" s="3626" t="n"/>
    </row>
    <row customFormat="1" customHeight="1" ht="30" r="10" s="2046">
      <c r="A10" s="3620" t="inlineStr">
        <is>
          <t>ELECTRIFICATION DES SITES DE BETOUMEY ET LOKOSSA 5 PAR RESEAU DE LA SBEE BRANCHEMENT 4 FILS 20 A</t>
        </is>
      </c>
      <c r="B10" s="3621" t="inlineStr">
        <is>
          <t>BC21120040</t>
        </is>
      </c>
      <c r="C10" s="3622" t="n">
        <v>44559</v>
      </c>
      <c r="D10" s="3620" t="inlineStr">
        <is>
          <t>GENECIC</t>
        </is>
      </c>
      <c r="E10" s="3620" t="inlineStr">
        <is>
          <t>DT</t>
        </is>
      </c>
      <c r="F10" s="3623" t="n">
        <v>0</v>
      </c>
      <c r="G10" s="3623" t="n">
        <v>0</v>
      </c>
      <c r="H10" s="3623" t="n">
        <v>0</v>
      </c>
      <c r="I10" s="3623" t="n">
        <v>0</v>
      </c>
      <c r="J10" s="3623" t="n">
        <v>0</v>
      </c>
      <c r="K10" s="3623" t="n">
        <v>0</v>
      </c>
      <c r="L10" s="3623" t="n">
        <v>0</v>
      </c>
      <c r="M10" s="3623" t="n">
        <v>0</v>
      </c>
      <c r="N10" s="3623" t="n">
        <v>0</v>
      </c>
      <c r="O10" s="3623" t="n">
        <v>0</v>
      </c>
      <c r="P10" s="3623" t="n">
        <v>0</v>
      </c>
      <c r="Q10" s="3623" t="n">
        <v>0</v>
      </c>
      <c r="R10" s="3623" t="n">
        <v>0</v>
      </c>
      <c r="S10" s="3623" t="n">
        <v>0</v>
      </c>
      <c r="T10" s="3623" t="n">
        <v>0</v>
      </c>
      <c r="U10" s="3623" t="n">
        <v>0</v>
      </c>
      <c r="V10" s="3623" t="n">
        <v>0</v>
      </c>
      <c r="W10" s="3623" t="n">
        <v>0</v>
      </c>
      <c r="X10" s="3623" t="n">
        <v>0</v>
      </c>
      <c r="Y10" s="3623" t="n">
        <v>0</v>
      </c>
      <c r="Z10" s="3623" t="n">
        <v>0</v>
      </c>
      <c r="AA10" s="3623" t="n">
        <v>0</v>
      </c>
      <c r="AB10" s="3623" t="n">
        <v>0</v>
      </c>
      <c r="AC10" s="3623" t="n">
        <v>0</v>
      </c>
      <c r="AD10" s="3623" t="n">
        <v>0</v>
      </c>
      <c r="AE10" s="3623" t="n">
        <v>19115687</v>
      </c>
      <c r="AF10" s="3623" t="n">
        <v>0</v>
      </c>
      <c r="AG10" s="3623" t="n">
        <v>19115687</v>
      </c>
      <c r="AH10" s="3623" t="n">
        <v>0</v>
      </c>
      <c r="AI10" s="3623" t="n">
        <v>0</v>
      </c>
      <c r="AJ10" s="3623" t="n">
        <v>0</v>
      </c>
      <c r="AK10" s="3623" t="n">
        <v>0</v>
      </c>
      <c r="AL10" s="3623" t="n">
        <v>0</v>
      </c>
      <c r="AM10" s="3623" t="n">
        <v>0</v>
      </c>
      <c r="AN10" s="3623" t="n">
        <v>0</v>
      </c>
      <c r="AO10" s="3623" t="n">
        <v>0</v>
      </c>
      <c r="AP10" s="3623" t="n">
        <v>0</v>
      </c>
      <c r="AQ10" s="3623" t="n">
        <v>0</v>
      </c>
      <c r="AR10" s="3623" t="n">
        <v>0</v>
      </c>
      <c r="AS10" s="3623" t="n">
        <v>0</v>
      </c>
      <c r="AT10" s="3623" t="n">
        <v>0</v>
      </c>
      <c r="AU10" s="3623" t="n">
        <v>0</v>
      </c>
      <c r="AV10" s="3623" t="n">
        <v>0</v>
      </c>
      <c r="AW10" s="3623" t="n">
        <v>0</v>
      </c>
      <c r="AX10" s="3624" t="n">
        <v>0</v>
      </c>
      <c r="AY10" s="3624" t="n">
        <v>0</v>
      </c>
      <c r="AZ10" s="3624" t="n">
        <v>0</v>
      </c>
      <c r="BA10" s="3624" t="n">
        <v>0</v>
      </c>
      <c r="BB10" s="3625">
        <f>I10+M10+Q10+U10+Y10+AC10+AG10+AK10+AO10+AS10+AW10+BA10</f>
        <v/>
      </c>
      <c r="BC10" s="3626" t="n"/>
    </row>
    <row customFormat="1" customHeight="1" ht="30" r="11" s="2046">
      <c r="A11" s="3620" t="inlineStr">
        <is>
          <t>FOURNITURE ET IMPLEMENTATION D'UNE SOLUTION DE DOUBLE AUTHENTIFICATION DUO ET DE SECURISATION DE TRAFIC DNS UMBRELLA</t>
        </is>
      </c>
      <c r="B11" s="3621" t="inlineStr">
        <is>
          <t>BC22070020</t>
        </is>
      </c>
      <c r="C11" s="3622" t="n">
        <v>44768</v>
      </c>
      <c r="D11" s="3620" t="inlineStr">
        <is>
          <t>CASANET</t>
        </is>
      </c>
      <c r="E11" s="3620" t="inlineStr">
        <is>
          <t>DSI</t>
        </is>
      </c>
      <c r="F11" s="3623" t="n">
        <v>0</v>
      </c>
      <c r="G11" s="3623" t="n">
        <v>0</v>
      </c>
      <c r="H11" s="3623" t="n">
        <v>0</v>
      </c>
      <c r="I11" s="3623" t="n">
        <v>0</v>
      </c>
      <c r="J11" s="3623" t="n">
        <v>0</v>
      </c>
      <c r="K11" s="3623" t="n">
        <v>646425</v>
      </c>
      <c r="L11" s="3623" t="n">
        <v>0</v>
      </c>
      <c r="M11" s="3623" t="n">
        <v>646425</v>
      </c>
      <c r="N11" s="3623" t="n">
        <v>0</v>
      </c>
      <c r="O11" s="3623" t="n">
        <v>0</v>
      </c>
      <c r="P11" s="3623" t="n">
        <v>0</v>
      </c>
      <c r="Q11" s="3623" t="n">
        <v>0</v>
      </c>
      <c r="R11" s="3623" t="n">
        <v>0</v>
      </c>
      <c r="S11" s="3623" t="n">
        <v>0</v>
      </c>
      <c r="T11" s="3623" t="n">
        <v>0</v>
      </c>
      <c r="U11" s="3623" t="n">
        <v>0</v>
      </c>
      <c r="V11" s="3623" t="n">
        <v>0</v>
      </c>
      <c r="W11" s="3623" t="n">
        <v>0</v>
      </c>
      <c r="X11" s="3623" t="n">
        <v>0</v>
      </c>
      <c r="Y11" s="3623" t="n">
        <v>0</v>
      </c>
      <c r="Z11" s="3623" t="n">
        <v>0</v>
      </c>
      <c r="AA11" s="3623" t="n">
        <v>0</v>
      </c>
      <c r="AB11" s="3623" t="n">
        <v>0</v>
      </c>
      <c r="AC11" s="3623" t="n">
        <v>0</v>
      </c>
      <c r="AD11" s="3623" t="n">
        <v>0</v>
      </c>
      <c r="AE11" s="3623" t="n">
        <v>0</v>
      </c>
      <c r="AF11" s="3623" t="n">
        <v>0</v>
      </c>
      <c r="AG11" s="3623" t="n">
        <v>0</v>
      </c>
      <c r="AH11" s="3623" t="n">
        <v>0</v>
      </c>
      <c r="AI11" s="3623" t="n">
        <v>0</v>
      </c>
      <c r="AJ11" s="3623" t="n">
        <v>0</v>
      </c>
      <c r="AK11" s="3623" t="n">
        <v>0</v>
      </c>
      <c r="AL11" s="3623" t="n">
        <v>0</v>
      </c>
      <c r="AM11" s="3623" t="n">
        <v>0</v>
      </c>
      <c r="AN11" s="3623" t="n">
        <v>0</v>
      </c>
      <c r="AO11" s="3623" t="n">
        <v>0</v>
      </c>
      <c r="AP11" s="3623" t="n">
        <v>0</v>
      </c>
      <c r="AQ11" s="3623" t="n">
        <v>0</v>
      </c>
      <c r="AR11" s="3623" t="n">
        <v>0</v>
      </c>
      <c r="AS11" s="3623" t="n">
        <v>0</v>
      </c>
      <c r="AT11" s="3623" t="n">
        <v>0</v>
      </c>
      <c r="AU11" s="3623" t="n">
        <v>0</v>
      </c>
      <c r="AV11" s="3623" t="n">
        <v>0</v>
      </c>
      <c r="AW11" s="3623" t="n">
        <v>0</v>
      </c>
      <c r="AX11" s="3624" t="n">
        <v>0</v>
      </c>
      <c r="AY11" s="3624" t="n">
        <v>0</v>
      </c>
      <c r="AZ11" s="3624" t="n">
        <v>0</v>
      </c>
      <c r="BA11" s="3624" t="n">
        <v>0</v>
      </c>
      <c r="BB11" s="3625">
        <f>I11+M11+Q11+U11+Y11+AC11+AG11+AK11+AO11+AS11+AW11+BA11</f>
        <v/>
      </c>
      <c r="BC11" s="3626" t="n"/>
    </row>
    <row customFormat="1" customHeight="1" ht="30" r="12" s="2046">
      <c r="A12" s="3620" t="inlineStr">
        <is>
          <t>ACQUISITION DE SOLUTION DE DIGITALISATION DU KIT COMMERCIAL</t>
        </is>
      </c>
      <c r="B12" s="3621" t="inlineStr">
        <is>
          <t>BC22120054</t>
        </is>
      </c>
      <c r="C12" s="3622" t="n">
        <v>44925</v>
      </c>
      <c r="D12" s="3620" t="inlineStr">
        <is>
          <t>FLEX EXPORTATION INC</t>
        </is>
      </c>
      <c r="E12" s="3620" t="inlineStr">
        <is>
          <t>DSI</t>
        </is>
      </c>
      <c r="F12" s="3623" t="n">
        <v>0</v>
      </c>
      <c r="G12" s="3623" t="n">
        <v>0</v>
      </c>
      <c r="H12" s="3623" t="n">
        <v>0</v>
      </c>
      <c r="I12" s="3623" t="n">
        <v>0</v>
      </c>
      <c r="J12" s="3623" t="n">
        <v>0</v>
      </c>
      <c r="K12" s="3623" t="n">
        <v>0</v>
      </c>
      <c r="L12" s="3623" t="n">
        <v>0</v>
      </c>
      <c r="M12" s="3623" t="n">
        <v>0</v>
      </c>
      <c r="N12" s="3623" t="n">
        <v>0</v>
      </c>
      <c r="O12" s="3623" t="n">
        <v>0</v>
      </c>
      <c r="P12" s="3623" t="n">
        <v>0</v>
      </c>
      <c r="Q12" s="3623" t="n">
        <v>0</v>
      </c>
      <c r="R12" s="3623" t="n">
        <v>0</v>
      </c>
      <c r="S12" s="3623" t="n">
        <v>0</v>
      </c>
      <c r="T12" s="3623" t="n">
        <v>0</v>
      </c>
      <c r="U12" s="3623" t="n">
        <v>0</v>
      </c>
      <c r="V12" s="3623" t="n">
        <v>0</v>
      </c>
      <c r="W12" s="3623" t="n">
        <v>40786751</v>
      </c>
      <c r="X12" s="3623" t="n">
        <v>0</v>
      </c>
      <c r="Y12" s="3623" t="n">
        <v>40786751</v>
      </c>
      <c r="Z12" s="3623" t="n">
        <v>20203476</v>
      </c>
      <c r="AA12" s="3623" t="n">
        <v>0</v>
      </c>
      <c r="AB12" s="3623" t="n">
        <v>0</v>
      </c>
      <c r="AC12" s="3623" t="n">
        <v>20203476</v>
      </c>
      <c r="AD12" s="3623" t="n">
        <v>0</v>
      </c>
      <c r="AE12" s="3623" t="n">
        <v>0</v>
      </c>
      <c r="AF12" s="3623" t="n">
        <v>0</v>
      </c>
      <c r="AG12" s="3623" t="n">
        <v>0</v>
      </c>
      <c r="AH12" s="3623" t="n">
        <v>0</v>
      </c>
      <c r="AI12" s="3623" t="n">
        <v>0</v>
      </c>
      <c r="AJ12" s="3623" t="n">
        <v>0</v>
      </c>
      <c r="AK12" s="3623" t="n">
        <v>0</v>
      </c>
      <c r="AL12" s="3623" t="n">
        <v>0</v>
      </c>
      <c r="AM12" s="3623" t="n">
        <v>0</v>
      </c>
      <c r="AN12" s="3623" t="n">
        <v>0</v>
      </c>
      <c r="AO12" s="3623" t="n">
        <v>0</v>
      </c>
      <c r="AP12" s="3623" t="n">
        <v>0</v>
      </c>
      <c r="AQ12" s="3623" t="n">
        <v>0</v>
      </c>
      <c r="AR12" s="3623" t="n">
        <v>0</v>
      </c>
      <c r="AS12" s="3623" t="n">
        <v>0</v>
      </c>
      <c r="AT12" s="3623" t="n">
        <v>0</v>
      </c>
      <c r="AU12" s="3623" t="n">
        <v>0</v>
      </c>
      <c r="AV12" s="3623" t="n">
        <v>0</v>
      </c>
      <c r="AW12" s="3623" t="n">
        <v>0</v>
      </c>
      <c r="AX12" s="3624" t="n">
        <v>0</v>
      </c>
      <c r="AY12" s="3624" t="n">
        <v>0</v>
      </c>
      <c r="AZ12" s="3624" t="n">
        <v>0</v>
      </c>
      <c r="BA12" s="3624" t="n">
        <v>0</v>
      </c>
      <c r="BB12" s="3625">
        <f>I12+M12+Q12+U12+Y12+AC12+AG12+AK12+AO12+AS12+AW12+BA12</f>
        <v/>
      </c>
      <c r="BC12" s="3626" t="n"/>
    </row>
    <row customFormat="1" customHeight="1" ht="30" r="13" s="2046">
      <c r="A13" s="3620" t="inlineStr">
        <is>
          <t xml:space="preserve"> FOURNITURE TRANSPORT INSTALLATION MISE EN SERVICE ET MAINTENANCE DE SYSTÈME DE DETECTION D'INCENDIE DANS LES AGENCES DE PORTO-NOVO ET DJOUGOU</t>
        </is>
      </c>
      <c r="B13" s="3621" t="inlineStr">
        <is>
          <t>BC23050009</t>
        </is>
      </c>
      <c r="C13" s="3622" t="n">
        <v>45057</v>
      </c>
      <c r="D13" s="3620" t="inlineStr">
        <is>
          <t>ELECTRONIC SECURITY SYSTEMS</t>
        </is>
      </c>
      <c r="E13" s="3620" t="inlineStr">
        <is>
          <t>DAF</t>
        </is>
      </c>
      <c r="F13" s="3623" t="n">
        <v>0</v>
      </c>
      <c r="G13" s="3623" t="n">
        <v>0</v>
      </c>
      <c r="H13" s="3623" t="n">
        <v>0</v>
      </c>
      <c r="I13" s="3623" t="n">
        <v>0</v>
      </c>
      <c r="J13" s="3623" t="n">
        <v>0</v>
      </c>
      <c r="K13" s="3623" t="n">
        <v>0</v>
      </c>
      <c r="L13" s="3623" t="n">
        <v>0</v>
      </c>
      <c r="M13" s="3623" t="n">
        <v>0</v>
      </c>
      <c r="N13" s="3623" t="n">
        <v>5671670</v>
      </c>
      <c r="O13" s="3623" t="n">
        <v>0</v>
      </c>
      <c r="P13" s="3623" t="n">
        <v>0</v>
      </c>
      <c r="Q13" s="3623" t="n">
        <v>5671670</v>
      </c>
      <c r="R13" s="3623" t="n">
        <v>0</v>
      </c>
      <c r="S13" s="3623" t="n">
        <v>0</v>
      </c>
      <c r="T13" s="3623" t="n">
        <v>0</v>
      </c>
      <c r="U13" s="3623" t="n">
        <v>0</v>
      </c>
      <c r="V13" s="3623" t="n">
        <v>0</v>
      </c>
      <c r="W13" s="3623" t="n">
        <v>0</v>
      </c>
      <c r="X13" s="3623" t="n">
        <v>0</v>
      </c>
      <c r="Y13" s="3623" t="n">
        <v>0</v>
      </c>
      <c r="Z13" s="3623" t="n">
        <v>0</v>
      </c>
      <c r="AA13" s="3623" t="n">
        <v>0</v>
      </c>
      <c r="AB13" s="3623" t="n">
        <v>0</v>
      </c>
      <c r="AC13" s="3623" t="n">
        <v>0</v>
      </c>
      <c r="AD13" s="3623" t="n">
        <v>0</v>
      </c>
      <c r="AE13" s="3623" t="n">
        <v>0</v>
      </c>
      <c r="AF13" s="3623" t="n">
        <v>0</v>
      </c>
      <c r="AG13" s="3623" t="n">
        <v>0</v>
      </c>
      <c r="AH13" s="3623" t="n">
        <v>0</v>
      </c>
      <c r="AI13" s="3623" t="n">
        <v>0</v>
      </c>
      <c r="AJ13" s="3623" t="n">
        <v>0</v>
      </c>
      <c r="AK13" s="3623" t="n">
        <v>0</v>
      </c>
      <c r="AL13" s="3623" t="n">
        <v>0</v>
      </c>
      <c r="AM13" s="3623" t="n">
        <v>0</v>
      </c>
      <c r="AN13" s="3623" t="n">
        <v>0</v>
      </c>
      <c r="AO13" s="3623" t="n">
        <v>0</v>
      </c>
      <c r="AP13" s="3623" t="n">
        <v>0</v>
      </c>
      <c r="AQ13" s="3623" t="n">
        <v>0</v>
      </c>
      <c r="AR13" s="3623" t="n">
        <v>0</v>
      </c>
      <c r="AS13" s="3623" t="n">
        <v>0</v>
      </c>
      <c r="AT13" s="3623" t="n">
        <v>0</v>
      </c>
      <c r="AU13" s="3623" t="n">
        <v>0</v>
      </c>
      <c r="AV13" s="3623" t="n">
        <v>0</v>
      </c>
      <c r="AW13" s="3623" t="n">
        <v>0</v>
      </c>
      <c r="AX13" s="3624" t="n">
        <v>0</v>
      </c>
      <c r="AY13" s="3624" t="n">
        <v>0</v>
      </c>
      <c r="AZ13" s="3624" t="n">
        <v>0</v>
      </c>
      <c r="BA13" s="3624" t="n">
        <v>0</v>
      </c>
      <c r="BB13" s="3625">
        <f>I13+M13+Q13+U13+Y13+AC13+AG13+AK13+AO13+AS13+AW13+BA13</f>
        <v/>
      </c>
      <c r="BC13" s="3626" t="n"/>
    </row>
    <row customFormat="1" customHeight="1" ht="30" r="14" s="2046">
      <c r="A14" s="3620" t="inlineStr">
        <is>
          <t>CONCEPTION, DEVELOPPEMENT ET MISE EN LIGNE DU SERVICE E-CATALOGUE</t>
        </is>
      </c>
      <c r="B14" s="3621" t="inlineStr">
        <is>
          <t>BC23060030</t>
        </is>
      </c>
      <c r="C14" s="3622" t="n">
        <v>45098</v>
      </c>
      <c r="D14" s="3620" t="inlineStr">
        <is>
          <t>CASANET</t>
        </is>
      </c>
      <c r="E14" s="3620" t="inlineStr">
        <is>
          <t>DMC</t>
        </is>
      </c>
      <c r="F14" s="3623" t="n">
        <v>0</v>
      </c>
      <c r="G14" s="3623" t="n">
        <v>0</v>
      </c>
      <c r="H14" s="3623" t="n">
        <v>0</v>
      </c>
      <c r="I14" s="3623" t="n">
        <v>0</v>
      </c>
      <c r="J14" s="3623" t="n">
        <v>0</v>
      </c>
      <c r="K14" s="3623" t="n">
        <v>0</v>
      </c>
      <c r="L14" s="3623" t="n">
        <v>0</v>
      </c>
      <c r="M14" s="3623" t="n">
        <v>0</v>
      </c>
      <c r="N14" s="3623" t="n">
        <v>0</v>
      </c>
      <c r="O14" s="3623" t="n">
        <v>0</v>
      </c>
      <c r="P14" s="3623" t="n">
        <v>0</v>
      </c>
      <c r="Q14" s="3623" t="n">
        <v>0</v>
      </c>
      <c r="R14" s="3623" t="n">
        <v>0</v>
      </c>
      <c r="S14" s="3623" t="n">
        <v>1326922</v>
      </c>
      <c r="T14" s="3623" t="n">
        <v>0</v>
      </c>
      <c r="U14" s="3623" t="n">
        <v>1326922</v>
      </c>
      <c r="V14" s="3623" t="n">
        <v>0</v>
      </c>
      <c r="W14" s="3623" t="n">
        <v>0</v>
      </c>
      <c r="X14" s="3623" t="n">
        <v>0</v>
      </c>
      <c r="Y14" s="3623" t="n">
        <v>0</v>
      </c>
      <c r="Z14" s="3623" t="n">
        <v>0</v>
      </c>
      <c r="AA14" s="3623" t="n">
        <v>0</v>
      </c>
      <c r="AB14" s="3623" t="n">
        <v>0</v>
      </c>
      <c r="AC14" s="3623" t="n">
        <v>0</v>
      </c>
      <c r="AD14" s="3623" t="n">
        <v>0</v>
      </c>
      <c r="AE14" s="3623" t="n">
        <v>0</v>
      </c>
      <c r="AF14" s="3623" t="n">
        <v>0</v>
      </c>
      <c r="AG14" s="3623" t="n">
        <v>0</v>
      </c>
      <c r="AH14" s="3623" t="n">
        <v>0</v>
      </c>
      <c r="AI14" s="3623" t="n">
        <v>0</v>
      </c>
      <c r="AJ14" s="3623" t="n">
        <v>0</v>
      </c>
      <c r="AK14" s="3623" t="n">
        <v>0</v>
      </c>
      <c r="AL14" s="3623" t="n">
        <v>0</v>
      </c>
      <c r="AM14" s="3623" t="n">
        <v>0</v>
      </c>
      <c r="AN14" s="3623" t="n">
        <v>0</v>
      </c>
      <c r="AO14" s="3623" t="n">
        <v>0</v>
      </c>
      <c r="AP14" s="3623" t="n">
        <v>0</v>
      </c>
      <c r="AQ14" s="3623" t="n">
        <v>0</v>
      </c>
      <c r="AR14" s="3623" t="n">
        <v>0</v>
      </c>
      <c r="AS14" s="3623" t="n">
        <v>0</v>
      </c>
      <c r="AT14" s="3623" t="n">
        <v>0</v>
      </c>
      <c r="AU14" s="3623" t="n">
        <v>0</v>
      </c>
      <c r="AV14" s="3623" t="n">
        <v>0</v>
      </c>
      <c r="AW14" s="3623" t="n">
        <v>0</v>
      </c>
      <c r="AX14" s="3624" t="n">
        <v>0</v>
      </c>
      <c r="AY14" s="3624" t="n">
        <v>0</v>
      </c>
      <c r="AZ14" s="3624" t="n">
        <v>0</v>
      </c>
      <c r="BA14" s="3624" t="n">
        <v>0</v>
      </c>
      <c r="BB14" s="3625">
        <f>I14+M14+Q14+U14+Y14+AC14+AG14+AK14+AO14+AS14+AW14+BA14</f>
        <v/>
      </c>
      <c r="BC14" s="3626" t="n"/>
    </row>
    <row customFormat="1" customHeight="1" ht="30" r="15" s="2046">
      <c r="A15" s="3620" t="inlineStr">
        <is>
          <t>FOURNITURE ET INSTALLATION DE SYSTÈME DE DETECTION D'EAU ADRESSABLE POUR LES CENTRES TECHNIQUES</t>
        </is>
      </c>
      <c r="B15" s="3621" t="inlineStr">
        <is>
          <t>BC23070013</t>
        </is>
      </c>
      <c r="C15" s="3622" t="n">
        <v>45121</v>
      </c>
      <c r="D15" s="3620" t="inlineStr">
        <is>
          <t>DSID BENIN</t>
        </is>
      </c>
      <c r="E15" s="3620" t="inlineStr">
        <is>
          <t>DT</t>
        </is>
      </c>
      <c r="F15" s="3623" t="n">
        <v>0</v>
      </c>
      <c r="G15" s="3623" t="n">
        <v>0</v>
      </c>
      <c r="H15" s="3623" t="n">
        <v>0</v>
      </c>
      <c r="I15" s="3623" t="n">
        <v>0</v>
      </c>
      <c r="J15" s="3623" t="n">
        <v>0</v>
      </c>
      <c r="K15" s="3623" t="n">
        <v>3709732</v>
      </c>
      <c r="L15" s="3623" t="n">
        <v>0</v>
      </c>
      <c r="M15" s="3623" t="n">
        <v>3709732</v>
      </c>
      <c r="N15" s="3623" t="n">
        <v>0</v>
      </c>
      <c r="O15" s="3623" t="n">
        <v>0</v>
      </c>
      <c r="P15" s="3623" t="n">
        <v>0</v>
      </c>
      <c r="Q15" s="3623" t="n">
        <v>0</v>
      </c>
      <c r="R15" s="3623" t="n">
        <v>0</v>
      </c>
      <c r="S15" s="3623" t="n">
        <v>0</v>
      </c>
      <c r="T15" s="3623" t="n">
        <v>0</v>
      </c>
      <c r="U15" s="3623" t="n">
        <v>0</v>
      </c>
      <c r="V15" s="3623" t="n">
        <v>0</v>
      </c>
      <c r="W15" s="3623" t="n">
        <v>0</v>
      </c>
      <c r="X15" s="3623" t="n">
        <v>0</v>
      </c>
      <c r="Y15" s="3623" t="n">
        <v>0</v>
      </c>
      <c r="Z15" s="3623" t="n">
        <v>0</v>
      </c>
      <c r="AA15" s="3623" t="n">
        <v>0</v>
      </c>
      <c r="AB15" s="3623" t="n">
        <v>0</v>
      </c>
      <c r="AC15" s="3623" t="n">
        <v>0</v>
      </c>
      <c r="AD15" s="3623" t="n">
        <v>0</v>
      </c>
      <c r="AE15" s="3623" t="n">
        <v>0</v>
      </c>
      <c r="AF15" s="3623" t="n">
        <v>0</v>
      </c>
      <c r="AG15" s="3623" t="n">
        <v>0</v>
      </c>
      <c r="AH15" s="3623" t="n">
        <v>0</v>
      </c>
      <c r="AI15" s="3623" t="n">
        <v>0</v>
      </c>
      <c r="AJ15" s="3623" t="n">
        <v>0</v>
      </c>
      <c r="AK15" s="3623" t="n">
        <v>0</v>
      </c>
      <c r="AL15" s="3623" t="n">
        <v>0</v>
      </c>
      <c r="AM15" s="3623" t="n">
        <v>0</v>
      </c>
      <c r="AN15" s="3623" t="n">
        <v>0</v>
      </c>
      <c r="AO15" s="3623" t="n">
        <v>0</v>
      </c>
      <c r="AP15" s="3623" t="n">
        <v>0</v>
      </c>
      <c r="AQ15" s="3623" t="n">
        <v>0</v>
      </c>
      <c r="AR15" s="3623" t="n">
        <v>0</v>
      </c>
      <c r="AS15" s="3623" t="n">
        <v>0</v>
      </c>
      <c r="AT15" s="3623" t="n">
        <v>0</v>
      </c>
      <c r="AU15" s="3623" t="n">
        <v>0</v>
      </c>
      <c r="AV15" s="3623" t="n">
        <v>0</v>
      </c>
      <c r="AW15" s="3623" t="n">
        <v>0</v>
      </c>
      <c r="AX15" s="3624" t="n">
        <v>0</v>
      </c>
      <c r="AY15" s="3624" t="n">
        <v>0</v>
      </c>
      <c r="AZ15" s="3624" t="n">
        <v>0</v>
      </c>
      <c r="BA15" s="3624" t="n">
        <v>0</v>
      </c>
      <c r="BB15" s="3625">
        <f>I15+M15+Q15+U15+Y15+AC15+AG15+AK15+AO15+AS15+AW15+BA15</f>
        <v/>
      </c>
      <c r="BC15" s="3626" t="n"/>
    </row>
    <row customFormat="1" customHeight="1" ht="30" r="16" s="2062">
      <c r="A16" s="3620" t="inlineStr">
        <is>
          <t>FOURNITURE ET MONTAGE DE MOBILIERS DANS LES AGENCES MOOV AFRICA AKASSATO; PARAKOU ET LOKOSSA</t>
        </is>
      </c>
      <c r="B16" s="3621" t="inlineStr">
        <is>
          <t>BC23090004</t>
        </is>
      </c>
      <c r="C16" s="3622" t="n">
        <v>45177</v>
      </c>
      <c r="D16" s="3620" t="inlineStr">
        <is>
          <t>MAROC BUREAU</t>
        </is>
      </c>
      <c r="E16" s="3620" t="inlineStr">
        <is>
          <t>DAF</t>
        </is>
      </c>
      <c r="F16" s="3623" t="n">
        <v>0</v>
      </c>
      <c r="G16" s="3623" t="n">
        <v>0</v>
      </c>
      <c r="H16" s="3623" t="n">
        <v>0</v>
      </c>
      <c r="I16" s="3623" t="n">
        <v>0</v>
      </c>
      <c r="J16" s="3623" t="n">
        <v>0</v>
      </c>
      <c r="K16" s="3623" t="n">
        <v>0</v>
      </c>
      <c r="L16" s="3623" t="n">
        <v>0</v>
      </c>
      <c r="M16" s="3623" t="n">
        <v>0</v>
      </c>
      <c r="N16" s="3623" t="n">
        <v>0</v>
      </c>
      <c r="O16" s="3623" t="n">
        <v>0</v>
      </c>
      <c r="P16" s="3623" t="n">
        <v>4979876</v>
      </c>
      <c r="Q16" s="3623" t="n">
        <v>4979876</v>
      </c>
      <c r="R16" s="3623" t="n">
        <v>0</v>
      </c>
      <c r="S16" s="3623" t="n">
        <v>0</v>
      </c>
      <c r="T16" s="3623" t="n">
        <v>0</v>
      </c>
      <c r="U16" s="3623" t="n">
        <v>0</v>
      </c>
      <c r="V16" s="3623" t="n">
        <v>0</v>
      </c>
      <c r="W16" s="3623" t="n">
        <v>0</v>
      </c>
      <c r="X16" s="3623" t="n">
        <v>916091</v>
      </c>
      <c r="Y16" s="3623" t="n">
        <v>916091</v>
      </c>
      <c r="Z16" s="3623" t="n">
        <v>0</v>
      </c>
      <c r="AA16" s="3623" t="n">
        <v>0</v>
      </c>
      <c r="AB16" s="3623" t="n">
        <v>0</v>
      </c>
      <c r="AC16" s="3623" t="n">
        <v>0</v>
      </c>
      <c r="AD16" s="3623" t="n">
        <v>0</v>
      </c>
      <c r="AE16" s="3623" t="n">
        <v>0</v>
      </c>
      <c r="AF16" s="3623" t="n">
        <v>0</v>
      </c>
      <c r="AG16" s="3623" t="n">
        <v>0</v>
      </c>
      <c r="AH16" s="3623" t="n">
        <v>0</v>
      </c>
      <c r="AI16" s="3623" t="n">
        <v>0</v>
      </c>
      <c r="AJ16" s="3623" t="n">
        <v>211480</v>
      </c>
      <c r="AK16" s="3623" t="n">
        <v>211480</v>
      </c>
      <c r="AL16" s="3623" t="n">
        <v>0</v>
      </c>
      <c r="AM16" s="3623" t="n">
        <v>0</v>
      </c>
      <c r="AN16" s="3623" t="n">
        <v>0</v>
      </c>
      <c r="AO16" s="3623" t="n">
        <v>0</v>
      </c>
      <c r="AP16" s="3623" t="n">
        <v>0</v>
      </c>
      <c r="AQ16" s="3623" t="n">
        <v>0</v>
      </c>
      <c r="AR16" s="3623" t="n">
        <v>0</v>
      </c>
      <c r="AS16" s="3623" t="n">
        <v>0</v>
      </c>
      <c r="AT16" s="3623" t="n">
        <v>0</v>
      </c>
      <c r="AU16" s="3623" t="n">
        <v>0</v>
      </c>
      <c r="AV16" s="3623" t="n">
        <v>0</v>
      </c>
      <c r="AW16" s="3623" t="n">
        <v>0</v>
      </c>
      <c r="AX16" s="3624" t="n">
        <v>0</v>
      </c>
      <c r="AY16" s="3624" t="n">
        <v>0</v>
      </c>
      <c r="AZ16" s="3624" t="n">
        <v>0</v>
      </c>
      <c r="BA16" s="3624" t="n">
        <v>0</v>
      </c>
      <c r="BB16" s="3625">
        <f>I16+M16+Q16+U16+Y16+AC16+AG16+AK16+AO16+AS16+AW16+BA16</f>
        <v/>
      </c>
      <c r="BC16" s="3626" t="n"/>
    </row>
    <row customFormat="1" customHeight="1" ht="30" r="17" s="2046">
      <c r="A17" s="3620" t="inlineStr">
        <is>
          <t>PRESTATION D'EXTENSION L2600 POUR 20  SITES</t>
        </is>
      </c>
      <c r="B17" s="3621" t="inlineStr">
        <is>
          <t>BC23110002</t>
        </is>
      </c>
      <c r="C17" s="3622" t="n">
        <v>45237</v>
      </c>
      <c r="D17" s="3620" t="inlineStr">
        <is>
          <t>HUAWEI TECHNOLOGIES BENIN</t>
        </is>
      </c>
      <c r="E17" s="3620" t="inlineStr">
        <is>
          <t>DT</t>
        </is>
      </c>
      <c r="F17" s="3623" t="n">
        <v>0</v>
      </c>
      <c r="G17" s="3623" t="n">
        <v>0</v>
      </c>
      <c r="H17" s="3623" t="n">
        <v>0</v>
      </c>
      <c r="I17" s="3623" t="n">
        <v>0</v>
      </c>
      <c r="J17" s="3623" t="n">
        <v>0</v>
      </c>
      <c r="K17" s="3623" t="n">
        <v>0</v>
      </c>
      <c r="L17" s="3623" t="n">
        <v>0</v>
      </c>
      <c r="M17" s="3623" t="n">
        <v>0</v>
      </c>
      <c r="N17" s="3623" t="n">
        <v>0</v>
      </c>
      <c r="O17" s="3623" t="n">
        <v>0</v>
      </c>
      <c r="P17" s="3623" t="n">
        <v>0</v>
      </c>
      <c r="Q17" s="3623" t="n">
        <v>0</v>
      </c>
      <c r="R17" s="3623" t="n">
        <v>0</v>
      </c>
      <c r="S17" s="3623" t="n">
        <v>0</v>
      </c>
      <c r="T17" s="3623" t="n">
        <v>0</v>
      </c>
      <c r="U17" s="3623" t="n">
        <v>0</v>
      </c>
      <c r="V17" s="3623" t="n">
        <v>0</v>
      </c>
      <c r="W17" s="3623" t="n">
        <v>0</v>
      </c>
      <c r="X17" s="3623" t="n">
        <v>0</v>
      </c>
      <c r="Y17" s="3623" t="n">
        <v>0</v>
      </c>
      <c r="Z17" s="3623" t="n">
        <v>0</v>
      </c>
      <c r="AA17" s="3623" t="n">
        <v>0</v>
      </c>
      <c r="AB17" s="3623" t="n">
        <v>0</v>
      </c>
      <c r="AC17" s="3623" t="n">
        <v>0</v>
      </c>
      <c r="AD17" s="3623" t="n">
        <v>0</v>
      </c>
      <c r="AE17" s="3623" t="n">
        <v>0</v>
      </c>
      <c r="AF17" s="3623" t="n">
        <v>0</v>
      </c>
      <c r="AG17" s="3623" t="n">
        <v>0</v>
      </c>
      <c r="AH17" s="3623" t="n">
        <v>0</v>
      </c>
      <c r="AI17" s="3623" t="n">
        <v>0</v>
      </c>
      <c r="AJ17" s="3623" t="n">
        <v>0</v>
      </c>
      <c r="AK17" s="3623" t="n">
        <v>0</v>
      </c>
      <c r="AL17" s="3623" t="n">
        <v>0</v>
      </c>
      <c r="AM17" s="3623" t="n">
        <v>0</v>
      </c>
      <c r="AN17" s="3623" t="n">
        <v>0</v>
      </c>
      <c r="AO17" s="3623" t="n">
        <v>0</v>
      </c>
      <c r="AP17" s="3623" t="n">
        <v>0</v>
      </c>
      <c r="AQ17" s="3623" t="n">
        <v>0</v>
      </c>
      <c r="AR17" s="3623" t="n">
        <v>0</v>
      </c>
      <c r="AS17" s="3623" t="n">
        <v>0</v>
      </c>
      <c r="AT17" s="3623" t="n">
        <v>0</v>
      </c>
      <c r="AU17" s="3623" t="n">
        <v>0</v>
      </c>
      <c r="AV17" s="3623" t="n">
        <v>0</v>
      </c>
      <c r="AW17" s="3623" t="n">
        <v>0</v>
      </c>
      <c r="AX17" s="3624" t="n">
        <v>0</v>
      </c>
      <c r="AY17" s="3624" t="n">
        <v>0</v>
      </c>
      <c r="AZ17" s="3624" t="n">
        <v>0</v>
      </c>
      <c r="BA17" s="3624" t="n">
        <v>0</v>
      </c>
      <c r="BB17" s="3625">
        <f>I17+M17+Q17+U17+Y17+AC17+AG17+AK17+AO17+AS17+AW17+BA17</f>
        <v/>
      </c>
      <c r="BC17" s="3626" t="n"/>
    </row>
    <row customFormat="1" customHeight="1" ht="30" r="18" s="2046">
      <c r="A18" s="3620" t="inlineStr">
        <is>
          <t xml:space="preserve">PROGRAMME RAN 2023 COMMANDE N°03 : SERVICES POUR 58 MACRO BTS </t>
        </is>
      </c>
      <c r="B18" s="3621" t="inlineStr">
        <is>
          <t>BC23110026</t>
        </is>
      </c>
      <c r="C18" s="3622" t="n">
        <v>45254</v>
      </c>
      <c r="D18" s="3620" t="inlineStr">
        <is>
          <t>ERICSSON SENEGAL SUCCURSALE AU BENI</t>
        </is>
      </c>
      <c r="E18" s="3620" t="inlineStr">
        <is>
          <t>DT</t>
        </is>
      </c>
      <c r="F18" s="3623" t="n">
        <v>0</v>
      </c>
      <c r="G18" s="3623" t="n">
        <v>0</v>
      </c>
      <c r="H18" s="3623" t="n">
        <v>0</v>
      </c>
      <c r="I18" s="3623" t="n">
        <v>0</v>
      </c>
      <c r="J18" s="3623" t="n">
        <v>0</v>
      </c>
      <c r="K18" s="3623" t="n">
        <v>15620137</v>
      </c>
      <c r="L18" s="3623" t="n">
        <v>0</v>
      </c>
      <c r="M18" s="3623" t="n">
        <v>15620137</v>
      </c>
      <c r="N18" s="3623" t="n">
        <v>0</v>
      </c>
      <c r="O18" s="3623" t="n">
        <v>0</v>
      </c>
      <c r="P18" s="3623" t="n">
        <v>0</v>
      </c>
      <c r="Q18" s="3623" t="n">
        <v>0</v>
      </c>
      <c r="R18" s="3623" t="n">
        <v>0</v>
      </c>
      <c r="S18" s="3623" t="n">
        <v>0</v>
      </c>
      <c r="T18" s="3623" t="n">
        <v>0</v>
      </c>
      <c r="U18" s="3623" t="n">
        <v>0</v>
      </c>
      <c r="V18" s="3623" t="n">
        <v>0</v>
      </c>
      <c r="W18" s="3623" t="n">
        <v>0</v>
      </c>
      <c r="X18" s="3623" t="n">
        <v>0</v>
      </c>
      <c r="Y18" s="3623" t="n">
        <v>0</v>
      </c>
      <c r="Z18" s="3623" t="n">
        <v>0</v>
      </c>
      <c r="AA18" s="3623" t="n">
        <v>0</v>
      </c>
      <c r="AB18" s="3623" t="n">
        <v>0</v>
      </c>
      <c r="AC18" s="3623" t="n">
        <v>0</v>
      </c>
      <c r="AD18" s="3623" t="n">
        <v>0</v>
      </c>
      <c r="AE18" s="3623" t="n">
        <v>0</v>
      </c>
      <c r="AF18" s="3623" t="n">
        <v>0</v>
      </c>
      <c r="AG18" s="3623" t="n">
        <v>0</v>
      </c>
      <c r="AH18" s="3623" t="n">
        <v>0</v>
      </c>
      <c r="AI18" s="3623" t="n">
        <v>0</v>
      </c>
      <c r="AJ18" s="3623" t="n">
        <v>0</v>
      </c>
      <c r="AK18" s="3623" t="n">
        <v>0</v>
      </c>
      <c r="AL18" s="3623" t="n">
        <v>0</v>
      </c>
      <c r="AM18" s="3623" t="n">
        <v>0</v>
      </c>
      <c r="AN18" s="3623" t="n">
        <v>0</v>
      </c>
      <c r="AO18" s="3623" t="n">
        <v>0</v>
      </c>
      <c r="AP18" s="3623" t="n">
        <v>0</v>
      </c>
      <c r="AQ18" s="3623" t="n">
        <v>0</v>
      </c>
      <c r="AR18" s="3623" t="n">
        <v>0</v>
      </c>
      <c r="AS18" s="3623" t="n">
        <v>0</v>
      </c>
      <c r="AT18" s="3623" t="n">
        <v>0</v>
      </c>
      <c r="AU18" s="3623" t="n">
        <v>0</v>
      </c>
      <c r="AV18" s="3623" t="n">
        <v>0</v>
      </c>
      <c r="AW18" s="3623" t="n">
        <v>0</v>
      </c>
      <c r="AX18" s="3624" t="n">
        <v>0</v>
      </c>
      <c r="AY18" s="3624" t="n">
        <v>0</v>
      </c>
      <c r="AZ18" s="3624" t="n">
        <v>0</v>
      </c>
      <c r="BA18" s="3624" t="n">
        <v>0</v>
      </c>
      <c r="BB18" s="3625">
        <f>I18+M18+Q18+U18+Y18+AC18+AG18+AK18+AO18+AS18+AW18+BA18</f>
        <v/>
      </c>
      <c r="BC18" s="3626" t="n"/>
    </row>
    <row customFormat="1" customHeight="1" ht="30" r="19" s="2046">
      <c r="A19" s="3620" t="inlineStr">
        <is>
          <t>INSTALLATION DE 25 PYLÔNES GREENFIELD DE 40M</t>
        </is>
      </c>
      <c r="B19" s="3621" t="inlineStr">
        <is>
          <t>BC24010008</t>
        </is>
      </c>
      <c r="C19" s="3622" t="n">
        <v>45303</v>
      </c>
      <c r="D19" s="3620" t="inlineStr">
        <is>
          <t>SAGEMCOM BENIN SARL</t>
        </is>
      </c>
      <c r="E19" s="3620" t="inlineStr">
        <is>
          <t>DT</t>
        </is>
      </c>
      <c r="F19" s="3623" t="n">
        <v>0</v>
      </c>
      <c r="G19" s="3623" t="n">
        <v>0</v>
      </c>
      <c r="H19" s="3623" t="n">
        <v>0</v>
      </c>
      <c r="I19" s="3623" t="n">
        <v>0</v>
      </c>
      <c r="J19" s="3623" t="n">
        <v>0</v>
      </c>
      <c r="K19" s="3623" t="n">
        <v>12841349</v>
      </c>
      <c r="L19" s="3623" t="n">
        <v>0</v>
      </c>
      <c r="M19" s="3623" t="n">
        <v>12841349</v>
      </c>
      <c r="N19" s="3623" t="n">
        <v>0</v>
      </c>
      <c r="O19" s="3623" t="n">
        <v>0</v>
      </c>
      <c r="P19" s="3623" t="n">
        <v>0</v>
      </c>
      <c r="Q19" s="3623" t="n">
        <v>0</v>
      </c>
      <c r="R19" s="3623" t="n">
        <v>0</v>
      </c>
      <c r="S19" s="3623" t="n">
        <v>0</v>
      </c>
      <c r="T19" s="3623" t="n">
        <v>0</v>
      </c>
      <c r="U19" s="3623" t="n">
        <v>0</v>
      </c>
      <c r="V19" s="3623" t="n">
        <v>0</v>
      </c>
      <c r="W19" s="3623" t="n">
        <v>0</v>
      </c>
      <c r="X19" s="3623" t="n">
        <v>0</v>
      </c>
      <c r="Y19" s="3623" t="n">
        <v>0</v>
      </c>
      <c r="Z19" s="3623" t="n">
        <v>0</v>
      </c>
      <c r="AA19" s="3623" t="n">
        <v>0</v>
      </c>
      <c r="AB19" s="3623" t="n">
        <v>0</v>
      </c>
      <c r="AC19" s="3623" t="n">
        <v>0</v>
      </c>
      <c r="AD19" s="3623" t="n">
        <v>0</v>
      </c>
      <c r="AE19" s="3623" t="n">
        <v>89889443</v>
      </c>
      <c r="AF19" s="3623" t="n">
        <v>0</v>
      </c>
      <c r="AG19" s="3623" t="n">
        <v>89889443</v>
      </c>
      <c r="AH19" s="3623" t="n">
        <v>0</v>
      </c>
      <c r="AI19" s="3623" t="n">
        <v>0</v>
      </c>
      <c r="AJ19" s="3623" t="n">
        <v>0</v>
      </c>
      <c r="AK19" s="3623" t="n">
        <v>0</v>
      </c>
      <c r="AL19" s="3623" t="n">
        <v>0</v>
      </c>
      <c r="AM19" s="3623" t="n">
        <v>0</v>
      </c>
      <c r="AN19" s="3623" t="n">
        <v>0</v>
      </c>
      <c r="AO19" s="3623" t="n">
        <v>0</v>
      </c>
      <c r="AP19" s="3623" t="n">
        <v>0</v>
      </c>
      <c r="AQ19" s="3623" t="n">
        <v>0</v>
      </c>
      <c r="AR19" s="3623" t="n">
        <v>0</v>
      </c>
      <c r="AS19" s="3623" t="n">
        <v>0</v>
      </c>
      <c r="AT19" s="3623" t="n">
        <v>0</v>
      </c>
      <c r="AU19" s="3623" t="n">
        <v>0</v>
      </c>
      <c r="AV19" s="3623" t="n">
        <v>0</v>
      </c>
      <c r="AW19" s="3623" t="n">
        <v>0</v>
      </c>
      <c r="AX19" s="3624" t="n">
        <v>0</v>
      </c>
      <c r="AY19" s="3624" t="n">
        <v>0</v>
      </c>
      <c r="AZ19" s="3624" t="n">
        <v>0</v>
      </c>
      <c r="BA19" s="3624" t="n">
        <v>0</v>
      </c>
      <c r="BB19" s="3625">
        <f>I19+M19+Q19+U19+Y19+AC19+AG19+AK19+AO19+AS19+AW19+BA19</f>
        <v/>
      </c>
      <c r="BC19" s="3626" t="n"/>
    </row>
    <row customFormat="1" customHeight="1" ht="30" r="20" s="2046">
      <c r="A20" s="3620" t="inlineStr">
        <is>
          <t>ELECTRIFICATION PAR EXTENTION BT DE 03 SITES ( SITE MINANTINKPON ; SITE HEVIE_7 ; SITE ALLADA_5)</t>
        </is>
      </c>
      <c r="B20" s="3621" t="inlineStr">
        <is>
          <t>BC24010026</t>
        </is>
      </c>
      <c r="C20" s="3622" t="n">
        <v>45310</v>
      </c>
      <c r="D20" s="3620" t="inlineStr">
        <is>
          <t>GRM SARL</t>
        </is>
      </c>
      <c r="E20" s="3620" t="inlineStr">
        <is>
          <t>DT</t>
        </is>
      </c>
      <c r="F20" s="3623" t="n">
        <v>0</v>
      </c>
      <c r="G20" s="3623" t="n">
        <v>0</v>
      </c>
      <c r="H20" s="3623" t="n">
        <v>0</v>
      </c>
      <c r="I20" s="3623" t="n">
        <v>0</v>
      </c>
      <c r="J20" s="3623" t="n">
        <v>0</v>
      </c>
      <c r="K20" s="3623" t="n">
        <v>0</v>
      </c>
      <c r="L20" s="3623" t="n">
        <v>0</v>
      </c>
      <c r="M20" s="3623" t="n">
        <v>0</v>
      </c>
      <c r="N20" s="3623" t="n">
        <v>0</v>
      </c>
      <c r="O20" s="3623" t="n">
        <v>0</v>
      </c>
      <c r="P20" s="3623" t="n">
        <v>0</v>
      </c>
      <c r="Q20" s="3623" t="n">
        <v>0</v>
      </c>
      <c r="R20" s="3623" t="n">
        <v>0</v>
      </c>
      <c r="S20" s="3623" t="n">
        <v>-900914</v>
      </c>
      <c r="T20" s="3623" t="n">
        <v>0</v>
      </c>
      <c r="U20" s="3623" t="n">
        <v>-900914</v>
      </c>
      <c r="V20" s="3623" t="n">
        <v>0</v>
      </c>
      <c r="W20" s="3623" t="n">
        <v>0</v>
      </c>
      <c r="X20" s="3623" t="n">
        <v>0</v>
      </c>
      <c r="Y20" s="3623" t="n">
        <v>0</v>
      </c>
      <c r="Z20" s="3623" t="n">
        <v>0</v>
      </c>
      <c r="AA20" s="3623" t="n">
        <v>0</v>
      </c>
      <c r="AB20" s="3623" t="n">
        <v>0</v>
      </c>
      <c r="AC20" s="3623" t="n">
        <v>0</v>
      </c>
      <c r="AD20" s="3623" t="n">
        <v>0</v>
      </c>
      <c r="AE20" s="3623" t="n">
        <v>0</v>
      </c>
      <c r="AF20" s="3623" t="n">
        <v>0</v>
      </c>
      <c r="AG20" s="3623" t="n">
        <v>0</v>
      </c>
      <c r="AH20" s="3623" t="n">
        <v>0</v>
      </c>
      <c r="AI20" s="3623" t="n">
        <v>0</v>
      </c>
      <c r="AJ20" s="3623" t="n">
        <v>0</v>
      </c>
      <c r="AK20" s="3623" t="n">
        <v>0</v>
      </c>
      <c r="AL20" s="3623" t="n">
        <v>0</v>
      </c>
      <c r="AM20" s="3623" t="n">
        <v>0</v>
      </c>
      <c r="AN20" s="3623" t="n">
        <v>0</v>
      </c>
      <c r="AO20" s="3623" t="n">
        <v>0</v>
      </c>
      <c r="AP20" s="3623" t="n">
        <v>0</v>
      </c>
      <c r="AQ20" s="3623" t="n">
        <v>0</v>
      </c>
      <c r="AR20" s="3623" t="n">
        <v>0</v>
      </c>
      <c r="AS20" s="3623" t="n">
        <v>0</v>
      </c>
      <c r="AT20" s="3623" t="n">
        <v>0</v>
      </c>
      <c r="AU20" s="3623" t="n">
        <v>0</v>
      </c>
      <c r="AV20" s="3623" t="n">
        <v>0</v>
      </c>
      <c r="AW20" s="3623" t="n">
        <v>0</v>
      </c>
      <c r="AX20" s="3624" t="n">
        <v>0</v>
      </c>
      <c r="AY20" s="3624" t="n">
        <v>0</v>
      </c>
      <c r="AZ20" s="3624" t="n">
        <v>0</v>
      </c>
      <c r="BA20" s="3624" t="n">
        <v>0</v>
      </c>
      <c r="BB20" s="3625">
        <f>I20+M20+Q20+U20+Y20+AC20+AG20+AK20+AO20+AS20+AW20+BA20</f>
        <v/>
      </c>
      <c r="BC20" s="3626" t="n"/>
    </row>
    <row customFormat="1" customHeight="1" ht="30" r="21" s="2046">
      <c r="A21" s="3620" t="inlineStr">
        <is>
          <t>REALISATION D'UNE ETUDE D'IMPACT ENVIRONNEMENTAL DANS LE CADRE DE LA CONSTRUCTION DU MAGASIN AU CENTRE TECHNIQUE MOOV AFRICA AKASSATO</t>
        </is>
      </c>
      <c r="B21" s="3621" t="inlineStr">
        <is>
          <t>BC24010032</t>
        </is>
      </c>
      <c r="C21" s="3622" t="n">
        <v>45315</v>
      </c>
      <c r="D21" s="3620" t="inlineStr">
        <is>
          <t>ELOHIM INGENIERIE LOGISTIQUE</t>
        </is>
      </c>
      <c r="E21" s="3620" t="inlineStr">
        <is>
          <t>DAF</t>
        </is>
      </c>
      <c r="F21" s="3623" t="n">
        <v>0</v>
      </c>
      <c r="G21" s="3623" t="n">
        <v>0</v>
      </c>
      <c r="H21" s="3623" t="n">
        <v>0</v>
      </c>
      <c r="I21" s="3623" t="n">
        <v>0</v>
      </c>
      <c r="J21" s="3623" t="n">
        <v>0</v>
      </c>
      <c r="K21" s="3623" t="n">
        <v>0</v>
      </c>
      <c r="L21" s="3623" t="n">
        <v>0</v>
      </c>
      <c r="M21" s="3623" t="n">
        <v>0</v>
      </c>
      <c r="N21" s="3623" t="n">
        <v>0</v>
      </c>
      <c r="O21" s="3623" t="n">
        <v>0</v>
      </c>
      <c r="P21" s="3623" t="n">
        <v>0</v>
      </c>
      <c r="Q21" s="3623" t="n">
        <v>0</v>
      </c>
      <c r="R21" s="3623" t="n">
        <v>0</v>
      </c>
      <c r="S21" s="3623" t="n">
        <v>0</v>
      </c>
      <c r="T21" s="3623" t="n">
        <v>0</v>
      </c>
      <c r="U21" s="3623" t="n">
        <v>0</v>
      </c>
      <c r="V21" s="3623" t="n">
        <v>0</v>
      </c>
      <c r="W21" s="3623" t="n">
        <v>2240000</v>
      </c>
      <c r="X21" s="3623" t="n">
        <v>0</v>
      </c>
      <c r="Y21" s="3623" t="n">
        <v>2240000</v>
      </c>
      <c r="Z21" s="3623" t="n">
        <v>0</v>
      </c>
      <c r="AA21" s="3623" t="n">
        <v>0</v>
      </c>
      <c r="AB21" s="3623" t="n">
        <v>0</v>
      </c>
      <c r="AC21" s="3623" t="n">
        <v>0</v>
      </c>
      <c r="AD21" s="3623" t="n">
        <v>0</v>
      </c>
      <c r="AE21" s="3623" t="n">
        <v>0</v>
      </c>
      <c r="AF21" s="3623" t="n">
        <v>0</v>
      </c>
      <c r="AG21" s="3623" t="n">
        <v>0</v>
      </c>
      <c r="AH21" s="3623" t="n">
        <v>0</v>
      </c>
      <c r="AI21" s="3623" t="n">
        <v>0</v>
      </c>
      <c r="AJ21" s="3623" t="n">
        <v>0</v>
      </c>
      <c r="AK21" s="3623" t="n">
        <v>0</v>
      </c>
      <c r="AL21" s="3623" t="n">
        <v>0</v>
      </c>
      <c r="AM21" s="3623" t="n">
        <v>0</v>
      </c>
      <c r="AN21" s="3623" t="n">
        <v>0</v>
      </c>
      <c r="AO21" s="3623" t="n">
        <v>0</v>
      </c>
      <c r="AP21" s="3623" t="n">
        <v>0</v>
      </c>
      <c r="AQ21" s="3623" t="n">
        <v>0</v>
      </c>
      <c r="AR21" s="3623" t="n">
        <v>0</v>
      </c>
      <c r="AS21" s="3623" t="n">
        <v>0</v>
      </c>
      <c r="AT21" s="3623" t="n">
        <v>0</v>
      </c>
      <c r="AU21" s="3623" t="n">
        <v>0</v>
      </c>
      <c r="AV21" s="3623" t="n">
        <v>0</v>
      </c>
      <c r="AW21" s="3623" t="n">
        <v>0</v>
      </c>
      <c r="AX21" s="3624" t="n">
        <v>0</v>
      </c>
      <c r="AY21" s="3624" t="n">
        <v>0</v>
      </c>
      <c r="AZ21" s="3624" t="n">
        <v>0</v>
      </c>
      <c r="BA21" s="3624" t="n">
        <v>0</v>
      </c>
      <c r="BB21" s="3625">
        <f>I21+M21+Q21+U21+Y21+AC21+AG21+AK21+AO21+AS21+AW21+BA21</f>
        <v/>
      </c>
      <c r="BC21" s="3626" t="n"/>
    </row>
    <row customFormat="1" customHeight="1" ht="30" r="22" s="2046">
      <c r="A22" s="3620" t="inlineStr">
        <is>
          <t>PRESTATIONS DE SERVICE POUR FOURNITURE D'EQUIPEMENTS POUR 70 LIENS FH Full IP ERICSSON (COMMANDE 2)</t>
        </is>
      </c>
      <c r="B22" s="3621" t="inlineStr">
        <is>
          <t>BC24010043</t>
        </is>
      </c>
      <c r="C22" s="3622" t="n">
        <v>45324</v>
      </c>
      <c r="D22" s="3620" t="inlineStr">
        <is>
          <t>ERICSSON BENIN</t>
        </is>
      </c>
      <c r="E22" s="3620" t="inlineStr">
        <is>
          <t>DT</t>
        </is>
      </c>
      <c r="F22" s="3623" t="n">
        <v>0</v>
      </c>
      <c r="G22" s="3623" t="n">
        <v>3464630</v>
      </c>
      <c r="H22" s="3623" t="n">
        <v>0</v>
      </c>
      <c r="I22" s="3623" t="n">
        <v>3464630</v>
      </c>
      <c r="J22" s="3623" t="n">
        <v>0</v>
      </c>
      <c r="K22" s="3623" t="n">
        <v>0</v>
      </c>
      <c r="L22" s="3623" t="n">
        <v>0</v>
      </c>
      <c r="M22" s="3623" t="n">
        <v>0</v>
      </c>
      <c r="N22" s="3623" t="n">
        <v>0</v>
      </c>
      <c r="O22" s="3623" t="n">
        <v>8661574</v>
      </c>
      <c r="P22" s="3623" t="n">
        <v>0</v>
      </c>
      <c r="Q22" s="3623" t="n">
        <v>8661574</v>
      </c>
      <c r="R22" s="3623" t="n">
        <v>0</v>
      </c>
      <c r="S22" s="3623" t="n">
        <v>0</v>
      </c>
      <c r="T22" s="3623" t="n">
        <v>0</v>
      </c>
      <c r="U22" s="3623" t="n">
        <v>0</v>
      </c>
      <c r="V22" s="3623" t="n">
        <v>0</v>
      </c>
      <c r="W22" s="3623" t="n">
        <v>0</v>
      </c>
      <c r="X22" s="3623" t="n">
        <v>0</v>
      </c>
      <c r="Y22" s="3623" t="n">
        <v>0</v>
      </c>
      <c r="Z22" s="3623" t="n">
        <v>0</v>
      </c>
      <c r="AA22" s="3623" t="n">
        <v>0</v>
      </c>
      <c r="AB22" s="3623" t="n">
        <v>0</v>
      </c>
      <c r="AC22" s="3623" t="n">
        <v>0</v>
      </c>
      <c r="AD22" s="3623" t="n">
        <v>0</v>
      </c>
      <c r="AE22" s="3623" t="n">
        <v>6929260</v>
      </c>
      <c r="AF22" s="3623" t="n">
        <v>0</v>
      </c>
      <c r="AG22" s="3623" t="n">
        <v>6929260</v>
      </c>
      <c r="AH22" s="3623" t="n">
        <v>0</v>
      </c>
      <c r="AI22" s="3623" t="n">
        <v>1732315</v>
      </c>
      <c r="AJ22" s="3623" t="n">
        <v>0</v>
      </c>
      <c r="AK22" s="3623" t="n">
        <v>1732315</v>
      </c>
      <c r="AL22" s="3623" t="n">
        <v>0</v>
      </c>
      <c r="AM22" s="3623" t="n">
        <v>0</v>
      </c>
      <c r="AN22" s="3623" t="n">
        <v>0</v>
      </c>
      <c r="AO22" s="3623" t="n">
        <v>0</v>
      </c>
      <c r="AP22" s="3623" t="n">
        <v>0</v>
      </c>
      <c r="AQ22" s="3623" t="n">
        <v>0</v>
      </c>
      <c r="AR22" s="3623" t="n">
        <v>0</v>
      </c>
      <c r="AS22" s="3623" t="n">
        <v>0</v>
      </c>
      <c r="AT22" s="3623" t="n">
        <v>0</v>
      </c>
      <c r="AU22" s="3623" t="n">
        <v>0</v>
      </c>
      <c r="AV22" s="3623" t="n">
        <v>0</v>
      </c>
      <c r="AW22" s="3623" t="n">
        <v>0</v>
      </c>
      <c r="AX22" s="3624" t="n">
        <v>0</v>
      </c>
      <c r="AY22" s="3624" t="n">
        <v>0</v>
      </c>
      <c r="AZ22" s="3624" t="n">
        <v>0</v>
      </c>
      <c r="BA22" s="3624" t="n">
        <v>0</v>
      </c>
      <c r="BB22" s="3625">
        <f>I22+M22+Q22+U22+Y22+AC22+AG22+AK22+AO22+AS22+AW22+BA22</f>
        <v/>
      </c>
      <c r="BC22" s="3626" t="n"/>
    </row>
    <row customFormat="1" customHeight="1" ht="30" r="23" s="2046">
      <c r="A23" s="3620" t="inlineStr">
        <is>
          <t>ACQUISITION D'UN NOUVEAU MODULE ET INTEGRATION TECHNIQUE SUR IRIS LICENCES</t>
        </is>
      </c>
      <c r="B23" s="3621" t="inlineStr">
        <is>
          <t>BC24020004</t>
        </is>
      </c>
      <c r="C23" s="3622" t="n">
        <v>45330</v>
      </c>
      <c r="D23" s="3620" t="inlineStr">
        <is>
          <t>CASANET</t>
        </is>
      </c>
      <c r="E23" s="3620" t="inlineStr">
        <is>
          <t>DMC</t>
        </is>
      </c>
      <c r="F23" s="3623" t="n">
        <v>0</v>
      </c>
      <c r="G23" s="3623" t="n">
        <v>0</v>
      </c>
      <c r="H23" s="3623" t="n">
        <v>0</v>
      </c>
      <c r="I23" s="3623" t="n">
        <v>0</v>
      </c>
      <c r="J23" s="3623" t="n">
        <v>0</v>
      </c>
      <c r="K23" s="3623" t="n">
        <v>0</v>
      </c>
      <c r="L23" s="3623" t="n">
        <v>0</v>
      </c>
      <c r="M23" s="3623" t="n">
        <v>0</v>
      </c>
      <c r="N23" s="3623" t="n">
        <v>0</v>
      </c>
      <c r="O23" s="3623" t="n">
        <v>0</v>
      </c>
      <c r="P23" s="3623" t="n">
        <v>0</v>
      </c>
      <c r="Q23" s="3623" t="n">
        <v>0</v>
      </c>
      <c r="R23" s="3623" t="n">
        <v>0</v>
      </c>
      <c r="S23" s="3623" t="n">
        <v>42002720</v>
      </c>
      <c r="T23" s="3623" t="n">
        <v>0</v>
      </c>
      <c r="U23" s="3623" t="n">
        <v>42002720</v>
      </c>
      <c r="V23" s="3623" t="n">
        <v>0</v>
      </c>
      <c r="W23" s="3623" t="n">
        <v>0</v>
      </c>
      <c r="X23" s="3623" t="n">
        <v>0</v>
      </c>
      <c r="Y23" s="3623" t="n">
        <v>0</v>
      </c>
      <c r="Z23" s="3623" t="n">
        <v>0</v>
      </c>
      <c r="AA23" s="3623" t="n">
        <v>0</v>
      </c>
      <c r="AB23" s="3623" t="n">
        <v>0</v>
      </c>
      <c r="AC23" s="3623" t="n">
        <v>0</v>
      </c>
      <c r="AD23" s="3623" t="n">
        <v>0</v>
      </c>
      <c r="AE23" s="3623" t="n">
        <v>0</v>
      </c>
      <c r="AF23" s="3623" t="n">
        <v>0</v>
      </c>
      <c r="AG23" s="3623" t="n">
        <v>0</v>
      </c>
      <c r="AH23" s="3623" t="n">
        <v>0</v>
      </c>
      <c r="AI23" s="3623" t="n">
        <v>0</v>
      </c>
      <c r="AJ23" s="3623" t="n">
        <v>0</v>
      </c>
      <c r="AK23" s="3623" t="n">
        <v>0</v>
      </c>
      <c r="AL23" s="3623" t="n">
        <v>0</v>
      </c>
      <c r="AM23" s="3623" t="n">
        <v>0</v>
      </c>
      <c r="AN23" s="3623" t="n">
        <v>0</v>
      </c>
      <c r="AO23" s="3623" t="n">
        <v>0</v>
      </c>
      <c r="AP23" s="3623" t="n">
        <v>0</v>
      </c>
      <c r="AQ23" s="3623" t="n">
        <v>0</v>
      </c>
      <c r="AR23" s="3623" t="n">
        <v>0</v>
      </c>
      <c r="AS23" s="3623" t="n">
        <v>0</v>
      </c>
      <c r="AT23" s="3623" t="n">
        <v>0</v>
      </c>
      <c r="AU23" s="3623" t="n">
        <v>0</v>
      </c>
      <c r="AV23" s="3623" t="n">
        <v>0</v>
      </c>
      <c r="AW23" s="3623" t="n">
        <v>0</v>
      </c>
      <c r="AX23" s="3624" t="n">
        <v>0</v>
      </c>
      <c r="AY23" s="3624" t="n">
        <v>0</v>
      </c>
      <c r="AZ23" s="3624" t="n">
        <v>0</v>
      </c>
      <c r="BA23" s="3624" t="n">
        <v>0</v>
      </c>
      <c r="BB23" s="3625">
        <f>I23+M23+Q23+U23+Y23+AC23+AG23+AK23+AO23+AS23+AW23+BA23</f>
        <v/>
      </c>
      <c r="BC23" s="3626" t="n"/>
    </row>
    <row customFormat="1" customHeight="1" ht="30" r="24" s="2046">
      <c r="A24" s="3620" t="inlineStr">
        <is>
          <t>AMÉNAGEMENT GÉNIE CIVIL DE 33 SITES COLOC :</t>
        </is>
      </c>
      <c r="B24" s="3621" t="inlineStr">
        <is>
          <t>BC24020006</t>
        </is>
      </c>
      <c r="C24" s="3622" t="n">
        <v>45334</v>
      </c>
      <c r="D24" s="3620" t="inlineStr">
        <is>
          <t>CETELEC</t>
        </is>
      </c>
      <c r="E24" s="3620" t="inlineStr">
        <is>
          <t>DT</t>
        </is>
      </c>
      <c r="F24" s="3623" t="n">
        <v>0</v>
      </c>
      <c r="G24" s="3623" t="n">
        <v>0</v>
      </c>
      <c r="H24" s="3623" t="n">
        <v>0</v>
      </c>
      <c r="I24" s="3623" t="n">
        <v>0</v>
      </c>
      <c r="J24" s="3623" t="n">
        <v>0</v>
      </c>
      <c r="K24" s="3623" t="n">
        <v>0</v>
      </c>
      <c r="L24" s="3623" t="n">
        <v>0</v>
      </c>
      <c r="M24" s="3623" t="n">
        <v>0</v>
      </c>
      <c r="N24" s="3623" t="n">
        <v>0</v>
      </c>
      <c r="O24" s="3623" t="n">
        <v>0</v>
      </c>
      <c r="P24" s="3623" t="n">
        <v>0</v>
      </c>
      <c r="Q24" s="3623" t="n">
        <v>0</v>
      </c>
      <c r="R24" s="3623" t="n">
        <v>0</v>
      </c>
      <c r="S24" s="3623" t="n">
        <v>0</v>
      </c>
      <c r="T24" s="3623" t="n">
        <v>0</v>
      </c>
      <c r="U24" s="3623" t="n">
        <v>0</v>
      </c>
      <c r="V24" s="3623" t="n">
        <v>0</v>
      </c>
      <c r="W24" s="3623" t="n">
        <v>0</v>
      </c>
      <c r="X24" s="3623" t="n">
        <v>0</v>
      </c>
      <c r="Y24" s="3623" t="n">
        <v>0</v>
      </c>
      <c r="Z24" s="3623" t="n">
        <v>0</v>
      </c>
      <c r="AA24" s="3623" t="n">
        <v>13679024</v>
      </c>
      <c r="AB24" s="3623" t="n">
        <v>0</v>
      </c>
      <c r="AC24" s="3623" t="n">
        <v>13679024</v>
      </c>
      <c r="AD24" s="3623" t="n">
        <v>0</v>
      </c>
      <c r="AE24" s="3623" t="n">
        <v>27083837</v>
      </c>
      <c r="AF24" s="3623" t="n">
        <v>0</v>
      </c>
      <c r="AG24" s="3623" t="n">
        <v>27083837</v>
      </c>
      <c r="AH24" s="3623" t="n">
        <v>0</v>
      </c>
      <c r="AI24" s="3623" t="n">
        <v>0</v>
      </c>
      <c r="AJ24" s="3623" t="n">
        <v>0</v>
      </c>
      <c r="AK24" s="3623" t="n">
        <v>0</v>
      </c>
      <c r="AL24" s="3623" t="n">
        <v>0</v>
      </c>
      <c r="AM24" s="3623" t="n">
        <v>0</v>
      </c>
      <c r="AN24" s="3623" t="n">
        <v>0</v>
      </c>
      <c r="AO24" s="3623" t="n">
        <v>0</v>
      </c>
      <c r="AP24" s="3623" t="n">
        <v>0</v>
      </c>
      <c r="AQ24" s="3623" t="n">
        <v>0</v>
      </c>
      <c r="AR24" s="3623" t="n">
        <v>0</v>
      </c>
      <c r="AS24" s="3623" t="n">
        <v>0</v>
      </c>
      <c r="AT24" s="3623" t="n">
        <v>0</v>
      </c>
      <c r="AU24" s="3623" t="n">
        <v>0</v>
      </c>
      <c r="AV24" s="3623" t="n">
        <v>0</v>
      </c>
      <c r="AW24" s="3623" t="n">
        <v>0</v>
      </c>
      <c r="AX24" s="3624" t="n">
        <v>0</v>
      </c>
      <c r="AY24" s="3624" t="n">
        <v>0</v>
      </c>
      <c r="AZ24" s="3624" t="n">
        <v>0</v>
      </c>
      <c r="BA24" s="3624" t="n">
        <v>0</v>
      </c>
      <c r="BB24" s="3625">
        <f>I24+M24+Q24+U24+Y24+AC24+AG24+AK24+AO24+AS24+AW24+BA24</f>
        <v/>
      </c>
      <c r="BC24" s="3626" t="n"/>
    </row>
    <row customFormat="1" customHeight="1" ht="30" r="25" s="2046">
      <c r="A25" s="3620" t="inlineStr">
        <is>
          <t>FOURNITURE D'UNE SOLUTION TELECOM DE BUSINESS INTELLIGENCE (BI) ET TRAITEMENT DES REQUISITIONS</t>
        </is>
      </c>
      <c r="B25" s="3621" t="inlineStr">
        <is>
          <t>BC24020015</t>
        </is>
      </c>
      <c r="C25" s="3622" t="n">
        <v>45337</v>
      </c>
      <c r="D25" s="3620" t="inlineStr">
        <is>
          <t>BUREAU D'INGENERIE LOGICIELLE ET SY (BILOSYS)</t>
        </is>
      </c>
      <c r="E25" s="3620" t="inlineStr">
        <is>
          <t>DSI</t>
        </is>
      </c>
      <c r="F25" s="3623" t="n">
        <v>0</v>
      </c>
      <c r="G25" s="3623" t="n">
        <v>0</v>
      </c>
      <c r="H25" s="3623" t="n">
        <v>0</v>
      </c>
      <c r="I25" s="3623" t="n">
        <v>0</v>
      </c>
      <c r="J25" s="3623" t="n">
        <v>0</v>
      </c>
      <c r="K25" s="3623" t="n">
        <v>0</v>
      </c>
      <c r="L25" s="3623" t="n">
        <v>0</v>
      </c>
      <c r="M25" s="3623" t="n">
        <v>0</v>
      </c>
      <c r="N25" s="3623" t="n">
        <v>0</v>
      </c>
      <c r="O25" s="3623" t="n">
        <v>0</v>
      </c>
      <c r="P25" s="3623" t="n">
        <v>0</v>
      </c>
      <c r="Q25" s="3623" t="n">
        <v>0</v>
      </c>
      <c r="R25" s="3623" t="n">
        <v>0</v>
      </c>
      <c r="S25" s="3623" t="n">
        <v>0</v>
      </c>
      <c r="T25" s="3623" t="n">
        <v>0</v>
      </c>
      <c r="U25" s="3623" t="n">
        <v>0</v>
      </c>
      <c r="V25" s="3623" t="n">
        <v>0</v>
      </c>
      <c r="W25" s="3623" t="n">
        <v>114000000</v>
      </c>
      <c r="X25" s="3623" t="n">
        <v>0</v>
      </c>
      <c r="Y25" s="3623" t="n">
        <v>114000000</v>
      </c>
      <c r="Z25" s="3623" t="n">
        <v>0</v>
      </c>
      <c r="AA25" s="3623" t="n">
        <v>0</v>
      </c>
      <c r="AB25" s="3623" t="n">
        <v>0</v>
      </c>
      <c r="AC25" s="3623" t="n">
        <v>0</v>
      </c>
      <c r="AD25" s="3623" t="n">
        <v>0</v>
      </c>
      <c r="AE25" s="3623" t="n">
        <v>0</v>
      </c>
      <c r="AF25" s="3623" t="n">
        <v>0</v>
      </c>
      <c r="AG25" s="3623" t="n">
        <v>0</v>
      </c>
      <c r="AH25" s="3623" t="n">
        <v>0</v>
      </c>
      <c r="AI25" s="3623" t="n">
        <v>0</v>
      </c>
      <c r="AJ25" s="3623" t="n">
        <v>0</v>
      </c>
      <c r="AK25" s="3623" t="n">
        <v>0</v>
      </c>
      <c r="AL25" s="3623" t="n">
        <v>0</v>
      </c>
      <c r="AM25" s="3623" t="n">
        <v>0</v>
      </c>
      <c r="AN25" s="3623" t="n">
        <v>0</v>
      </c>
      <c r="AO25" s="3623" t="n">
        <v>0</v>
      </c>
      <c r="AP25" s="3623" t="n">
        <v>0</v>
      </c>
      <c r="AQ25" s="3623" t="n">
        <v>0</v>
      </c>
      <c r="AR25" s="3623" t="n">
        <v>0</v>
      </c>
      <c r="AS25" s="3623" t="n">
        <v>0</v>
      </c>
      <c r="AT25" s="3623" t="n">
        <v>0</v>
      </c>
      <c r="AU25" s="3623" t="n">
        <v>0</v>
      </c>
      <c r="AV25" s="3623" t="n">
        <v>0</v>
      </c>
      <c r="AW25" s="3623" t="n">
        <v>0</v>
      </c>
      <c r="AX25" s="3624" t="n">
        <v>0</v>
      </c>
      <c r="AY25" s="3624" t="n">
        <v>0</v>
      </c>
      <c r="AZ25" s="3624" t="n">
        <v>0</v>
      </c>
      <c r="BA25" s="3624" t="n">
        <v>0</v>
      </c>
      <c r="BB25" s="3625">
        <f>I25+M25+Q25+U25+Y25+AC25+AG25+AK25+AO25+AS25+AW25+BA25</f>
        <v/>
      </c>
      <c r="BC25" s="3626" t="n"/>
    </row>
    <row customFormat="1" customHeight="1" ht="30" r="26" s="2046">
      <c r="A26" s="3620" t="inlineStr">
        <is>
          <t>MISE EN ŒUVRE DU RESEAU D'INTERCONNEXION DES SITES EN FIBRES OPTIQUES AERIENNE DANS LES REGIONS DE COTONOU_CENTRE ET COTONOU_OUEST</t>
        </is>
      </c>
      <c r="B26" s="3621" t="inlineStr">
        <is>
          <t>BC24020024</t>
        </is>
      </c>
      <c r="C26" s="3622" t="n">
        <v>45349</v>
      </c>
      <c r="D26" s="3620" t="inlineStr">
        <is>
          <t>SUD TELECOM ET AXOLUS</t>
        </is>
      </c>
      <c r="E26" s="3620" t="inlineStr">
        <is>
          <t>DT</t>
        </is>
      </c>
      <c r="F26" s="3623" t="n">
        <v>0</v>
      </c>
      <c r="G26" s="3623" t="n">
        <v>24522996</v>
      </c>
      <c r="H26" s="3623" t="n">
        <v>0</v>
      </c>
      <c r="I26" s="3623" t="n">
        <v>24522996</v>
      </c>
      <c r="J26" s="3623" t="n">
        <v>0</v>
      </c>
      <c r="K26" s="3623" t="n">
        <v>31520560</v>
      </c>
      <c r="L26" s="3623" t="n">
        <v>0</v>
      </c>
      <c r="M26" s="3623" t="n">
        <v>31520560</v>
      </c>
      <c r="N26" s="3623" t="n">
        <v>0</v>
      </c>
      <c r="O26" s="3623" t="n">
        <v>0</v>
      </c>
      <c r="P26" s="3623" t="n">
        <v>0</v>
      </c>
      <c r="Q26" s="3623" t="n">
        <v>0</v>
      </c>
      <c r="R26" s="3623" t="n">
        <v>0</v>
      </c>
      <c r="S26" s="3623" t="n">
        <v>0</v>
      </c>
      <c r="T26" s="3623" t="n">
        <v>0</v>
      </c>
      <c r="U26" s="3623" t="n">
        <v>0</v>
      </c>
      <c r="V26" s="3623" t="n">
        <v>0</v>
      </c>
      <c r="W26" s="3623" t="n">
        <v>0</v>
      </c>
      <c r="X26" s="3623" t="n">
        <v>0</v>
      </c>
      <c r="Y26" s="3623" t="n">
        <v>0</v>
      </c>
      <c r="Z26" s="3623" t="n">
        <v>0</v>
      </c>
      <c r="AA26" s="3623" t="n">
        <v>0</v>
      </c>
      <c r="AB26" s="3623" t="n">
        <v>0</v>
      </c>
      <c r="AC26" s="3623" t="n">
        <v>0</v>
      </c>
      <c r="AD26" s="3623" t="n">
        <v>0</v>
      </c>
      <c r="AE26" s="3623" t="n">
        <v>15760280</v>
      </c>
      <c r="AF26" s="3623" t="n">
        <v>0</v>
      </c>
      <c r="AG26" s="3623" t="n">
        <v>15760280</v>
      </c>
      <c r="AH26" s="3623" t="n">
        <v>0</v>
      </c>
      <c r="AI26" s="3623" t="n">
        <v>0</v>
      </c>
      <c r="AJ26" s="3623" t="n">
        <v>0</v>
      </c>
      <c r="AK26" s="3623" t="n">
        <v>0</v>
      </c>
      <c r="AL26" s="3623" t="n">
        <v>0</v>
      </c>
      <c r="AM26" s="3623" t="n">
        <v>0</v>
      </c>
      <c r="AN26" s="3623" t="n">
        <v>0</v>
      </c>
      <c r="AO26" s="3623" t="n">
        <v>0</v>
      </c>
      <c r="AP26" s="3623" t="n">
        <v>0</v>
      </c>
      <c r="AQ26" s="3623" t="n">
        <v>0</v>
      </c>
      <c r="AR26" s="3623" t="n">
        <v>0</v>
      </c>
      <c r="AS26" s="3623" t="n">
        <v>0</v>
      </c>
      <c r="AT26" s="3623" t="n">
        <v>0</v>
      </c>
      <c r="AU26" s="3623" t="n">
        <v>0</v>
      </c>
      <c r="AV26" s="3623" t="n">
        <v>0</v>
      </c>
      <c r="AW26" s="3623" t="n">
        <v>0</v>
      </c>
      <c r="AX26" s="3624" t="n">
        <v>0</v>
      </c>
      <c r="AY26" s="3624" t="n">
        <v>0</v>
      </c>
      <c r="AZ26" s="3624" t="n">
        <v>0</v>
      </c>
      <c r="BA26" s="3624" t="n">
        <v>0</v>
      </c>
      <c r="BB26" s="3625">
        <f>I26+M26+Q26+U26+Y26+AC26+AG26+AK26+AO26+AS26+AW26+BA26</f>
        <v/>
      </c>
      <c r="BC26" s="3626" t="n"/>
    </row>
    <row customFormat="1" customHeight="1" ht="30" r="27" s="2046">
      <c r="A27" s="3620" t="inlineStr">
        <is>
          <t>MISE EN ŒUVRE DU RESEAU D'INTERCONNEXION DE SITES EN FIBRE OPTIQUE AERIENNE DANS LES REGIONS DE COTONOU EST_FIDJROSSE_OUIDAH</t>
        </is>
      </c>
      <c r="B27" s="3621" t="inlineStr">
        <is>
          <t>BC24020025</t>
        </is>
      </c>
      <c r="C27" s="3622" t="n">
        <v>45352</v>
      </c>
      <c r="D27" s="3620" t="inlineStr">
        <is>
          <t>J J TELECOM</t>
        </is>
      </c>
      <c r="E27" s="3620" t="inlineStr">
        <is>
          <t>DT</t>
        </is>
      </c>
      <c r="F27" s="3623" t="n">
        <v>0</v>
      </c>
      <c r="G27" s="3623" t="n">
        <v>107942850</v>
      </c>
      <c r="H27" s="3623" t="n">
        <v>0</v>
      </c>
      <c r="I27" s="3623" t="n">
        <v>107942850</v>
      </c>
      <c r="J27" s="3623" t="n">
        <v>0</v>
      </c>
      <c r="K27" s="3623" t="n">
        <v>0</v>
      </c>
      <c r="L27" s="3623" t="n">
        <v>0</v>
      </c>
      <c r="M27" s="3623" t="n">
        <v>0</v>
      </c>
      <c r="N27" s="3623" t="n">
        <v>0</v>
      </c>
      <c r="O27" s="3623" t="n">
        <v>0</v>
      </c>
      <c r="P27" s="3623" t="n">
        <v>0</v>
      </c>
      <c r="Q27" s="3623" t="n">
        <v>0</v>
      </c>
      <c r="R27" s="3623" t="n">
        <v>0</v>
      </c>
      <c r="S27" s="3623" t="n">
        <v>0</v>
      </c>
      <c r="T27" s="3623" t="n">
        <v>0</v>
      </c>
      <c r="U27" s="3623" t="n">
        <v>0</v>
      </c>
      <c r="V27" s="3623" t="n">
        <v>0</v>
      </c>
      <c r="W27" s="3623" t="n">
        <v>0</v>
      </c>
      <c r="X27" s="3623" t="n">
        <v>0</v>
      </c>
      <c r="Y27" s="3623" t="n">
        <v>0</v>
      </c>
      <c r="Z27" s="3623" t="n">
        <v>0</v>
      </c>
      <c r="AA27" s="3623" t="n">
        <v>0</v>
      </c>
      <c r="AB27" s="3623" t="n">
        <v>0</v>
      </c>
      <c r="AC27" s="3623" t="n">
        <v>0</v>
      </c>
      <c r="AD27" s="3623" t="n">
        <v>0</v>
      </c>
      <c r="AE27" s="3623" t="n">
        <v>0</v>
      </c>
      <c r="AF27" s="3623" t="n">
        <v>0</v>
      </c>
      <c r="AG27" s="3623" t="n">
        <v>0</v>
      </c>
      <c r="AH27" s="3623" t="n">
        <v>0</v>
      </c>
      <c r="AI27" s="3623" t="n">
        <v>0</v>
      </c>
      <c r="AJ27" s="3623" t="n">
        <v>0</v>
      </c>
      <c r="AK27" s="3623" t="n">
        <v>0</v>
      </c>
      <c r="AL27" s="3623" t="n">
        <v>0</v>
      </c>
      <c r="AM27" s="3623" t="n">
        <v>0</v>
      </c>
      <c r="AN27" s="3623" t="n">
        <v>0</v>
      </c>
      <c r="AO27" s="3623" t="n">
        <v>0</v>
      </c>
      <c r="AP27" s="3623" t="n">
        <v>0</v>
      </c>
      <c r="AQ27" s="3623" t="n">
        <v>0</v>
      </c>
      <c r="AR27" s="3623" t="n">
        <v>0</v>
      </c>
      <c r="AS27" s="3623" t="n">
        <v>0</v>
      </c>
      <c r="AT27" s="3623" t="n">
        <v>0</v>
      </c>
      <c r="AU27" s="3623" t="n">
        <v>0</v>
      </c>
      <c r="AV27" s="3623" t="n">
        <v>0</v>
      </c>
      <c r="AW27" s="3623" t="n">
        <v>0</v>
      </c>
      <c r="AX27" s="3624" t="n">
        <v>0</v>
      </c>
      <c r="AY27" s="3624" t="n">
        <v>0</v>
      </c>
      <c r="AZ27" s="3624" t="n">
        <v>0</v>
      </c>
      <c r="BA27" s="3624" t="n">
        <v>0</v>
      </c>
      <c r="BB27" s="3625">
        <f>I27+M27+Q27+U27+Y27+AC27+AG27+AK27+AO27+AS27+AW27+BA27</f>
        <v/>
      </c>
      <c r="BC27" s="3626" t="n"/>
    </row>
    <row customFormat="1" customHeight="1" ht="30" r="28" s="2046">
      <c r="A28" s="3620" t="inlineStr">
        <is>
          <t>FOURNITURE, TRANSPORT, ET RACCORDEMENT DE 100 CUVES A GASOIL POUR SITES GSM</t>
        </is>
      </c>
      <c r="B28" s="3621" t="inlineStr">
        <is>
          <t>BC24030001</t>
        </is>
      </c>
      <c r="C28" s="3622" t="n">
        <v>45357</v>
      </c>
      <c r="D28" s="3620" t="inlineStr">
        <is>
          <t>NATECC</t>
        </is>
      </c>
      <c r="E28" s="3620" t="inlineStr">
        <is>
          <t>DT</t>
        </is>
      </c>
      <c r="F28" s="3623" t="n">
        <v>0</v>
      </c>
      <c r="G28" s="3623" t="n">
        <v>2520000</v>
      </c>
      <c r="H28" s="3623" t="n">
        <v>0</v>
      </c>
      <c r="I28" s="3623" t="n">
        <v>2520000</v>
      </c>
      <c r="J28" s="3623" t="n">
        <v>0</v>
      </c>
      <c r="K28" s="3623" t="n">
        <v>0</v>
      </c>
      <c r="L28" s="3623" t="n">
        <v>0</v>
      </c>
      <c r="M28" s="3623" t="n">
        <v>0</v>
      </c>
      <c r="N28" s="3623" t="n">
        <v>0</v>
      </c>
      <c r="O28" s="3623" t="n">
        <v>0</v>
      </c>
      <c r="P28" s="3623" t="n">
        <v>0</v>
      </c>
      <c r="Q28" s="3623" t="n">
        <v>0</v>
      </c>
      <c r="R28" s="3623" t="n">
        <v>0</v>
      </c>
      <c r="S28" s="3623" t="n">
        <v>0</v>
      </c>
      <c r="T28" s="3623" t="n">
        <v>0</v>
      </c>
      <c r="U28" s="3623" t="n">
        <v>0</v>
      </c>
      <c r="V28" s="3623" t="n">
        <v>0</v>
      </c>
      <c r="W28" s="3623" t="n">
        <v>0</v>
      </c>
      <c r="X28" s="3623" t="n">
        <v>0</v>
      </c>
      <c r="Y28" s="3623" t="n">
        <v>0</v>
      </c>
      <c r="Z28" s="3623" t="n">
        <v>0</v>
      </c>
      <c r="AA28" s="3623" t="n">
        <v>0</v>
      </c>
      <c r="AB28" s="3623" t="n">
        <v>0</v>
      </c>
      <c r="AC28" s="3623" t="n">
        <v>0</v>
      </c>
      <c r="AD28" s="3623" t="n">
        <v>0</v>
      </c>
      <c r="AE28" s="3623" t="n">
        <v>0</v>
      </c>
      <c r="AF28" s="3623" t="n">
        <v>0</v>
      </c>
      <c r="AG28" s="3623" t="n">
        <v>0</v>
      </c>
      <c r="AH28" s="3623" t="n">
        <v>0</v>
      </c>
      <c r="AI28" s="3623" t="n">
        <v>0</v>
      </c>
      <c r="AJ28" s="3623" t="n">
        <v>0</v>
      </c>
      <c r="AK28" s="3623" t="n">
        <v>0</v>
      </c>
      <c r="AL28" s="3623" t="n">
        <v>0</v>
      </c>
      <c r="AM28" s="3623" t="n">
        <v>0</v>
      </c>
      <c r="AN28" s="3623" t="n">
        <v>0</v>
      </c>
      <c r="AO28" s="3623" t="n">
        <v>0</v>
      </c>
      <c r="AP28" s="3623" t="n">
        <v>0</v>
      </c>
      <c r="AQ28" s="3623" t="n">
        <v>0</v>
      </c>
      <c r="AR28" s="3623" t="n">
        <v>0</v>
      </c>
      <c r="AS28" s="3623" t="n">
        <v>0</v>
      </c>
      <c r="AT28" s="3623" t="n">
        <v>0</v>
      </c>
      <c r="AU28" s="3623" t="n">
        <v>0</v>
      </c>
      <c r="AV28" s="3623" t="n">
        <v>0</v>
      </c>
      <c r="AW28" s="3623" t="n">
        <v>0</v>
      </c>
      <c r="AX28" s="3624" t="n">
        <v>0</v>
      </c>
      <c r="AY28" s="3624" t="n">
        <v>0</v>
      </c>
      <c r="AZ28" s="3624" t="n">
        <v>0</v>
      </c>
      <c r="BA28" s="3624" t="n">
        <v>0</v>
      </c>
      <c r="BB28" s="3625">
        <f>I28+M28+Q28+U28+Y28+AC28+AG28+AK28+AO28+AS28+AW28+BA28</f>
        <v/>
      </c>
      <c r="BC28" s="3626" t="n"/>
    </row>
    <row customFormat="1" customHeight="1" ht="30" r="29" s="2046">
      <c r="A29" s="3620" t="inlineStr">
        <is>
          <t>FOURNITURE, TRANSPORT ET  INSTALLATION DE MODULES SOLAIRES PHOTOVOLTAÏQUES ET D'ATELIERS D'ENERGIES SOLAIRES SUR 25 SITES GSM</t>
        </is>
      </c>
      <c r="B29" s="3621" t="inlineStr">
        <is>
          <t>BC24030036</t>
        </is>
      </c>
      <c r="C29" s="3622" t="n">
        <v>45380</v>
      </c>
      <c r="D29" s="3620" t="inlineStr">
        <is>
          <t>IPT</t>
        </is>
      </c>
      <c r="E29" s="3620" t="inlineStr">
        <is>
          <t>DT</t>
        </is>
      </c>
      <c r="F29" s="3623" t="n">
        <v>0</v>
      </c>
      <c r="G29" s="3623" t="n">
        <v>0</v>
      </c>
      <c r="H29" s="3623" t="n">
        <v>0</v>
      </c>
      <c r="I29" s="3623" t="n">
        <v>0</v>
      </c>
      <c r="J29" s="3623" t="n">
        <v>0</v>
      </c>
      <c r="K29" s="3623" t="n">
        <v>0</v>
      </c>
      <c r="L29" s="3623" t="n">
        <v>0</v>
      </c>
      <c r="M29" s="3623" t="n">
        <v>0</v>
      </c>
      <c r="N29" s="3623" t="n">
        <v>0</v>
      </c>
      <c r="O29" s="3623" t="n">
        <v>0</v>
      </c>
      <c r="P29" s="3623" t="n">
        <v>0</v>
      </c>
      <c r="Q29" s="3623" t="n">
        <v>0</v>
      </c>
      <c r="R29" s="3623" t="n">
        <v>0</v>
      </c>
      <c r="S29" s="3623" t="n">
        <v>0</v>
      </c>
      <c r="T29" s="3623" t="n">
        <v>0</v>
      </c>
      <c r="U29" s="3623" t="n">
        <v>0</v>
      </c>
      <c r="V29" s="3623" t="n">
        <v>0</v>
      </c>
      <c r="W29" s="3623" t="n">
        <v>0</v>
      </c>
      <c r="X29" s="3623" t="n">
        <v>0</v>
      </c>
      <c r="Y29" s="3623" t="n">
        <v>0</v>
      </c>
      <c r="Z29" s="3623" t="n">
        <v>0</v>
      </c>
      <c r="AA29" s="3623" t="n">
        <v>-3986698</v>
      </c>
      <c r="AB29" s="3623" t="n">
        <v>0</v>
      </c>
      <c r="AC29" s="3623" t="n">
        <v>-3986698</v>
      </c>
      <c r="AD29" s="3623" t="n">
        <v>0</v>
      </c>
      <c r="AE29" s="3623" t="n">
        <v>0</v>
      </c>
      <c r="AF29" s="3623" t="n">
        <v>0</v>
      </c>
      <c r="AG29" s="3623" t="n">
        <v>0</v>
      </c>
      <c r="AH29" s="3623" t="n">
        <v>0</v>
      </c>
      <c r="AI29" s="3623" t="n">
        <v>0</v>
      </c>
      <c r="AJ29" s="3623" t="n">
        <v>0</v>
      </c>
      <c r="AK29" s="3623" t="n">
        <v>0</v>
      </c>
      <c r="AL29" s="3623" t="n">
        <v>0</v>
      </c>
      <c r="AM29" s="3623" t="n">
        <v>0</v>
      </c>
      <c r="AN29" s="3623" t="n">
        <v>0</v>
      </c>
      <c r="AO29" s="3623" t="n">
        <v>0</v>
      </c>
      <c r="AP29" s="3623" t="n">
        <v>0</v>
      </c>
      <c r="AQ29" s="3623" t="n">
        <v>0</v>
      </c>
      <c r="AR29" s="3623" t="n">
        <v>0</v>
      </c>
      <c r="AS29" s="3623" t="n">
        <v>0</v>
      </c>
      <c r="AT29" s="3623" t="n">
        <v>0</v>
      </c>
      <c r="AU29" s="3623" t="n">
        <v>0</v>
      </c>
      <c r="AV29" s="3623" t="n">
        <v>0</v>
      </c>
      <c r="AW29" s="3623" t="n">
        <v>0</v>
      </c>
      <c r="AX29" s="3624" t="n">
        <v>0</v>
      </c>
      <c r="AY29" s="3624" t="n">
        <v>0</v>
      </c>
      <c r="AZ29" s="3624" t="n">
        <v>0</v>
      </c>
      <c r="BA29" s="3624" t="n">
        <v>0</v>
      </c>
      <c r="BB29" s="3625">
        <f>I29+M29+Q29+U29+Y29+AC29+AG29+AK29+AO29+AS29+AW29+BA29</f>
        <v/>
      </c>
      <c r="BC29" s="3626" t="n"/>
    </row>
    <row customFormat="1" customHeight="1" ht="30" r="30" s="2046">
      <c r="A30" s="3620" t="inlineStr">
        <is>
          <t xml:space="preserve">FOURNITURE ET TRANSPORT D'UNE PLATEFORME DE MONNAIE ELECTRONIQUE SUR LE SITE DE PRODUCTION ET SUR LE SITE DE REPRISE </t>
        </is>
      </c>
      <c r="B30" s="3621" t="inlineStr">
        <is>
          <t>BC24040003</t>
        </is>
      </c>
      <c r="C30" s="3622" t="n">
        <v>45385</v>
      </c>
      <c r="D30" s="3620" t="inlineStr">
        <is>
          <t>HUAWEI INTERNATIONAL Co. Limited</t>
        </is>
      </c>
      <c r="E30" s="3620" t="inlineStr">
        <is>
          <t>DSI</t>
        </is>
      </c>
      <c r="F30" s="3623" t="n">
        <v>0</v>
      </c>
      <c r="G30" s="3623" t="n">
        <v>0</v>
      </c>
      <c r="H30" s="3623" t="n">
        <v>0</v>
      </c>
      <c r="I30" s="3623" t="n">
        <v>0</v>
      </c>
      <c r="J30" s="3623" t="n">
        <v>0</v>
      </c>
      <c r="K30" s="3623" t="n">
        <v>0</v>
      </c>
      <c r="L30" s="3623" t="n">
        <v>0</v>
      </c>
      <c r="M30" s="3623" t="n">
        <v>0</v>
      </c>
      <c r="N30" s="3623" t="n">
        <v>0</v>
      </c>
      <c r="O30" s="3623" t="n">
        <v>0</v>
      </c>
      <c r="P30" s="3623" t="n">
        <v>0</v>
      </c>
      <c r="Q30" s="3623" t="n">
        <v>0</v>
      </c>
      <c r="R30" s="3623" t="n">
        <v>0</v>
      </c>
      <c r="S30" s="3623" t="n">
        <v>0</v>
      </c>
      <c r="T30" s="3623" t="n">
        <v>99005</v>
      </c>
      <c r="U30" s="3623" t="n">
        <v>99005</v>
      </c>
      <c r="V30" s="3623" t="n">
        <v>0</v>
      </c>
      <c r="W30" s="3623" t="n">
        <v>0</v>
      </c>
      <c r="X30" s="3623" t="n">
        <v>232169</v>
      </c>
      <c r="Y30" s="3623" t="n">
        <v>232169</v>
      </c>
      <c r="Z30" s="3623" t="n">
        <v>0</v>
      </c>
      <c r="AA30" s="3623" t="n">
        <v>0</v>
      </c>
      <c r="AB30" s="3623" t="n">
        <v>0</v>
      </c>
      <c r="AC30" s="3623" t="n">
        <v>0</v>
      </c>
      <c r="AD30" s="3623" t="n">
        <v>0</v>
      </c>
      <c r="AE30" s="3623" t="n">
        <v>0</v>
      </c>
      <c r="AF30" s="3623" t="n">
        <v>0</v>
      </c>
      <c r="AG30" s="3623" t="n">
        <v>0</v>
      </c>
      <c r="AH30" s="3623" t="n">
        <v>0</v>
      </c>
      <c r="AI30" s="3623" t="n">
        <v>0</v>
      </c>
      <c r="AJ30" s="3623" t="n">
        <v>0</v>
      </c>
      <c r="AK30" s="3623" t="n">
        <v>0</v>
      </c>
      <c r="AL30" s="3623" t="n">
        <v>0</v>
      </c>
      <c r="AM30" s="3623" t="n">
        <v>0</v>
      </c>
      <c r="AN30" s="3623" t="n">
        <v>0</v>
      </c>
      <c r="AO30" s="3623" t="n">
        <v>0</v>
      </c>
      <c r="AP30" s="3623" t="n">
        <v>0</v>
      </c>
      <c r="AQ30" s="3623" t="n">
        <v>0</v>
      </c>
      <c r="AR30" s="3623" t="n">
        <v>0</v>
      </c>
      <c r="AS30" s="3623" t="n">
        <v>0</v>
      </c>
      <c r="AT30" s="3623" t="n">
        <v>0</v>
      </c>
      <c r="AU30" s="3623" t="n">
        <v>0</v>
      </c>
      <c r="AV30" s="3623" t="n">
        <v>0</v>
      </c>
      <c r="AW30" s="3623" t="n">
        <v>0</v>
      </c>
      <c r="AX30" s="3624" t="n">
        <v>0</v>
      </c>
      <c r="AY30" s="3624" t="n">
        <v>0</v>
      </c>
      <c r="AZ30" s="3624" t="n">
        <v>0</v>
      </c>
      <c r="BA30" s="3624" t="n">
        <v>0</v>
      </c>
      <c r="BB30" s="3625">
        <f>I30+M30+Q30+U30+Y30+AC30+AG30+AK30+AO30+AS30+AW30+BA30</f>
        <v/>
      </c>
      <c r="BC30" s="3626" t="n"/>
    </row>
    <row customFormat="1" customHeight="1" ht="30" r="31" s="2046">
      <c r="A31" s="3620" t="inlineStr">
        <is>
          <t>PRESTATION POUR L'INSTALLATION, LA MIGRATION ET LA MISE EN SERVICE D'UNE PLATEFORME DE MONNAIE ELECTRONIQUE SUR LE SITE DE PRODUCTION ET SUR LE SITE DE REPRISE</t>
        </is>
      </c>
      <c r="B31" s="3621" t="inlineStr">
        <is>
          <t>BC24040005</t>
        </is>
      </c>
      <c r="C31" s="3622" t="n">
        <v>45385</v>
      </c>
      <c r="D31" s="3620" t="inlineStr">
        <is>
          <t>HUAWEI TECHNOLOGIES BENIN</t>
        </is>
      </c>
      <c r="E31" s="3620" t="inlineStr">
        <is>
          <t>DSI</t>
        </is>
      </c>
      <c r="F31" s="3623" t="n">
        <v>0</v>
      </c>
      <c r="G31" s="3623" t="n">
        <v>0</v>
      </c>
      <c r="H31" s="3623" t="n">
        <v>0</v>
      </c>
      <c r="I31" s="3623" t="n">
        <v>0</v>
      </c>
      <c r="J31" s="3623" t="n">
        <v>0</v>
      </c>
      <c r="K31" s="3623" t="n">
        <v>0</v>
      </c>
      <c r="L31" s="3623" t="n">
        <v>0</v>
      </c>
      <c r="M31" s="3623" t="n">
        <v>0</v>
      </c>
      <c r="N31" s="3623" t="n">
        <v>0</v>
      </c>
      <c r="O31" s="3623" t="n">
        <v>0</v>
      </c>
      <c r="P31" s="3623" t="n">
        <v>0</v>
      </c>
      <c r="Q31" s="3623" t="n">
        <v>0</v>
      </c>
      <c r="R31" s="3623" t="n">
        <v>0</v>
      </c>
      <c r="S31" s="3623" t="n">
        <v>0</v>
      </c>
      <c r="T31" s="3623" t="n">
        <v>0</v>
      </c>
      <c r="U31" s="3623" t="n">
        <v>0</v>
      </c>
      <c r="V31" s="3623" t="n">
        <v>0</v>
      </c>
      <c r="W31" s="3623" t="n">
        <v>0</v>
      </c>
      <c r="X31" s="3623" t="n">
        <v>0</v>
      </c>
      <c r="Y31" s="3623" t="n">
        <v>0</v>
      </c>
      <c r="Z31" s="3623" t="n">
        <v>0</v>
      </c>
      <c r="AA31" s="3623" t="n">
        <v>213353983</v>
      </c>
      <c r="AB31" s="3623" t="n">
        <v>0</v>
      </c>
      <c r="AC31" s="3623" t="n">
        <v>213353983</v>
      </c>
      <c r="AD31" s="3623" t="n">
        <v>0</v>
      </c>
      <c r="AE31" s="3623" t="n">
        <v>0</v>
      </c>
      <c r="AF31" s="3623" t="n">
        <v>0</v>
      </c>
      <c r="AG31" s="3623" t="n">
        <v>0</v>
      </c>
      <c r="AH31" s="3623" t="n">
        <v>0</v>
      </c>
      <c r="AI31" s="3623" t="n">
        <v>0</v>
      </c>
      <c r="AJ31" s="3623" t="n">
        <v>0</v>
      </c>
      <c r="AK31" s="3623" t="n">
        <v>0</v>
      </c>
      <c r="AL31" s="3623" t="n">
        <v>0</v>
      </c>
      <c r="AM31" s="3623" t="n">
        <v>0</v>
      </c>
      <c r="AN31" s="3623" t="n">
        <v>0</v>
      </c>
      <c r="AO31" s="3623" t="n">
        <v>0</v>
      </c>
      <c r="AP31" s="3623" t="n">
        <v>0</v>
      </c>
      <c r="AQ31" s="3623" t="n">
        <v>0</v>
      </c>
      <c r="AR31" s="3623" t="n">
        <v>0</v>
      </c>
      <c r="AS31" s="3623" t="n">
        <v>0</v>
      </c>
      <c r="AT31" s="3623" t="n">
        <v>0</v>
      </c>
      <c r="AU31" s="3623" t="n">
        <v>0</v>
      </c>
      <c r="AV31" s="3623" t="n">
        <v>0</v>
      </c>
      <c r="AW31" s="3623" t="n">
        <v>0</v>
      </c>
      <c r="AX31" s="3624" t="n">
        <v>0</v>
      </c>
      <c r="AY31" s="3624" t="n">
        <v>0</v>
      </c>
      <c r="AZ31" s="3624" t="n">
        <v>0</v>
      </c>
      <c r="BA31" s="3624" t="n">
        <v>0</v>
      </c>
      <c r="BB31" s="3625">
        <f>I31+M31+Q31+U31+Y31+AC31+AG31+AK31+AO31+AS31+AW31+BA31</f>
        <v/>
      </c>
      <c r="BC31" s="3626" t="n"/>
    </row>
    <row customFormat="1" customHeight="1" ht="30" r="32" s="2046">
      <c r="A32" s="3620" t="inlineStr">
        <is>
          <t>FOURNITURE, INSTALLATION ET MISE EN SERVICE D'UNE SOLUTION MICROSOFT SYSTEM CENTER CONFIGURATION MANAGER</t>
        </is>
      </c>
      <c r="B32" s="3621" t="inlineStr">
        <is>
          <t>BC24040013</t>
        </is>
      </c>
      <c r="C32" s="3622" t="n">
        <v>45401</v>
      </c>
      <c r="D32" s="3620" t="inlineStr">
        <is>
          <t>FTF SENEGAL</t>
        </is>
      </c>
      <c r="E32" s="3620" t="inlineStr">
        <is>
          <t>DSI</t>
        </is>
      </c>
      <c r="F32" s="3623" t="n">
        <v>0</v>
      </c>
      <c r="G32" s="3623" t="n">
        <v>7500000</v>
      </c>
      <c r="H32" s="3623" t="n">
        <v>0</v>
      </c>
      <c r="I32" s="3623" t="n">
        <v>7500000</v>
      </c>
      <c r="J32" s="3623" t="n">
        <v>0</v>
      </c>
      <c r="K32" s="3623" t="n">
        <v>0</v>
      </c>
      <c r="L32" s="3623" t="n">
        <v>0</v>
      </c>
      <c r="M32" s="3623" t="n">
        <v>0</v>
      </c>
      <c r="N32" s="3623" t="n">
        <v>0</v>
      </c>
      <c r="O32" s="3623" t="n">
        <v>0</v>
      </c>
      <c r="P32" s="3623" t="n">
        <v>0</v>
      </c>
      <c r="Q32" s="3623" t="n">
        <v>0</v>
      </c>
      <c r="R32" s="3623" t="n">
        <v>0</v>
      </c>
      <c r="S32" s="3623" t="n">
        <v>0</v>
      </c>
      <c r="T32" s="3623" t="n">
        <v>0</v>
      </c>
      <c r="U32" s="3623" t="n">
        <v>0</v>
      </c>
      <c r="V32" s="3623" t="n">
        <v>0</v>
      </c>
      <c r="W32" s="3623" t="n">
        <v>0</v>
      </c>
      <c r="X32" s="3623" t="n">
        <v>0</v>
      </c>
      <c r="Y32" s="3623" t="n">
        <v>0</v>
      </c>
      <c r="Z32" s="3623" t="n">
        <v>0</v>
      </c>
      <c r="AA32" s="3623" t="n">
        <v>0</v>
      </c>
      <c r="AB32" s="3623" t="n">
        <v>0</v>
      </c>
      <c r="AC32" s="3623" t="n">
        <v>0</v>
      </c>
      <c r="AD32" s="3623" t="n">
        <v>0</v>
      </c>
      <c r="AE32" s="3623" t="n">
        <v>0</v>
      </c>
      <c r="AF32" s="3623" t="n">
        <v>0</v>
      </c>
      <c r="AG32" s="3623" t="n">
        <v>0</v>
      </c>
      <c r="AH32" s="3623" t="n">
        <v>0</v>
      </c>
      <c r="AI32" s="3623" t="n">
        <v>0</v>
      </c>
      <c r="AJ32" s="3623" t="n">
        <v>0</v>
      </c>
      <c r="AK32" s="3623" t="n">
        <v>0</v>
      </c>
      <c r="AL32" s="3623" t="n">
        <v>0</v>
      </c>
      <c r="AM32" s="3623" t="n">
        <v>0</v>
      </c>
      <c r="AN32" s="3623" t="n">
        <v>0</v>
      </c>
      <c r="AO32" s="3623" t="n">
        <v>0</v>
      </c>
      <c r="AP32" s="3623" t="n">
        <v>0</v>
      </c>
      <c r="AQ32" s="3623" t="n">
        <v>0</v>
      </c>
      <c r="AR32" s="3623" t="n">
        <v>0</v>
      </c>
      <c r="AS32" s="3623" t="n">
        <v>0</v>
      </c>
      <c r="AT32" s="3623" t="n">
        <v>0</v>
      </c>
      <c r="AU32" s="3623" t="n">
        <v>0</v>
      </c>
      <c r="AV32" s="3623" t="n">
        <v>0</v>
      </c>
      <c r="AW32" s="3623" t="n">
        <v>0</v>
      </c>
      <c r="AX32" s="3624" t="n">
        <v>0</v>
      </c>
      <c r="AY32" s="3624" t="n">
        <v>0</v>
      </c>
      <c r="AZ32" s="3624" t="n">
        <v>0</v>
      </c>
      <c r="BA32" s="3624" t="n">
        <v>0</v>
      </c>
      <c r="BB32" s="3625">
        <f>I32+M32+Q32+U32+Y32+AC32+AG32+AK32+AO32+AS32+AW32+BA32</f>
        <v/>
      </c>
      <c r="BC32" s="3626" t="n"/>
    </row>
    <row customFormat="1" customHeight="1" ht="30" r="33" s="2046">
      <c r="A33" s="3620" t="inlineStr">
        <is>
          <t>MODERNISATION DE LA PLATFORME DE PORTABILITE (STP &amp; MNPGW) DES SITES DE COTONOU ET DE BOHICON</t>
        </is>
      </c>
      <c r="B33" s="3621" t="inlineStr">
        <is>
          <t>BC24040028</t>
        </is>
      </c>
      <c r="C33" s="3622" t="n">
        <v>45412</v>
      </c>
      <c r="D33" s="3620" t="inlineStr">
        <is>
          <t>CORPORATE SOFTWARE</t>
        </is>
      </c>
      <c r="E33" s="3620" t="inlineStr">
        <is>
          <t>DT</t>
        </is>
      </c>
      <c r="F33" s="3623" t="n">
        <v>0</v>
      </c>
      <c r="G33" s="3623" t="n">
        <v>0</v>
      </c>
      <c r="H33" s="3623" t="n">
        <v>0</v>
      </c>
      <c r="I33" s="3623" t="n">
        <v>0</v>
      </c>
      <c r="J33" s="3623" t="n">
        <v>0</v>
      </c>
      <c r="K33" s="3623" t="n">
        <v>28287162</v>
      </c>
      <c r="L33" s="3623" t="n">
        <v>0</v>
      </c>
      <c r="M33" s="3623" t="n">
        <v>28287162</v>
      </c>
      <c r="N33" s="3623" t="n">
        <v>0</v>
      </c>
      <c r="O33" s="3623" t="n">
        <v>0</v>
      </c>
      <c r="P33" s="3623" t="n">
        <v>0</v>
      </c>
      <c r="Q33" s="3623" t="n">
        <v>0</v>
      </c>
      <c r="R33" s="3623" t="n">
        <v>0</v>
      </c>
      <c r="S33" s="3623" t="n">
        <v>0</v>
      </c>
      <c r="T33" s="3623" t="n">
        <v>0</v>
      </c>
      <c r="U33" s="3623" t="n">
        <v>0</v>
      </c>
      <c r="V33" s="3623" t="n">
        <v>0</v>
      </c>
      <c r="W33" s="3623" t="n">
        <v>0</v>
      </c>
      <c r="X33" s="3623" t="n">
        <v>0</v>
      </c>
      <c r="Y33" s="3623" t="n">
        <v>0</v>
      </c>
      <c r="Z33" s="3623" t="n">
        <v>0</v>
      </c>
      <c r="AA33" s="3623" t="n">
        <v>0</v>
      </c>
      <c r="AB33" s="3623" t="n">
        <v>0</v>
      </c>
      <c r="AC33" s="3623" t="n">
        <v>0</v>
      </c>
      <c r="AD33" s="3623" t="n">
        <v>0</v>
      </c>
      <c r="AE33" s="3623" t="n">
        <v>0</v>
      </c>
      <c r="AF33" s="3623" t="n">
        <v>0</v>
      </c>
      <c r="AG33" s="3623" t="n">
        <v>0</v>
      </c>
      <c r="AH33" s="3623" t="n">
        <v>0</v>
      </c>
      <c r="AI33" s="3623" t="n">
        <v>0</v>
      </c>
      <c r="AJ33" s="3623" t="n">
        <v>0</v>
      </c>
      <c r="AK33" s="3623" t="n">
        <v>0</v>
      </c>
      <c r="AL33" s="3623" t="n">
        <v>0</v>
      </c>
      <c r="AM33" s="3623" t="n">
        <v>0</v>
      </c>
      <c r="AN33" s="3623" t="n">
        <v>0</v>
      </c>
      <c r="AO33" s="3623" t="n">
        <v>0</v>
      </c>
      <c r="AP33" s="3623" t="n">
        <v>0</v>
      </c>
      <c r="AQ33" s="3623" t="n">
        <v>0</v>
      </c>
      <c r="AR33" s="3623" t="n">
        <v>0</v>
      </c>
      <c r="AS33" s="3623" t="n">
        <v>0</v>
      </c>
      <c r="AT33" s="3623" t="n">
        <v>0</v>
      </c>
      <c r="AU33" s="3623" t="n">
        <v>0</v>
      </c>
      <c r="AV33" s="3623" t="n">
        <v>0</v>
      </c>
      <c r="AW33" s="3623" t="n">
        <v>0</v>
      </c>
      <c r="AX33" s="3624" t="n">
        <v>0</v>
      </c>
      <c r="AY33" s="3624" t="n">
        <v>0</v>
      </c>
      <c r="AZ33" s="3624" t="n">
        <v>0</v>
      </c>
      <c r="BA33" s="3624" t="n">
        <v>0</v>
      </c>
      <c r="BB33" s="3625">
        <f>I33+M33+Q33+U33+Y33+AC33+AG33+AK33+AO33+AS33+AW33+BA33</f>
        <v/>
      </c>
      <c r="BC33" s="3626" t="n"/>
    </row>
    <row customFormat="1" customHeight="1" ht="30" r="34" s="2046">
      <c r="A34" s="3620" t="inlineStr">
        <is>
          <t>MODERNISATION DE LA PLATEFORME DATA : 
PRESTATION POUR L'INSTALLATION ET LA MISE EN SERVICE DE LA PLATEFORME CORE PS DE TYPE VEPC 2G/3G/4G/5G NSA (Phase 1)</t>
        </is>
      </c>
      <c r="B34" s="3621" t="inlineStr">
        <is>
          <t>BC24040032</t>
        </is>
      </c>
      <c r="C34" s="3622" t="n">
        <v>45407</v>
      </c>
      <c r="D34" s="3620" t="inlineStr">
        <is>
          <t>HUAWEI TECHNOLOGIES BENIN</t>
        </is>
      </c>
      <c r="E34" s="3620" t="inlineStr">
        <is>
          <t>DT</t>
        </is>
      </c>
      <c r="F34" s="3623" t="n">
        <v>0</v>
      </c>
      <c r="G34" s="3623" t="n">
        <v>54822357</v>
      </c>
      <c r="H34" s="3623" t="n">
        <v>0</v>
      </c>
      <c r="I34" s="3623" t="n">
        <v>54822357</v>
      </c>
      <c r="J34" s="3623" t="n">
        <v>0</v>
      </c>
      <c r="K34" s="3623" t="n">
        <v>0</v>
      </c>
      <c r="L34" s="3623" t="n">
        <v>0</v>
      </c>
      <c r="M34" s="3623" t="n">
        <v>0</v>
      </c>
      <c r="N34" s="3623" t="n">
        <v>0</v>
      </c>
      <c r="O34" s="3623" t="n">
        <v>0</v>
      </c>
      <c r="P34" s="3623" t="n">
        <v>0</v>
      </c>
      <c r="Q34" s="3623" t="n">
        <v>0</v>
      </c>
      <c r="R34" s="3623" t="n">
        <v>0</v>
      </c>
      <c r="S34" s="3623" t="n">
        <v>0</v>
      </c>
      <c r="T34" s="3623" t="n">
        <v>0</v>
      </c>
      <c r="U34" s="3623" t="n">
        <v>0</v>
      </c>
      <c r="V34" s="3623" t="n">
        <v>0</v>
      </c>
      <c r="W34" s="3623" t="n">
        <v>27411178</v>
      </c>
      <c r="X34" s="3623" t="n">
        <v>0</v>
      </c>
      <c r="Y34" s="3623" t="n">
        <v>27411178</v>
      </c>
      <c r="Z34" s="3623" t="n">
        <v>0</v>
      </c>
      <c r="AA34" s="3623" t="n">
        <v>0</v>
      </c>
      <c r="AB34" s="3623" t="n">
        <v>0</v>
      </c>
      <c r="AC34" s="3623" t="n">
        <v>0</v>
      </c>
      <c r="AD34" s="3623" t="n">
        <v>0</v>
      </c>
      <c r="AE34" s="3623" t="n">
        <v>54822357</v>
      </c>
      <c r="AF34" s="3623" t="n">
        <v>0</v>
      </c>
      <c r="AG34" s="3623" t="n">
        <v>54822357</v>
      </c>
      <c r="AH34" s="3623" t="n">
        <v>0</v>
      </c>
      <c r="AI34" s="3623" t="n">
        <v>0</v>
      </c>
      <c r="AJ34" s="3623" t="n">
        <v>0</v>
      </c>
      <c r="AK34" s="3623" t="n">
        <v>0</v>
      </c>
      <c r="AL34" s="3623" t="n">
        <v>0</v>
      </c>
      <c r="AM34" s="3623" t="n">
        <v>0</v>
      </c>
      <c r="AN34" s="3623" t="n">
        <v>0</v>
      </c>
      <c r="AO34" s="3623" t="n">
        <v>0</v>
      </c>
      <c r="AP34" s="3623" t="n">
        <v>0</v>
      </c>
      <c r="AQ34" s="3623" t="n">
        <v>0</v>
      </c>
      <c r="AR34" s="3623" t="n">
        <v>0</v>
      </c>
      <c r="AS34" s="3623" t="n">
        <v>0</v>
      </c>
      <c r="AT34" s="3623" t="n">
        <v>0</v>
      </c>
      <c r="AU34" s="3623" t="n">
        <v>0</v>
      </c>
      <c r="AV34" s="3623" t="n">
        <v>0</v>
      </c>
      <c r="AW34" s="3623" t="n">
        <v>0</v>
      </c>
      <c r="AX34" s="3624" t="n">
        <v>0</v>
      </c>
      <c r="AY34" s="3624" t="n">
        <v>0</v>
      </c>
      <c r="AZ34" s="3624" t="n">
        <v>0</v>
      </c>
      <c r="BA34" s="3624" t="n">
        <v>0</v>
      </c>
      <c r="BB34" s="3625">
        <f>I34+M34+Q34+U34+Y34+AC34+AG34+AK34+AO34+AS34+AW34+BA34</f>
        <v/>
      </c>
      <c r="BC34" s="3626" t="n"/>
    </row>
    <row customFormat="1" customHeight="1" ht="30" r="35" s="2046">
      <c r="A35" s="3620" t="inlineStr">
        <is>
          <t>ETUDE DU FIBRAGE DES SITES DE PORTO ET SEME-KPODJI</t>
        </is>
      </c>
      <c r="B35" s="3621" t="inlineStr">
        <is>
          <t>BC24050001</t>
        </is>
      </c>
      <c r="C35" s="3622" t="n">
        <v>45415</v>
      </c>
      <c r="D35" s="3620" t="inlineStr">
        <is>
          <t>J J TELECOM</t>
        </is>
      </c>
      <c r="E35" s="3620" t="inlineStr">
        <is>
          <t>DT</t>
        </is>
      </c>
      <c r="F35" s="3623" t="n">
        <v>0</v>
      </c>
      <c r="G35" s="3623" t="n">
        <v>0</v>
      </c>
      <c r="H35" s="3623" t="n">
        <v>0</v>
      </c>
      <c r="I35" s="3623" t="n">
        <v>0</v>
      </c>
      <c r="J35" s="3623" t="n">
        <v>0</v>
      </c>
      <c r="K35" s="3623" t="n">
        <v>0</v>
      </c>
      <c r="L35" s="3623" t="n">
        <v>0</v>
      </c>
      <c r="M35" s="3623" t="n">
        <v>0</v>
      </c>
      <c r="N35" s="3623" t="n">
        <v>0</v>
      </c>
      <c r="O35" s="3623" t="n">
        <v>3536803</v>
      </c>
      <c r="P35" s="3623" t="n">
        <v>0</v>
      </c>
      <c r="Q35" s="3623" t="n">
        <v>3536803</v>
      </c>
      <c r="R35" s="3623" t="n">
        <v>0</v>
      </c>
      <c r="S35" s="3623" t="n">
        <v>0</v>
      </c>
      <c r="T35" s="3623" t="n">
        <v>0</v>
      </c>
      <c r="U35" s="3623" t="n">
        <v>0</v>
      </c>
      <c r="V35" s="3623" t="n">
        <v>0</v>
      </c>
      <c r="W35" s="3623" t="n">
        <v>0</v>
      </c>
      <c r="X35" s="3623" t="n">
        <v>0</v>
      </c>
      <c r="Y35" s="3623" t="n">
        <v>0</v>
      </c>
      <c r="Z35" s="3623" t="n">
        <v>0</v>
      </c>
      <c r="AA35" s="3623" t="n">
        <v>0</v>
      </c>
      <c r="AB35" s="3623" t="n">
        <v>0</v>
      </c>
      <c r="AC35" s="3623" t="n">
        <v>0</v>
      </c>
      <c r="AD35" s="3623" t="n">
        <v>0</v>
      </c>
      <c r="AE35" s="3623" t="n">
        <v>10113197</v>
      </c>
      <c r="AF35" s="3623" t="n">
        <v>0</v>
      </c>
      <c r="AG35" s="3623" t="n">
        <v>10113197</v>
      </c>
      <c r="AH35" s="3623" t="n">
        <v>0</v>
      </c>
      <c r="AI35" s="3623" t="n">
        <v>0</v>
      </c>
      <c r="AJ35" s="3623" t="n">
        <v>0</v>
      </c>
      <c r="AK35" s="3623" t="n">
        <v>0</v>
      </c>
      <c r="AL35" s="3623" t="n">
        <v>0</v>
      </c>
      <c r="AM35" s="3623" t="n">
        <v>0</v>
      </c>
      <c r="AN35" s="3623" t="n">
        <v>0</v>
      </c>
      <c r="AO35" s="3623" t="n">
        <v>0</v>
      </c>
      <c r="AP35" s="3623" t="n">
        <v>0</v>
      </c>
      <c r="AQ35" s="3623" t="n">
        <v>0</v>
      </c>
      <c r="AR35" s="3623" t="n">
        <v>0</v>
      </c>
      <c r="AS35" s="3623" t="n">
        <v>0</v>
      </c>
      <c r="AT35" s="3623" t="n">
        <v>0</v>
      </c>
      <c r="AU35" s="3623" t="n">
        <v>0</v>
      </c>
      <c r="AV35" s="3623" t="n">
        <v>0</v>
      </c>
      <c r="AW35" s="3623" t="n">
        <v>0</v>
      </c>
      <c r="AX35" s="3624" t="n">
        <v>0</v>
      </c>
      <c r="AY35" s="3624" t="n">
        <v>0</v>
      </c>
      <c r="AZ35" s="3624" t="n">
        <v>0</v>
      </c>
      <c r="BA35" s="3624" t="n">
        <v>0</v>
      </c>
      <c r="BB35" s="3625">
        <f>I35+M35+Q35+U35+Y35+AC35+AG35+AK35+AO35+AS35+AW35+BA35</f>
        <v/>
      </c>
      <c r="BC35" s="3626" t="n"/>
    </row>
    <row customFormat="1" customHeight="1" ht="30" r="36" s="2046">
      <c r="A36" s="3620" t="inlineStr">
        <is>
          <t xml:space="preserve">MISE EN PLACE D'UN SYSTÈME D'INFORMATION COMMERCIALE INTEGRE </t>
        </is>
      </c>
      <c r="B36" s="3621" t="inlineStr">
        <is>
          <t>BC24050011</t>
        </is>
      </c>
      <c r="C36" s="3622" t="n">
        <v>45422</v>
      </c>
      <c r="D36" s="3620" t="inlineStr">
        <is>
          <t>CORPORATE SOFTWARE</t>
        </is>
      </c>
      <c r="E36" s="3620" t="inlineStr">
        <is>
          <t>DSI</t>
        </is>
      </c>
      <c r="F36" s="3623" t="n">
        <v>0</v>
      </c>
      <c r="G36" s="3623" t="n">
        <v>0</v>
      </c>
      <c r="H36" s="3623" t="n">
        <v>0</v>
      </c>
      <c r="I36" s="3623" t="n">
        <v>0</v>
      </c>
      <c r="J36" s="3623" t="n">
        <v>0</v>
      </c>
      <c r="K36" s="3623" t="n">
        <v>0</v>
      </c>
      <c r="L36" s="3623" t="n">
        <v>0</v>
      </c>
      <c r="M36" s="3623" t="n">
        <v>0</v>
      </c>
      <c r="N36" s="3623" t="n">
        <v>0</v>
      </c>
      <c r="O36" s="3623" t="n">
        <v>0</v>
      </c>
      <c r="P36" s="3623" t="n">
        <v>0</v>
      </c>
      <c r="Q36" s="3623" t="n">
        <v>0</v>
      </c>
      <c r="R36" s="3623" t="n">
        <v>0</v>
      </c>
      <c r="S36" s="3623" t="n">
        <v>0</v>
      </c>
      <c r="T36" s="3623" t="n">
        <v>0</v>
      </c>
      <c r="U36" s="3623" t="n">
        <v>0</v>
      </c>
      <c r="V36" s="3623" t="n">
        <v>0</v>
      </c>
      <c r="W36" s="3623" t="n">
        <v>0</v>
      </c>
      <c r="X36" s="3623" t="n">
        <v>0</v>
      </c>
      <c r="Y36" s="3623" t="n">
        <v>0</v>
      </c>
      <c r="Z36" s="3623" t="n">
        <v>0</v>
      </c>
      <c r="AA36" s="3623" t="n">
        <v>0</v>
      </c>
      <c r="AB36" s="3623" t="n">
        <v>0</v>
      </c>
      <c r="AC36" s="3623" t="n">
        <v>0</v>
      </c>
      <c r="AD36" s="3623" t="n">
        <v>0</v>
      </c>
      <c r="AE36" s="3623" t="n">
        <v>84401397</v>
      </c>
      <c r="AF36" s="3623" t="n">
        <v>0</v>
      </c>
      <c r="AG36" s="3623" t="n">
        <v>84401397</v>
      </c>
      <c r="AH36" s="3623" t="n">
        <v>0</v>
      </c>
      <c r="AI36" s="3623" t="n">
        <v>0</v>
      </c>
      <c r="AJ36" s="3623" t="n">
        <v>0</v>
      </c>
      <c r="AK36" s="3623" t="n">
        <v>0</v>
      </c>
      <c r="AL36" s="3623" t="n">
        <v>0</v>
      </c>
      <c r="AM36" s="3623" t="n">
        <v>0</v>
      </c>
      <c r="AN36" s="3623" t="n">
        <v>0</v>
      </c>
      <c r="AO36" s="3623" t="n">
        <v>0</v>
      </c>
      <c r="AP36" s="3623" t="n">
        <v>0</v>
      </c>
      <c r="AQ36" s="3623" t="n">
        <v>0</v>
      </c>
      <c r="AR36" s="3623" t="n">
        <v>0</v>
      </c>
      <c r="AS36" s="3623" t="n">
        <v>0</v>
      </c>
      <c r="AT36" s="3623" t="n">
        <v>0</v>
      </c>
      <c r="AU36" s="3623" t="n">
        <v>0</v>
      </c>
      <c r="AV36" s="3623" t="n">
        <v>0</v>
      </c>
      <c r="AW36" s="3623" t="n">
        <v>0</v>
      </c>
      <c r="AX36" s="3624" t="n">
        <v>0</v>
      </c>
      <c r="AY36" s="3624" t="n">
        <v>0</v>
      </c>
      <c r="AZ36" s="3624" t="n">
        <v>0</v>
      </c>
      <c r="BA36" s="3624" t="n">
        <v>0</v>
      </c>
      <c r="BB36" s="3625">
        <f>I36+M36+Q36+U36+Y36+AC36+AG36+AK36+AO36+AS36+AW36+BA36</f>
        <v/>
      </c>
      <c r="BC36" s="3626" t="n"/>
    </row>
    <row customFormat="1" customHeight="1" ht="30" r="37" s="2046">
      <c r="A37" s="3620" t="inlineStr">
        <is>
          <t>ASSEMBLAGE DE KIOSQUES REALISATION DE SOCLE EN BETON TRANSPORT MANUTENTION ET POSE SUR SITES</t>
        </is>
      </c>
      <c r="B37" s="3621" t="inlineStr">
        <is>
          <t>BC24050033</t>
        </is>
      </c>
      <c r="C37" s="3622" t="n">
        <v>45441</v>
      </c>
      <c r="D37" s="3620" t="inlineStr">
        <is>
          <t>MALF ET FILS</t>
        </is>
      </c>
      <c r="E37" s="3620" t="inlineStr">
        <is>
          <t>DCC</t>
        </is>
      </c>
      <c r="F37" s="3623" t="n">
        <v>0</v>
      </c>
      <c r="G37" s="3623" t="n">
        <v>5610000</v>
      </c>
      <c r="H37" s="3623" t="n">
        <v>0</v>
      </c>
      <c r="I37" s="3623" t="n">
        <v>5610000</v>
      </c>
      <c r="J37" s="3623" t="n">
        <v>0</v>
      </c>
      <c r="K37" s="3623" t="n">
        <v>0</v>
      </c>
      <c r="L37" s="3623" t="n">
        <v>0</v>
      </c>
      <c r="M37" s="3623" t="n">
        <v>0</v>
      </c>
      <c r="N37" s="3623" t="n">
        <v>0</v>
      </c>
      <c r="O37" s="3623" t="n">
        <v>0</v>
      </c>
      <c r="P37" s="3623" t="n">
        <v>0</v>
      </c>
      <c r="Q37" s="3623" t="n">
        <v>0</v>
      </c>
      <c r="R37" s="3623" t="n">
        <v>0</v>
      </c>
      <c r="S37" s="3623" t="n">
        <v>0</v>
      </c>
      <c r="T37" s="3623" t="n">
        <v>0</v>
      </c>
      <c r="U37" s="3623" t="n">
        <v>0</v>
      </c>
      <c r="V37" s="3623" t="n">
        <v>0</v>
      </c>
      <c r="W37" s="3623" t="n">
        <v>0</v>
      </c>
      <c r="X37" s="3623" t="n">
        <v>0</v>
      </c>
      <c r="Y37" s="3623" t="n">
        <v>0</v>
      </c>
      <c r="Z37" s="3623" t="n">
        <v>0</v>
      </c>
      <c r="AA37" s="3623" t="n">
        <v>0</v>
      </c>
      <c r="AB37" s="3623" t="n">
        <v>0</v>
      </c>
      <c r="AC37" s="3623" t="n">
        <v>0</v>
      </c>
      <c r="AD37" s="3623" t="n">
        <v>0</v>
      </c>
      <c r="AE37" s="3623" t="n">
        <v>0</v>
      </c>
      <c r="AF37" s="3623" t="n">
        <v>0</v>
      </c>
      <c r="AG37" s="3623" t="n">
        <v>0</v>
      </c>
      <c r="AH37" s="3623" t="n">
        <v>0</v>
      </c>
      <c r="AI37" s="3623" t="n">
        <v>0</v>
      </c>
      <c r="AJ37" s="3623" t="n">
        <v>0</v>
      </c>
      <c r="AK37" s="3623" t="n">
        <v>0</v>
      </c>
      <c r="AL37" s="3623" t="n">
        <v>0</v>
      </c>
      <c r="AM37" s="3623" t="n">
        <v>0</v>
      </c>
      <c r="AN37" s="3623" t="n">
        <v>0</v>
      </c>
      <c r="AO37" s="3623" t="n">
        <v>0</v>
      </c>
      <c r="AP37" s="3623" t="n">
        <v>0</v>
      </c>
      <c r="AQ37" s="3623" t="n">
        <v>0</v>
      </c>
      <c r="AR37" s="3623" t="n">
        <v>0</v>
      </c>
      <c r="AS37" s="3623" t="n">
        <v>0</v>
      </c>
      <c r="AT37" s="3623" t="n">
        <v>0</v>
      </c>
      <c r="AU37" s="3623" t="n">
        <v>0</v>
      </c>
      <c r="AV37" s="3623" t="n">
        <v>0</v>
      </c>
      <c r="AW37" s="3623" t="n">
        <v>0</v>
      </c>
      <c r="AX37" s="3624" t="n">
        <v>0</v>
      </c>
      <c r="AY37" s="3624" t="n">
        <v>0</v>
      </c>
      <c r="AZ37" s="3624" t="n">
        <v>0</v>
      </c>
      <c r="BA37" s="3624" t="n">
        <v>0</v>
      </c>
      <c r="BB37" s="3625">
        <f>I37+M37+Q37+U37+Y37+AC37+AG37+AK37+AO37+AS37+AW37+BA37</f>
        <v/>
      </c>
      <c r="BC37" s="3626" t="n"/>
    </row>
    <row customFormat="1" customHeight="1" ht="30" r="38" s="2046">
      <c r="A38" s="3620" t="inlineStr">
        <is>
          <t>FOURNITURE ET INSTALLATION D'UNITE EXTERIEURE AVEC TRAITEMENT ANTICOROSIF POUR CLIMATISEUR VERTIV PX033</t>
        </is>
      </c>
      <c r="B38" s="3621" t="inlineStr">
        <is>
          <t>BC24050034</t>
        </is>
      </c>
      <c r="C38" s="3622" t="n">
        <v>45440</v>
      </c>
      <c r="D38" s="3620" t="inlineStr">
        <is>
          <t>VINCI ENERGIES BENIN</t>
        </is>
      </c>
      <c r="E38" s="3620" t="inlineStr">
        <is>
          <t>DT</t>
        </is>
      </c>
      <c r="F38" s="3623" t="n">
        <v>0</v>
      </c>
      <c r="G38" s="3623" t="n">
        <v>0</v>
      </c>
      <c r="H38" s="3623" t="n">
        <v>0</v>
      </c>
      <c r="I38" s="3623" t="n">
        <v>0</v>
      </c>
      <c r="J38" s="3623" t="n">
        <v>0</v>
      </c>
      <c r="K38" s="3623" t="n">
        <v>0</v>
      </c>
      <c r="L38" s="3623" t="n">
        <v>0</v>
      </c>
      <c r="M38" s="3623" t="n">
        <v>0</v>
      </c>
      <c r="N38" s="3623" t="n">
        <v>0</v>
      </c>
      <c r="O38" s="3623" t="n">
        <v>0</v>
      </c>
      <c r="P38" s="3623" t="n">
        <v>0</v>
      </c>
      <c r="Q38" s="3623" t="n">
        <v>0</v>
      </c>
      <c r="R38" s="3623" t="n">
        <v>67927769</v>
      </c>
      <c r="S38" s="3623" t="n">
        <v>0</v>
      </c>
      <c r="T38" s="3623" t="n">
        <v>0</v>
      </c>
      <c r="U38" s="3623" t="n">
        <v>67927769</v>
      </c>
      <c r="V38" s="3623" t="n">
        <v>0</v>
      </c>
      <c r="W38" s="3623" t="n">
        <v>0</v>
      </c>
      <c r="X38" s="3623" t="n">
        <v>0</v>
      </c>
      <c r="Y38" s="3623" t="n">
        <v>0</v>
      </c>
      <c r="Z38" s="3623" t="n">
        <v>0</v>
      </c>
      <c r="AA38" s="3623" t="n">
        <v>0</v>
      </c>
      <c r="AB38" s="3623" t="n">
        <v>0</v>
      </c>
      <c r="AC38" s="3623" t="n">
        <v>0</v>
      </c>
      <c r="AD38" s="3623" t="n">
        <v>0</v>
      </c>
      <c r="AE38" s="3623" t="n">
        <v>0</v>
      </c>
      <c r="AF38" s="3623" t="n">
        <v>0</v>
      </c>
      <c r="AG38" s="3623" t="n">
        <v>0</v>
      </c>
      <c r="AH38" s="3623" t="n">
        <v>0</v>
      </c>
      <c r="AI38" s="3623" t="n">
        <v>0</v>
      </c>
      <c r="AJ38" s="3623" t="n">
        <v>0</v>
      </c>
      <c r="AK38" s="3623" t="n">
        <v>0</v>
      </c>
      <c r="AL38" s="3623" t="n">
        <v>0</v>
      </c>
      <c r="AM38" s="3623" t="n">
        <v>0</v>
      </c>
      <c r="AN38" s="3623" t="n">
        <v>0</v>
      </c>
      <c r="AO38" s="3623" t="n">
        <v>0</v>
      </c>
      <c r="AP38" s="3623" t="n">
        <v>0</v>
      </c>
      <c r="AQ38" s="3623" t="n">
        <v>0</v>
      </c>
      <c r="AR38" s="3623" t="n">
        <v>0</v>
      </c>
      <c r="AS38" s="3623" t="n">
        <v>0</v>
      </c>
      <c r="AT38" s="3623" t="n">
        <v>0</v>
      </c>
      <c r="AU38" s="3623" t="n">
        <v>0</v>
      </c>
      <c r="AV38" s="3623" t="n">
        <v>0</v>
      </c>
      <c r="AW38" s="3623" t="n">
        <v>0</v>
      </c>
      <c r="AX38" s="3624" t="n">
        <v>0</v>
      </c>
      <c r="AY38" s="3624" t="n">
        <v>0</v>
      </c>
      <c r="AZ38" s="3624" t="n">
        <v>0</v>
      </c>
      <c r="BA38" s="3624" t="n">
        <v>0</v>
      </c>
      <c r="BB38" s="3625">
        <f>I38+M38+Q38+U38+Y38+AC38+AG38+AK38+AO38+AS38+AW38+BA38</f>
        <v/>
      </c>
      <c r="BC38" s="3626" t="n"/>
    </row>
    <row customFormat="1" customHeight="1" ht="30" r="39" s="2046">
      <c r="A39" s="3620" t="inlineStr">
        <is>
          <t>FOURNITURE DE LOGICIEL POUR LA MISE EN SERVICE D'UNE PLATEFORME USSD/SMSC A INTEGRER A LA SOLUTION DE MONNAIE ELECTRONIQUE SUR LE SITE DE PRODUCTION ET SUR LE SITE DE REPRISE</t>
        </is>
      </c>
      <c r="B39" s="3621" t="inlineStr">
        <is>
          <t>BC24050046</t>
        </is>
      </c>
      <c r="C39" s="3622" t="n">
        <v>45447</v>
      </c>
      <c r="D39" s="3620" t="inlineStr">
        <is>
          <t>HUAWEI TECHNOLOGIES CO. LTD</t>
        </is>
      </c>
      <c r="E39" s="3620" t="inlineStr">
        <is>
          <t>DSI</t>
        </is>
      </c>
      <c r="F39" s="3623" t="n">
        <v>0</v>
      </c>
      <c r="G39" s="3623" t="n">
        <v>41718865</v>
      </c>
      <c r="H39" s="3623" t="n">
        <v>0</v>
      </c>
      <c r="I39" s="3623" t="n">
        <v>41718865</v>
      </c>
      <c r="J39" s="3623" t="n">
        <v>0</v>
      </c>
      <c r="K39" s="3623" t="n">
        <v>0</v>
      </c>
      <c r="L39" s="3623" t="n">
        <v>0</v>
      </c>
      <c r="M39" s="3623" t="n">
        <v>0</v>
      </c>
      <c r="N39" s="3623" t="n">
        <v>0</v>
      </c>
      <c r="O39" s="3623" t="n">
        <v>0</v>
      </c>
      <c r="P39" s="3623" t="n">
        <v>0</v>
      </c>
      <c r="Q39" s="3623" t="n">
        <v>0</v>
      </c>
      <c r="R39" s="3623" t="n">
        <v>0</v>
      </c>
      <c r="S39" s="3623" t="n">
        <v>0</v>
      </c>
      <c r="T39" s="3623" t="n">
        <v>0</v>
      </c>
      <c r="U39" s="3623" t="n">
        <v>0</v>
      </c>
      <c r="V39" s="3623" t="n">
        <v>0</v>
      </c>
      <c r="W39" s="3623" t="n">
        <v>0</v>
      </c>
      <c r="X39" s="3623" t="n">
        <v>0</v>
      </c>
      <c r="Y39" s="3623" t="n">
        <v>0</v>
      </c>
      <c r="Z39" s="3623" t="n">
        <v>0</v>
      </c>
      <c r="AA39" s="3623" t="n">
        <v>0</v>
      </c>
      <c r="AB39" s="3623" t="n">
        <v>0</v>
      </c>
      <c r="AC39" s="3623" t="n">
        <v>0</v>
      </c>
      <c r="AD39" s="3623" t="n">
        <v>0</v>
      </c>
      <c r="AE39" s="3623" t="n">
        <v>0</v>
      </c>
      <c r="AF39" s="3623" t="n">
        <v>0</v>
      </c>
      <c r="AG39" s="3623" t="n">
        <v>0</v>
      </c>
      <c r="AH39" s="3623" t="n">
        <v>0</v>
      </c>
      <c r="AI39" s="3623" t="n">
        <v>0</v>
      </c>
      <c r="AJ39" s="3623" t="n">
        <v>0</v>
      </c>
      <c r="AK39" s="3623" t="n">
        <v>0</v>
      </c>
      <c r="AL39" s="3623" t="n">
        <v>0</v>
      </c>
      <c r="AM39" s="3623" t="n">
        <v>0</v>
      </c>
      <c r="AN39" s="3623" t="n">
        <v>0</v>
      </c>
      <c r="AO39" s="3623" t="n">
        <v>0</v>
      </c>
      <c r="AP39" s="3623" t="n">
        <v>0</v>
      </c>
      <c r="AQ39" s="3623" t="n">
        <v>0</v>
      </c>
      <c r="AR39" s="3623" t="n">
        <v>0</v>
      </c>
      <c r="AS39" s="3623" t="n">
        <v>0</v>
      </c>
      <c r="AT39" s="3623" t="n">
        <v>0</v>
      </c>
      <c r="AU39" s="3623" t="n">
        <v>0</v>
      </c>
      <c r="AV39" s="3623" t="n">
        <v>0</v>
      </c>
      <c r="AW39" s="3623" t="n">
        <v>0</v>
      </c>
      <c r="AX39" s="3624" t="n">
        <v>0</v>
      </c>
      <c r="AY39" s="3624" t="n">
        <v>0</v>
      </c>
      <c r="AZ39" s="3624" t="n">
        <v>0</v>
      </c>
      <c r="BA39" s="3624" t="n">
        <v>0</v>
      </c>
      <c r="BB39" s="3625">
        <f>I39+M39+Q39+U39+Y39+AC39+AG39+AK39+AO39+AS39+AW39+BA39</f>
        <v/>
      </c>
      <c r="BC39" s="3626" t="n"/>
    </row>
    <row customFormat="1" customHeight="1" ht="30" r="40" s="2046">
      <c r="A40" s="3620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40" s="3621" t="inlineStr">
        <is>
          <t>BC24050047</t>
        </is>
      </c>
      <c r="C40" s="3622" t="n">
        <v>45447</v>
      </c>
      <c r="D40" s="3620" t="inlineStr">
        <is>
          <t>HUAWEI TECHNOLOGIES BENIN SA</t>
        </is>
      </c>
      <c r="E40" s="3620" t="inlineStr">
        <is>
          <t>DSI</t>
        </is>
      </c>
      <c r="F40" s="3623" t="n">
        <v>0</v>
      </c>
      <c r="G40" s="3623" t="n">
        <v>0</v>
      </c>
      <c r="H40" s="3623" t="n">
        <v>0</v>
      </c>
      <c r="I40" s="3623" t="n">
        <v>0</v>
      </c>
      <c r="J40" s="3623" t="n">
        <v>0</v>
      </c>
      <c r="K40" s="3623" t="n">
        <v>0</v>
      </c>
      <c r="L40" s="3623" t="n">
        <v>0</v>
      </c>
      <c r="M40" s="3623" t="n">
        <v>0</v>
      </c>
      <c r="N40" s="3623" t="n">
        <v>0</v>
      </c>
      <c r="O40" s="3623" t="n">
        <v>0</v>
      </c>
      <c r="P40" s="3623" t="n">
        <v>0</v>
      </c>
      <c r="Q40" s="3623" t="n">
        <v>0</v>
      </c>
      <c r="R40" s="3623" t="n">
        <v>0</v>
      </c>
      <c r="S40" s="3623" t="n">
        <v>49196775</v>
      </c>
      <c r="T40" s="3623" t="n">
        <v>0</v>
      </c>
      <c r="U40" s="3623" t="n">
        <v>49196775</v>
      </c>
      <c r="V40" s="3623" t="n">
        <v>0</v>
      </c>
      <c r="W40" s="3623" t="n">
        <v>0</v>
      </c>
      <c r="X40" s="3623" t="n">
        <v>0</v>
      </c>
      <c r="Y40" s="3623" t="n">
        <v>0</v>
      </c>
      <c r="Z40" s="3623" t="n">
        <v>0</v>
      </c>
      <c r="AA40" s="3623" t="n">
        <v>0</v>
      </c>
      <c r="AB40" s="3623" t="n">
        <v>0</v>
      </c>
      <c r="AC40" s="3623" t="n">
        <v>0</v>
      </c>
      <c r="AD40" s="3623" t="n">
        <v>0</v>
      </c>
      <c r="AE40" s="3623" t="n">
        <v>0</v>
      </c>
      <c r="AF40" s="3623" t="n">
        <v>0</v>
      </c>
      <c r="AG40" s="3623" t="n">
        <v>0</v>
      </c>
      <c r="AH40" s="3623" t="n">
        <v>0</v>
      </c>
      <c r="AI40" s="3623" t="n">
        <v>0</v>
      </c>
      <c r="AJ40" s="3623" t="n">
        <v>0</v>
      </c>
      <c r="AK40" s="3623" t="n">
        <v>0</v>
      </c>
      <c r="AL40" s="3623" t="n">
        <v>0</v>
      </c>
      <c r="AM40" s="3623" t="n">
        <v>0</v>
      </c>
      <c r="AN40" s="3623" t="n">
        <v>0</v>
      </c>
      <c r="AO40" s="3623" t="n">
        <v>0</v>
      </c>
      <c r="AP40" s="3623" t="n">
        <v>0</v>
      </c>
      <c r="AQ40" s="3623" t="n">
        <v>0</v>
      </c>
      <c r="AR40" s="3623" t="n">
        <v>0</v>
      </c>
      <c r="AS40" s="3623" t="n">
        <v>0</v>
      </c>
      <c r="AT40" s="3623" t="n">
        <v>0</v>
      </c>
      <c r="AU40" s="3623" t="n">
        <v>0</v>
      </c>
      <c r="AV40" s="3623" t="n">
        <v>0</v>
      </c>
      <c r="AW40" s="3623" t="n">
        <v>0</v>
      </c>
      <c r="AX40" s="3624" t="n">
        <v>0</v>
      </c>
      <c r="AY40" s="3624" t="n">
        <v>0</v>
      </c>
      <c r="AZ40" s="3624" t="n">
        <v>0</v>
      </c>
      <c r="BA40" s="3624" t="n">
        <v>0</v>
      </c>
      <c r="BB40" s="3625">
        <f>I40+M40+Q40+U40+Y40+AC40+AG40+AK40+AO40+AS40+AW40+BA40</f>
        <v/>
      </c>
      <c r="BC40" s="3626" t="n"/>
    </row>
    <row customFormat="1" customHeight="1" ht="30" r="41" s="2046">
      <c r="A41" s="3620" t="inlineStr">
        <is>
          <t>IMPLEMENTATION DE LA NUMEROTATION A 10 CHIFFRES DANS LA SOLUTION DE DIGITALISATION KIT COMMERCIAL (DKC)</t>
        </is>
      </c>
      <c r="B41" s="3621" t="inlineStr">
        <is>
          <t>BC24060019</t>
        </is>
      </c>
      <c r="C41" s="3622" t="n">
        <v>45464</v>
      </c>
      <c r="D41" s="3620" t="inlineStr">
        <is>
          <t>FLEX EXPORTATION INC</t>
        </is>
      </c>
      <c r="E41" s="3620" t="inlineStr">
        <is>
          <t>DSI</t>
        </is>
      </c>
      <c r="F41" s="3623" t="n">
        <v>0</v>
      </c>
      <c r="G41" s="3623" t="n">
        <v>32273085</v>
      </c>
      <c r="H41" s="3623" t="n">
        <v>0</v>
      </c>
      <c r="I41" s="3623" t="n">
        <v>32273085</v>
      </c>
      <c r="J41" s="3623" t="n">
        <v>0</v>
      </c>
      <c r="K41" s="3623" t="n">
        <v>0</v>
      </c>
      <c r="L41" s="3623" t="n">
        <v>0</v>
      </c>
      <c r="M41" s="3623" t="n">
        <v>0</v>
      </c>
      <c r="N41" s="3623" t="n">
        <v>0</v>
      </c>
      <c r="O41" s="3623" t="n">
        <v>0</v>
      </c>
      <c r="P41" s="3623" t="n">
        <v>0</v>
      </c>
      <c r="Q41" s="3623" t="n">
        <v>0</v>
      </c>
      <c r="R41" s="3623" t="n">
        <v>0</v>
      </c>
      <c r="S41" s="3623" t="n">
        <v>0</v>
      </c>
      <c r="T41" s="3623" t="n">
        <v>0</v>
      </c>
      <c r="U41" s="3623" t="n">
        <v>0</v>
      </c>
      <c r="V41" s="3623" t="n">
        <v>0</v>
      </c>
      <c r="W41" s="3623" t="n">
        <v>0</v>
      </c>
      <c r="X41" s="3623" t="n">
        <v>0</v>
      </c>
      <c r="Y41" s="3623" t="n">
        <v>0</v>
      </c>
      <c r="Z41" s="3623" t="n">
        <v>0</v>
      </c>
      <c r="AA41" s="3623" t="n">
        <v>18825966</v>
      </c>
      <c r="AB41" s="3623" t="n">
        <v>0</v>
      </c>
      <c r="AC41" s="3623" t="n">
        <v>18825966</v>
      </c>
      <c r="AD41" s="3623" t="n">
        <v>0</v>
      </c>
      <c r="AE41" s="3623" t="n">
        <v>0</v>
      </c>
      <c r="AF41" s="3623" t="n">
        <v>0</v>
      </c>
      <c r="AG41" s="3623" t="n">
        <v>0</v>
      </c>
      <c r="AH41" s="3623" t="n">
        <v>0</v>
      </c>
      <c r="AI41" s="3623" t="n">
        <v>0</v>
      </c>
      <c r="AJ41" s="3623" t="n">
        <v>0</v>
      </c>
      <c r="AK41" s="3623" t="n">
        <v>0</v>
      </c>
      <c r="AL41" s="3623" t="n">
        <v>0</v>
      </c>
      <c r="AM41" s="3623" t="n">
        <v>0</v>
      </c>
      <c r="AN41" s="3623" t="n">
        <v>0</v>
      </c>
      <c r="AO41" s="3623" t="n">
        <v>0</v>
      </c>
      <c r="AP41" s="3623" t="n">
        <v>0</v>
      </c>
      <c r="AQ41" s="3623" t="n">
        <v>0</v>
      </c>
      <c r="AR41" s="3623" t="n">
        <v>0</v>
      </c>
      <c r="AS41" s="3623" t="n">
        <v>0</v>
      </c>
      <c r="AT41" s="3623" t="n">
        <v>0</v>
      </c>
      <c r="AU41" s="3623" t="n">
        <v>0</v>
      </c>
      <c r="AV41" s="3623" t="n">
        <v>0</v>
      </c>
      <c r="AW41" s="3623" t="n">
        <v>0</v>
      </c>
      <c r="AX41" s="3624" t="n">
        <v>0</v>
      </c>
      <c r="AY41" s="3624" t="n">
        <v>0</v>
      </c>
      <c r="AZ41" s="3624" t="n">
        <v>0</v>
      </c>
      <c r="BA41" s="3624" t="n">
        <v>0</v>
      </c>
      <c r="BB41" s="3625">
        <f>I41+M41+Q41+U41+Y41+AC41+AG41+AK41+AO41+AS41+AW41+BA41</f>
        <v/>
      </c>
      <c r="BC41" s="3626" t="n"/>
    </row>
    <row customFormat="1" customHeight="1" ht="30" r="42" s="2046">
      <c r="A42" s="3620" t="inlineStr">
        <is>
          <t>MISE A JOUR DE L'ADC DANS LE CADRE DU CHANGEMENT DU PLAN DE NUMEROTATION</t>
        </is>
      </c>
      <c r="B42" s="3621" t="inlineStr">
        <is>
          <t>BC24060021</t>
        </is>
      </c>
      <c r="C42" s="3622" t="n">
        <v>45462</v>
      </c>
      <c r="D42" s="3620" t="inlineStr">
        <is>
          <t>FLEX EXPORTATION INC</t>
        </is>
      </c>
      <c r="E42" s="3620" t="inlineStr">
        <is>
          <t>DMC</t>
        </is>
      </c>
      <c r="F42" s="3623" t="n">
        <v>0</v>
      </c>
      <c r="G42" s="3623" t="n">
        <v>0</v>
      </c>
      <c r="H42" s="3623" t="n">
        <v>0</v>
      </c>
      <c r="I42" s="3623" t="n">
        <v>0</v>
      </c>
      <c r="J42" s="3623" t="n">
        <v>0</v>
      </c>
      <c r="K42" s="3623" t="n">
        <v>22958495</v>
      </c>
      <c r="L42" s="3623" t="n">
        <v>0</v>
      </c>
      <c r="M42" s="3623" t="n">
        <v>22958495</v>
      </c>
      <c r="N42" s="3623" t="n">
        <v>0</v>
      </c>
      <c r="O42" s="3623" t="n">
        <v>0</v>
      </c>
      <c r="P42" s="3623" t="n">
        <v>0</v>
      </c>
      <c r="Q42" s="3623" t="n">
        <v>0</v>
      </c>
      <c r="R42" s="3623" t="n">
        <v>0</v>
      </c>
      <c r="S42" s="3623" t="n">
        <v>0</v>
      </c>
      <c r="T42" s="3623" t="n">
        <v>0</v>
      </c>
      <c r="U42" s="3623" t="n">
        <v>0</v>
      </c>
      <c r="V42" s="3623" t="n">
        <v>0</v>
      </c>
      <c r="W42" s="3623" t="n">
        <v>0</v>
      </c>
      <c r="X42" s="3623" t="n">
        <v>0</v>
      </c>
      <c r="Y42" s="3623" t="n">
        <v>0</v>
      </c>
      <c r="Z42" s="3623" t="n">
        <v>0</v>
      </c>
      <c r="AA42" s="3623" t="n">
        <v>0</v>
      </c>
      <c r="AB42" s="3623" t="n">
        <v>0</v>
      </c>
      <c r="AC42" s="3623" t="n">
        <v>0</v>
      </c>
      <c r="AD42" s="3623" t="n">
        <v>0</v>
      </c>
      <c r="AE42" s="3623" t="n">
        <v>0</v>
      </c>
      <c r="AF42" s="3623" t="n">
        <v>0</v>
      </c>
      <c r="AG42" s="3623" t="n">
        <v>0</v>
      </c>
      <c r="AH42" s="3623" t="n">
        <v>0</v>
      </c>
      <c r="AI42" s="3623" t="n">
        <v>0</v>
      </c>
      <c r="AJ42" s="3623" t="n">
        <v>0</v>
      </c>
      <c r="AK42" s="3623" t="n">
        <v>0</v>
      </c>
      <c r="AL42" s="3623" t="n">
        <v>0</v>
      </c>
      <c r="AM42" s="3623" t="n">
        <v>0</v>
      </c>
      <c r="AN42" s="3623" t="n">
        <v>0</v>
      </c>
      <c r="AO42" s="3623" t="n">
        <v>0</v>
      </c>
      <c r="AP42" s="3623" t="n">
        <v>0</v>
      </c>
      <c r="AQ42" s="3623" t="n">
        <v>0</v>
      </c>
      <c r="AR42" s="3623" t="n">
        <v>0</v>
      </c>
      <c r="AS42" s="3623" t="n">
        <v>0</v>
      </c>
      <c r="AT42" s="3623" t="n">
        <v>0</v>
      </c>
      <c r="AU42" s="3623" t="n">
        <v>0</v>
      </c>
      <c r="AV42" s="3623" t="n">
        <v>0</v>
      </c>
      <c r="AW42" s="3623" t="n">
        <v>0</v>
      </c>
      <c r="AX42" s="3624" t="n">
        <v>0</v>
      </c>
      <c r="AY42" s="3624" t="n">
        <v>0</v>
      </c>
      <c r="AZ42" s="3624" t="n">
        <v>0</v>
      </c>
      <c r="BA42" s="3624" t="n">
        <v>0</v>
      </c>
      <c r="BB42" s="3625">
        <f>I42+M42+Q42+U42+Y42+AC42+AG42+AK42+AO42+AS42+AW42+BA42</f>
        <v/>
      </c>
      <c r="BC42" s="3626" t="n"/>
    </row>
    <row customFormat="1" customHeight="1" ht="30" r="43" s="2046">
      <c r="A43" s="3620" t="inlineStr">
        <is>
          <t>IMPLEMENTATION DES IMPACTS DU PASSAGE A LA NUMEROTATION A 10 CHIFFRES</t>
        </is>
      </c>
      <c r="B43" s="3621" t="inlineStr">
        <is>
          <t>BC24060023</t>
        </is>
      </c>
      <c r="C43" s="3622" t="n">
        <v>45464</v>
      </c>
      <c r="D43" s="3620" t="inlineStr">
        <is>
          <t>BUREAU D’INGENERIE LOGICIELLE ET SYSTÈME</t>
        </is>
      </c>
      <c r="E43" s="3620" t="inlineStr">
        <is>
          <t>DSI</t>
        </is>
      </c>
      <c r="F43" s="3623" t="n">
        <v>0</v>
      </c>
      <c r="G43" s="3623" t="n">
        <v>0</v>
      </c>
      <c r="H43" s="3623" t="n">
        <v>0</v>
      </c>
      <c r="I43" s="3623" t="n">
        <v>0</v>
      </c>
      <c r="J43" s="3623" t="n">
        <v>0</v>
      </c>
      <c r="K43" s="3623" t="n">
        <v>0</v>
      </c>
      <c r="L43" s="3623" t="n">
        <v>0</v>
      </c>
      <c r="M43" s="3623" t="n">
        <v>0</v>
      </c>
      <c r="N43" s="3623" t="n">
        <v>0</v>
      </c>
      <c r="O43" s="3623" t="n">
        <v>0</v>
      </c>
      <c r="P43" s="3623" t="n">
        <v>0</v>
      </c>
      <c r="Q43" s="3623" t="n">
        <v>0</v>
      </c>
      <c r="R43" s="3623" t="n">
        <v>0</v>
      </c>
      <c r="S43" s="3623" t="n">
        <v>0</v>
      </c>
      <c r="T43" s="3623" t="n">
        <v>0</v>
      </c>
      <c r="U43" s="3623" t="n">
        <v>0</v>
      </c>
      <c r="V43" s="3623" t="n">
        <v>0</v>
      </c>
      <c r="W43" s="3623" t="n">
        <v>0</v>
      </c>
      <c r="X43" s="3623" t="n">
        <v>0</v>
      </c>
      <c r="Y43" s="3623" t="n">
        <v>0</v>
      </c>
      <c r="Z43" s="3623" t="n">
        <v>0</v>
      </c>
      <c r="AA43" s="3623" t="n">
        <v>0</v>
      </c>
      <c r="AB43" s="3623" t="n">
        <v>0</v>
      </c>
      <c r="AC43" s="3623" t="n">
        <v>0</v>
      </c>
      <c r="AD43" s="3623" t="n">
        <v>0</v>
      </c>
      <c r="AE43" s="3623" t="n">
        <v>0</v>
      </c>
      <c r="AF43" s="3623" t="n">
        <v>0</v>
      </c>
      <c r="AG43" s="3623" t="n">
        <v>0</v>
      </c>
      <c r="AH43" s="3623" t="n">
        <v>0</v>
      </c>
      <c r="AI43" s="3623" t="n">
        <v>9450000</v>
      </c>
      <c r="AJ43" s="3623" t="n">
        <v>0</v>
      </c>
      <c r="AK43" s="3623" t="n">
        <v>9450000</v>
      </c>
      <c r="AL43" s="3623" t="n">
        <v>0</v>
      </c>
      <c r="AM43" s="3623" t="n">
        <v>0</v>
      </c>
      <c r="AN43" s="3623" t="n">
        <v>0</v>
      </c>
      <c r="AO43" s="3623" t="n">
        <v>0</v>
      </c>
      <c r="AP43" s="3623" t="n">
        <v>0</v>
      </c>
      <c r="AQ43" s="3623" t="n">
        <v>0</v>
      </c>
      <c r="AR43" s="3623" t="n">
        <v>0</v>
      </c>
      <c r="AS43" s="3623" t="n">
        <v>0</v>
      </c>
      <c r="AT43" s="3623" t="n">
        <v>0</v>
      </c>
      <c r="AU43" s="3623" t="n">
        <v>0</v>
      </c>
      <c r="AV43" s="3623" t="n">
        <v>0</v>
      </c>
      <c r="AW43" s="3623" t="n">
        <v>0</v>
      </c>
      <c r="AX43" s="3624" t="n">
        <v>0</v>
      </c>
      <c r="AY43" s="3624" t="n">
        <v>0</v>
      </c>
      <c r="AZ43" s="3624" t="n">
        <v>0</v>
      </c>
      <c r="BA43" s="3624" t="n">
        <v>0</v>
      </c>
      <c r="BB43" s="3625">
        <f>I43+M43+Q43+U43+Y43+AC43+AG43+AK43+AO43+AS43+AW43+BA43</f>
        <v/>
      </c>
      <c r="BC43" s="3626" t="n"/>
    </row>
    <row customFormat="1" customHeight="1" ht="30" r="44" s="2046">
      <c r="A44" s="3620" t="inlineStr">
        <is>
          <t>FOURNITURE, TRANSPORT ET INSTALLATION DE BATTERIES STATIONNAIRES 12V 170 AH SUR LE CENTRE TECHNIQUE NHQ</t>
        </is>
      </c>
      <c r="B44" s="3621" t="inlineStr">
        <is>
          <t>BC24070025</t>
        </is>
      </c>
      <c r="C44" s="3622" t="n">
        <v>45502</v>
      </c>
      <c r="D44" s="3620" t="inlineStr">
        <is>
          <t>DSID BENIN</t>
        </is>
      </c>
      <c r="E44" s="3620" t="inlineStr">
        <is>
          <t>DT</t>
        </is>
      </c>
      <c r="F44" s="3623" t="n">
        <v>0</v>
      </c>
      <c r="G44" s="3623" t="n">
        <v>0</v>
      </c>
      <c r="H44" s="3623" t="n">
        <v>0</v>
      </c>
      <c r="I44" s="3623" t="n">
        <v>0</v>
      </c>
      <c r="J44" s="3623" t="n">
        <v>0</v>
      </c>
      <c r="K44" s="3623" t="n">
        <v>1411301</v>
      </c>
      <c r="L44" s="3623" t="n">
        <v>0</v>
      </c>
      <c r="M44" s="3623" t="n">
        <v>1411301</v>
      </c>
      <c r="N44" s="3623" t="n">
        <v>0</v>
      </c>
      <c r="O44" s="3623" t="n">
        <v>0</v>
      </c>
      <c r="P44" s="3623" t="n">
        <v>0</v>
      </c>
      <c r="Q44" s="3623" t="n">
        <v>0</v>
      </c>
      <c r="R44" s="3623" t="n">
        <v>0</v>
      </c>
      <c r="S44" s="3623" t="n">
        <v>0</v>
      </c>
      <c r="T44" s="3623" t="n">
        <v>0</v>
      </c>
      <c r="U44" s="3623" t="n">
        <v>0</v>
      </c>
      <c r="V44" s="3623" t="n">
        <v>0</v>
      </c>
      <c r="W44" s="3623" t="n">
        <v>0</v>
      </c>
      <c r="X44" s="3623" t="n">
        <v>0</v>
      </c>
      <c r="Y44" s="3623" t="n">
        <v>0</v>
      </c>
      <c r="Z44" s="3623" t="n">
        <v>0</v>
      </c>
      <c r="AA44" s="3623" t="n">
        <v>0</v>
      </c>
      <c r="AB44" s="3623" t="n">
        <v>0</v>
      </c>
      <c r="AC44" s="3623" t="n">
        <v>0</v>
      </c>
      <c r="AD44" s="3623" t="n">
        <v>0</v>
      </c>
      <c r="AE44" s="3623" t="n">
        <v>0</v>
      </c>
      <c r="AF44" s="3623" t="n">
        <v>0</v>
      </c>
      <c r="AG44" s="3623" t="n">
        <v>0</v>
      </c>
      <c r="AH44" s="3623" t="n">
        <v>0</v>
      </c>
      <c r="AI44" s="3623" t="n">
        <v>0</v>
      </c>
      <c r="AJ44" s="3623" t="n">
        <v>0</v>
      </c>
      <c r="AK44" s="3623" t="n">
        <v>0</v>
      </c>
      <c r="AL44" s="3623" t="n">
        <v>0</v>
      </c>
      <c r="AM44" s="3623" t="n">
        <v>0</v>
      </c>
      <c r="AN44" s="3623" t="n">
        <v>0</v>
      </c>
      <c r="AO44" s="3623" t="n">
        <v>0</v>
      </c>
      <c r="AP44" s="3623" t="n">
        <v>0</v>
      </c>
      <c r="AQ44" s="3623" t="n">
        <v>0</v>
      </c>
      <c r="AR44" s="3623" t="n">
        <v>0</v>
      </c>
      <c r="AS44" s="3623" t="n">
        <v>0</v>
      </c>
      <c r="AT44" s="3623" t="n">
        <v>0</v>
      </c>
      <c r="AU44" s="3623" t="n">
        <v>0</v>
      </c>
      <c r="AV44" s="3623" t="n">
        <v>0</v>
      </c>
      <c r="AW44" s="3623" t="n">
        <v>0</v>
      </c>
      <c r="AX44" s="3624" t="n">
        <v>0</v>
      </c>
      <c r="AY44" s="3624" t="n">
        <v>0</v>
      </c>
      <c r="AZ44" s="3624" t="n">
        <v>0</v>
      </c>
      <c r="BA44" s="3624" t="n">
        <v>0</v>
      </c>
      <c r="BB44" s="3625">
        <f>I44+M44+Q44+U44+Y44+AC44+AG44+AK44+AO44+AS44+AW44+BA44</f>
        <v/>
      </c>
      <c r="BC44" s="3626" t="n"/>
    </row>
    <row customFormat="1" customHeight="1" ht="30" r="45" s="2046">
      <c r="A45" s="3620" t="inlineStr">
        <is>
          <t>FOURNITURE DE MOBILIERS DANS LES AGENCES MOOV AFRICA SIEGE, STEINMETZ ET TOGOUDO</t>
        </is>
      </c>
      <c r="B45" s="3621" t="inlineStr">
        <is>
          <t>BC24070026</t>
        </is>
      </c>
      <c r="C45" s="3622" t="n">
        <v>45503</v>
      </c>
      <c r="D45" s="3620" t="inlineStr">
        <is>
          <t>MAROC BUREAU</t>
        </is>
      </c>
      <c r="E45" s="3620" t="inlineStr">
        <is>
          <t>DAF</t>
        </is>
      </c>
      <c r="F45" s="3623" t="n">
        <v>0</v>
      </c>
      <c r="G45" s="3623" t="n">
        <v>0</v>
      </c>
      <c r="H45" s="3623" t="n">
        <v>0</v>
      </c>
      <c r="I45" s="3623" t="n">
        <v>0</v>
      </c>
      <c r="J45" s="3623" t="n">
        <v>0</v>
      </c>
      <c r="K45" s="3623" t="n">
        <v>0</v>
      </c>
      <c r="L45" s="3623" t="n">
        <v>0</v>
      </c>
      <c r="M45" s="3623" t="n">
        <v>0</v>
      </c>
      <c r="N45" s="3623" t="n">
        <v>0</v>
      </c>
      <c r="O45" s="3623" t="n">
        <v>0</v>
      </c>
      <c r="P45" s="3623" t="n">
        <v>16843506</v>
      </c>
      <c r="Q45" s="3623" t="n">
        <v>16843506</v>
      </c>
      <c r="R45" s="3623" t="n">
        <v>0</v>
      </c>
      <c r="S45" s="3623" t="n">
        <v>0</v>
      </c>
      <c r="T45" s="3623" t="n">
        <v>0</v>
      </c>
      <c r="U45" s="3623" t="n">
        <v>0</v>
      </c>
      <c r="V45" s="3623" t="n">
        <v>29248467</v>
      </c>
      <c r="W45" s="3623" t="n">
        <v>0</v>
      </c>
      <c r="X45" s="3623" t="n">
        <v>1065807</v>
      </c>
      <c r="Y45" s="3623" t="n">
        <v>30314274</v>
      </c>
      <c r="Z45" s="3623" t="n">
        <v>0</v>
      </c>
      <c r="AA45" s="3623" t="n">
        <v>0</v>
      </c>
      <c r="AB45" s="3623" t="n">
        <v>0</v>
      </c>
      <c r="AC45" s="3623" t="n">
        <v>0</v>
      </c>
      <c r="AD45" s="3623" t="n">
        <v>0</v>
      </c>
      <c r="AE45" s="3623" t="n">
        <v>0</v>
      </c>
      <c r="AF45" s="3623" t="n">
        <v>0</v>
      </c>
      <c r="AG45" s="3623" t="n">
        <v>0</v>
      </c>
      <c r="AH45" s="3623" t="n">
        <v>0</v>
      </c>
      <c r="AI45" s="3623" t="n">
        <v>0</v>
      </c>
      <c r="AJ45" s="3623" t="n">
        <v>0</v>
      </c>
      <c r="AK45" s="3623" t="n">
        <v>0</v>
      </c>
      <c r="AL45" s="3623" t="n">
        <v>0</v>
      </c>
      <c r="AM45" s="3623" t="n">
        <v>0</v>
      </c>
      <c r="AN45" s="3623" t="n">
        <v>0</v>
      </c>
      <c r="AO45" s="3623" t="n">
        <v>0</v>
      </c>
      <c r="AP45" s="3623" t="n">
        <v>0</v>
      </c>
      <c r="AQ45" s="3623" t="n">
        <v>0</v>
      </c>
      <c r="AR45" s="3623" t="n">
        <v>0</v>
      </c>
      <c r="AS45" s="3623" t="n">
        <v>0</v>
      </c>
      <c r="AT45" s="3623" t="n">
        <v>0</v>
      </c>
      <c r="AU45" s="3623" t="n">
        <v>0</v>
      </c>
      <c r="AV45" s="3623" t="n">
        <v>0</v>
      </c>
      <c r="AW45" s="3623" t="n">
        <v>0</v>
      </c>
      <c r="AX45" s="3624" t="n">
        <v>0</v>
      </c>
      <c r="AY45" s="3624" t="n">
        <v>0</v>
      </c>
      <c r="AZ45" s="3624" t="n">
        <v>0</v>
      </c>
      <c r="BA45" s="3624" t="n">
        <v>0</v>
      </c>
      <c r="BB45" s="3625">
        <f>I45+M45+Q45+U45+Y45+AC45+AG45+AK45+AO45+AS45+AW45+BA45</f>
        <v/>
      </c>
      <c r="BC45" s="3626" t="n"/>
    </row>
    <row customFormat="1" customHeight="1" ht="30" r="46" s="2046">
      <c r="A46" s="3620" t="inlineStr">
        <is>
          <t>FOURNITURE ET INSTALLATION DE BATTERIES STATIONNAIRES OPZV POUR ATELIER D'ENERGIE ET RBO SUR LE CENTRE TECHNIQUE DE BOHICON.</t>
        </is>
      </c>
      <c r="B46" s="3621" t="inlineStr">
        <is>
          <t>BC24090003</t>
        </is>
      </c>
      <c r="C46" s="3622" t="n">
        <v>45541</v>
      </c>
      <c r="D46" s="3620" t="inlineStr">
        <is>
          <t>INTEGRATED POWER TECHNOLOGIES -</t>
        </is>
      </c>
      <c r="E46" s="3620" t="inlineStr">
        <is>
          <t>DT</t>
        </is>
      </c>
      <c r="F46" s="3623" t="n">
        <v>0</v>
      </c>
      <c r="G46" s="3623" t="n">
        <v>0</v>
      </c>
      <c r="H46" s="3623" t="n">
        <v>0</v>
      </c>
      <c r="I46" s="3623" t="n">
        <v>0</v>
      </c>
      <c r="J46" s="3623" t="n">
        <v>63916450</v>
      </c>
      <c r="K46" s="3623" t="n">
        <v>0</v>
      </c>
      <c r="L46" s="3623" t="n">
        <v>9825514</v>
      </c>
      <c r="M46" s="3623" t="n">
        <v>73741964</v>
      </c>
      <c r="N46" s="3623" t="n">
        <v>0</v>
      </c>
      <c r="O46" s="3623" t="n">
        <v>0</v>
      </c>
      <c r="P46" s="3623" t="n">
        <v>1007600</v>
      </c>
      <c r="Q46" s="3623" t="n">
        <v>1007600</v>
      </c>
      <c r="R46" s="3623" t="n">
        <v>0</v>
      </c>
      <c r="S46" s="3623" t="n">
        <v>0</v>
      </c>
      <c r="T46" s="3623" t="n">
        <v>0</v>
      </c>
      <c r="U46" s="3623" t="n">
        <v>0</v>
      </c>
      <c r="V46" s="3623" t="n">
        <v>0</v>
      </c>
      <c r="W46" s="3623" t="n">
        <v>0</v>
      </c>
      <c r="X46" s="3623" t="n">
        <v>0</v>
      </c>
      <c r="Y46" s="3623" t="n">
        <v>0</v>
      </c>
      <c r="Z46" s="3623" t="n">
        <v>0</v>
      </c>
      <c r="AA46" s="3623" t="n">
        <v>0</v>
      </c>
      <c r="AB46" s="3623" t="n">
        <v>0</v>
      </c>
      <c r="AC46" s="3623" t="n">
        <v>0</v>
      </c>
      <c r="AD46" s="3623" t="n">
        <v>0</v>
      </c>
      <c r="AE46" s="3623" t="n">
        <v>0</v>
      </c>
      <c r="AF46" s="3623" t="n">
        <v>0</v>
      </c>
      <c r="AG46" s="3623" t="n">
        <v>0</v>
      </c>
      <c r="AH46" s="3623" t="n">
        <v>0</v>
      </c>
      <c r="AI46" s="3623" t="n">
        <v>0</v>
      </c>
      <c r="AJ46" s="3623" t="n">
        <v>0</v>
      </c>
      <c r="AK46" s="3623" t="n">
        <v>0</v>
      </c>
      <c r="AL46" s="3623" t="n">
        <v>0</v>
      </c>
      <c r="AM46" s="3623" t="n">
        <v>0</v>
      </c>
      <c r="AN46" s="3623" t="n">
        <v>0</v>
      </c>
      <c r="AO46" s="3623" t="n">
        <v>0</v>
      </c>
      <c r="AP46" s="3623" t="n">
        <v>0</v>
      </c>
      <c r="AQ46" s="3623" t="n">
        <v>0</v>
      </c>
      <c r="AR46" s="3623" t="n">
        <v>0</v>
      </c>
      <c r="AS46" s="3623" t="n">
        <v>0</v>
      </c>
      <c r="AT46" s="3623" t="n">
        <v>0</v>
      </c>
      <c r="AU46" s="3623" t="n">
        <v>0</v>
      </c>
      <c r="AV46" s="3623" t="n">
        <v>0</v>
      </c>
      <c r="AW46" s="3623" t="n">
        <v>0</v>
      </c>
      <c r="AX46" s="3624" t="n">
        <v>0</v>
      </c>
      <c r="AY46" s="3624" t="n">
        <v>0</v>
      </c>
      <c r="AZ46" s="3624" t="n">
        <v>0</v>
      </c>
      <c r="BA46" s="3624" t="n">
        <v>0</v>
      </c>
      <c r="BB46" s="3625">
        <f>I46+M46+Q46+U46+Y46+AC46+AG46+AK46+AO46+AS46+AW46+BA46</f>
        <v/>
      </c>
      <c r="BC46" s="3626" t="n"/>
    </row>
    <row customFormat="1" customHeight="1" ht="30" r="47" s="2046">
      <c r="A47" s="3620" t="inlineStr">
        <is>
          <t>DEVELOPPEMENT D'UNE SOLUTION D'ACTUALISATION DES CONTRATS D'UN REPECTOIRE APPLICATION D'ACTUALISATION DES CONTRATS DES CLIENTS</t>
        </is>
      </c>
      <c r="B47" s="3621" t="inlineStr">
        <is>
          <t>BC24090006</t>
        </is>
      </c>
      <c r="C47" s="3622" t="n">
        <v>45541</v>
      </c>
      <c r="D47" s="3620" t="inlineStr">
        <is>
          <t>VEONE DIGITAL</t>
        </is>
      </c>
      <c r="E47" s="3620" t="inlineStr">
        <is>
          <t>DMC</t>
        </is>
      </c>
      <c r="F47" s="3623" t="n">
        <v>0</v>
      </c>
      <c r="G47" s="3623" t="n">
        <v>0</v>
      </c>
      <c r="H47" s="3623" t="n">
        <v>0</v>
      </c>
      <c r="I47" s="3623" t="n">
        <v>0</v>
      </c>
      <c r="J47" s="3623" t="n">
        <v>0</v>
      </c>
      <c r="K47" s="3623" t="n">
        <v>0</v>
      </c>
      <c r="L47" s="3623" t="n">
        <v>0</v>
      </c>
      <c r="M47" s="3623" t="n">
        <v>0</v>
      </c>
      <c r="N47" s="3623" t="n">
        <v>0</v>
      </c>
      <c r="O47" s="3623" t="n">
        <v>0</v>
      </c>
      <c r="P47" s="3623" t="n">
        <v>0</v>
      </c>
      <c r="Q47" s="3623" t="n">
        <v>0</v>
      </c>
      <c r="R47" s="3623" t="n">
        <v>0</v>
      </c>
      <c r="S47" s="3623" t="n">
        <v>0</v>
      </c>
      <c r="T47" s="3623" t="n">
        <v>0</v>
      </c>
      <c r="U47" s="3623" t="n">
        <v>0</v>
      </c>
      <c r="V47" s="3623" t="n">
        <v>0</v>
      </c>
      <c r="W47" s="3623" t="n">
        <v>0</v>
      </c>
      <c r="X47" s="3623" t="n">
        <v>0</v>
      </c>
      <c r="Y47" s="3623" t="n">
        <v>0</v>
      </c>
      <c r="Z47" s="3623" t="n">
        <v>0</v>
      </c>
      <c r="AA47" s="3623" t="n">
        <v>0</v>
      </c>
      <c r="AB47" s="3623" t="n">
        <v>0</v>
      </c>
      <c r="AC47" s="3623" t="n">
        <v>0</v>
      </c>
      <c r="AD47" s="3623" t="n">
        <v>0</v>
      </c>
      <c r="AE47" s="3623" t="n">
        <v>23745000</v>
      </c>
      <c r="AF47" s="3623" t="n">
        <v>0</v>
      </c>
      <c r="AG47" s="3623" t="n">
        <v>23745000</v>
      </c>
      <c r="AH47" s="3623" t="n">
        <v>0</v>
      </c>
      <c r="AI47" s="3623" t="n">
        <v>0</v>
      </c>
      <c r="AJ47" s="3623" t="n">
        <v>0</v>
      </c>
      <c r="AK47" s="3623" t="n">
        <v>0</v>
      </c>
      <c r="AL47" s="3623" t="n">
        <v>0</v>
      </c>
      <c r="AM47" s="3623" t="n">
        <v>0</v>
      </c>
      <c r="AN47" s="3623" t="n">
        <v>0</v>
      </c>
      <c r="AO47" s="3623" t="n">
        <v>0</v>
      </c>
      <c r="AP47" s="3623" t="n">
        <v>0</v>
      </c>
      <c r="AQ47" s="3623" t="n">
        <v>0</v>
      </c>
      <c r="AR47" s="3623" t="n">
        <v>0</v>
      </c>
      <c r="AS47" s="3623" t="n">
        <v>0</v>
      </c>
      <c r="AT47" s="3623" t="n">
        <v>0</v>
      </c>
      <c r="AU47" s="3623" t="n">
        <v>0</v>
      </c>
      <c r="AV47" s="3623" t="n">
        <v>0</v>
      </c>
      <c r="AW47" s="3623" t="n">
        <v>0</v>
      </c>
      <c r="AX47" s="3624" t="n">
        <v>0</v>
      </c>
      <c r="AY47" s="3624" t="n">
        <v>0</v>
      </c>
      <c r="AZ47" s="3624" t="n">
        <v>0</v>
      </c>
      <c r="BA47" s="3624" t="n">
        <v>0</v>
      </c>
      <c r="BB47" s="3625">
        <f>I47+M47+Q47+U47+Y47+AC47+AG47+AK47+AO47+AS47+AW47+BA47</f>
        <v/>
      </c>
      <c r="BC47" s="3626" t="n"/>
    </row>
    <row customFormat="1" customHeight="1" ht="30" r="48" s="2046">
      <c r="A48" s="3620" t="inlineStr">
        <is>
          <t>PROGRAMME RAN 2023 COMMANDE 4 PRESTATIONS POUR 10 BTS ET 05 EXTENSION LTE 1800MHZ</t>
        </is>
      </c>
      <c r="B48" s="3621" t="inlineStr">
        <is>
          <t>BC24090011</t>
        </is>
      </c>
      <c r="C48" s="3622" t="n">
        <v>45540</v>
      </c>
      <c r="D48" s="3620" t="inlineStr">
        <is>
          <t>HUAWEI TECHNOLOGIES BENIN</t>
        </is>
      </c>
      <c r="E48" s="3620" t="inlineStr">
        <is>
          <t>DT</t>
        </is>
      </c>
      <c r="F48" s="3623" t="n">
        <v>0</v>
      </c>
      <c r="G48" s="3623" t="n">
        <v>33430624</v>
      </c>
      <c r="H48" s="3623" t="n">
        <v>0</v>
      </c>
      <c r="I48" s="3623" t="n">
        <v>33430624</v>
      </c>
      <c r="J48" s="3623" t="n">
        <v>0</v>
      </c>
      <c r="K48" s="3623" t="n">
        <v>22553129</v>
      </c>
      <c r="L48" s="3623" t="n">
        <v>0</v>
      </c>
      <c r="M48" s="3623" t="n">
        <v>22553129</v>
      </c>
      <c r="N48" s="3623" t="n">
        <v>0</v>
      </c>
      <c r="O48" s="3623" t="n">
        <v>7832545</v>
      </c>
      <c r="P48" s="3623" t="n">
        <v>0</v>
      </c>
      <c r="Q48" s="3623" t="n">
        <v>7832545</v>
      </c>
      <c r="R48" s="3623" t="n">
        <v>0</v>
      </c>
      <c r="S48" s="3623" t="n">
        <v>0</v>
      </c>
      <c r="T48" s="3623" t="n">
        <v>0</v>
      </c>
      <c r="U48" s="3623" t="n">
        <v>0</v>
      </c>
      <c r="V48" s="3623" t="n">
        <v>0</v>
      </c>
      <c r="W48" s="3623" t="n">
        <v>0</v>
      </c>
      <c r="X48" s="3623" t="n">
        <v>0</v>
      </c>
      <c r="Y48" s="3623" t="n">
        <v>0</v>
      </c>
      <c r="Z48" s="3623" t="n">
        <v>0</v>
      </c>
      <c r="AA48" s="3623" t="n">
        <v>0</v>
      </c>
      <c r="AB48" s="3623" t="n">
        <v>0</v>
      </c>
      <c r="AC48" s="3623" t="n">
        <v>0</v>
      </c>
      <c r="AD48" s="3623" t="n">
        <v>0</v>
      </c>
      <c r="AE48" s="3623" t="n">
        <v>0</v>
      </c>
      <c r="AF48" s="3623" t="n">
        <v>0</v>
      </c>
      <c r="AG48" s="3623" t="n">
        <v>0</v>
      </c>
      <c r="AH48" s="3623" t="n">
        <v>0</v>
      </c>
      <c r="AI48" s="3623" t="n">
        <v>0</v>
      </c>
      <c r="AJ48" s="3623" t="n">
        <v>0</v>
      </c>
      <c r="AK48" s="3623" t="n">
        <v>0</v>
      </c>
      <c r="AL48" s="3623" t="n">
        <v>0</v>
      </c>
      <c r="AM48" s="3623" t="n">
        <v>0</v>
      </c>
      <c r="AN48" s="3623" t="n">
        <v>0</v>
      </c>
      <c r="AO48" s="3623" t="n">
        <v>0</v>
      </c>
      <c r="AP48" s="3623" t="n">
        <v>0</v>
      </c>
      <c r="AQ48" s="3623" t="n">
        <v>0</v>
      </c>
      <c r="AR48" s="3623" t="n">
        <v>0</v>
      </c>
      <c r="AS48" s="3623" t="n">
        <v>0</v>
      </c>
      <c r="AT48" s="3623" t="n">
        <v>0</v>
      </c>
      <c r="AU48" s="3623" t="n">
        <v>0</v>
      </c>
      <c r="AV48" s="3623" t="n">
        <v>0</v>
      </c>
      <c r="AW48" s="3623" t="n">
        <v>0</v>
      </c>
      <c r="AX48" s="3624" t="n">
        <v>0</v>
      </c>
      <c r="AY48" s="3624" t="n">
        <v>0</v>
      </c>
      <c r="AZ48" s="3624" t="n">
        <v>0</v>
      </c>
      <c r="BA48" s="3624" t="n">
        <v>0</v>
      </c>
      <c r="BB48" s="3625">
        <f>I48+M48+Q48+U48+Y48+AC48+AG48+AK48+AO48+AS48+AW48+BA48</f>
        <v/>
      </c>
      <c r="BC48" s="3626" t="n"/>
    </row>
    <row customFormat="1" customHeight="1" ht="30" r="49" s="2046">
      <c r="A49" s="3620" t="inlineStr">
        <is>
          <t xml:space="preserve">PROGRAMME RAN 2023COMMANDE N° 04 : FOURNITURE POUR 10 BTS ET 05 EXTENSIONS LTE 1800MHZ  </t>
        </is>
      </c>
      <c r="B49" s="3621" t="inlineStr">
        <is>
          <t>BC24090012</t>
        </is>
      </c>
      <c r="C49" s="3622" t="n">
        <v>45540</v>
      </c>
      <c r="D49" s="3620" t="inlineStr">
        <is>
          <t>HUAWEI INTERNATIONAL Co. Limited</t>
        </is>
      </c>
      <c r="E49" s="3620" t="inlineStr">
        <is>
          <t>DT</t>
        </is>
      </c>
      <c r="F49" s="3623" t="n">
        <v>0</v>
      </c>
      <c r="G49" s="3623" t="n">
        <v>0</v>
      </c>
      <c r="H49" s="3623" t="n">
        <v>0</v>
      </c>
      <c r="I49" s="3623" t="n">
        <v>0</v>
      </c>
      <c r="J49" s="3623" t="n">
        <v>0</v>
      </c>
      <c r="K49" s="3623" t="n">
        <v>0</v>
      </c>
      <c r="L49" s="3623" t="n">
        <v>2508859</v>
      </c>
      <c r="M49" s="3623" t="n">
        <v>2508859</v>
      </c>
      <c r="N49" s="3623" t="n">
        <v>0</v>
      </c>
      <c r="O49" s="3623" t="n">
        <v>0</v>
      </c>
      <c r="P49" s="3623" t="n">
        <v>0</v>
      </c>
      <c r="Q49" s="3623" t="n">
        <v>0</v>
      </c>
      <c r="R49" s="3623" t="n">
        <v>0</v>
      </c>
      <c r="S49" s="3623" t="n">
        <v>0</v>
      </c>
      <c r="T49" s="3623" t="n">
        <v>0</v>
      </c>
      <c r="U49" s="3623" t="n">
        <v>0</v>
      </c>
      <c r="V49" s="3623" t="n">
        <v>0</v>
      </c>
      <c r="W49" s="3623" t="n">
        <v>0</v>
      </c>
      <c r="X49" s="3623" t="n">
        <v>0</v>
      </c>
      <c r="Y49" s="3623" t="n">
        <v>0</v>
      </c>
      <c r="Z49" s="3623" t="n">
        <v>0</v>
      </c>
      <c r="AA49" s="3623" t="n">
        <v>0</v>
      </c>
      <c r="AB49" s="3623" t="n">
        <v>0</v>
      </c>
      <c r="AC49" s="3623" t="n">
        <v>0</v>
      </c>
      <c r="AD49" s="3623" t="n">
        <v>0</v>
      </c>
      <c r="AE49" s="3623" t="n">
        <v>0</v>
      </c>
      <c r="AF49" s="3623" t="n">
        <v>0</v>
      </c>
      <c r="AG49" s="3623" t="n">
        <v>0</v>
      </c>
      <c r="AH49" s="3623" t="n">
        <v>0</v>
      </c>
      <c r="AI49" s="3623" t="n">
        <v>0</v>
      </c>
      <c r="AJ49" s="3623" t="n">
        <v>0</v>
      </c>
      <c r="AK49" s="3623" t="n">
        <v>0</v>
      </c>
      <c r="AL49" s="3623" t="n">
        <v>0</v>
      </c>
      <c r="AM49" s="3623" t="n">
        <v>0</v>
      </c>
      <c r="AN49" s="3623" t="n">
        <v>0</v>
      </c>
      <c r="AO49" s="3623" t="n">
        <v>0</v>
      </c>
      <c r="AP49" s="3623" t="n">
        <v>0</v>
      </c>
      <c r="AQ49" s="3623" t="n">
        <v>0</v>
      </c>
      <c r="AR49" s="3623" t="n">
        <v>0</v>
      </c>
      <c r="AS49" s="3623" t="n">
        <v>0</v>
      </c>
      <c r="AT49" s="3623" t="n">
        <v>0</v>
      </c>
      <c r="AU49" s="3623" t="n">
        <v>0</v>
      </c>
      <c r="AV49" s="3623" t="n">
        <v>0</v>
      </c>
      <c r="AW49" s="3623" t="n">
        <v>0</v>
      </c>
      <c r="AX49" s="3624" t="n">
        <v>0</v>
      </c>
      <c r="AY49" s="3624" t="n">
        <v>0</v>
      </c>
      <c r="AZ49" s="3624" t="n">
        <v>0</v>
      </c>
      <c r="BA49" s="3624" t="n">
        <v>0</v>
      </c>
      <c r="BB49" s="3625">
        <f>I49+M49+Q49+U49+Y49+AC49+AG49+AK49+AO49+AS49+AW49+BA49</f>
        <v/>
      </c>
      <c r="BC49" s="3626" t="n"/>
    </row>
    <row customFormat="1" customHeight="1" ht="30" r="50" s="2046">
      <c r="A50" s="3620" t="inlineStr">
        <is>
          <t>INSTALLATION DE 24 PYLONES ROOFTOP</t>
        </is>
      </c>
      <c r="B50" s="3621" t="inlineStr">
        <is>
          <t>BC24090023</t>
        </is>
      </c>
      <c r="C50" s="3622" t="n">
        <v>45548</v>
      </c>
      <c r="D50" s="3620" t="inlineStr">
        <is>
          <t>SAGEMCOM BENIN</t>
        </is>
      </c>
      <c r="E50" s="3620" t="inlineStr">
        <is>
          <t>DT</t>
        </is>
      </c>
      <c r="F50" s="3623" t="n">
        <v>0</v>
      </c>
      <c r="G50" s="3623" t="n">
        <v>13263900</v>
      </c>
      <c r="H50" s="3623" t="n">
        <v>0</v>
      </c>
      <c r="I50" s="3623" t="n">
        <v>13263900</v>
      </c>
      <c r="J50" s="3623" t="n">
        <v>0</v>
      </c>
      <c r="K50" s="3623" t="n">
        <v>0</v>
      </c>
      <c r="L50" s="3623" t="n">
        <v>0</v>
      </c>
      <c r="M50" s="3623" t="n">
        <v>0</v>
      </c>
      <c r="N50" s="3623" t="n">
        <v>0</v>
      </c>
      <c r="O50" s="3623" t="n">
        <v>0</v>
      </c>
      <c r="P50" s="3623" t="n">
        <v>0</v>
      </c>
      <c r="Q50" s="3623" t="n">
        <v>0</v>
      </c>
      <c r="R50" s="3623" t="n">
        <v>0</v>
      </c>
      <c r="S50" s="3623" t="n">
        <v>0</v>
      </c>
      <c r="T50" s="3623" t="n">
        <v>0</v>
      </c>
      <c r="U50" s="3623" t="n">
        <v>0</v>
      </c>
      <c r="V50" s="3623" t="n">
        <v>0</v>
      </c>
      <c r="W50" s="3623" t="n">
        <v>0</v>
      </c>
      <c r="X50" s="3623" t="n">
        <v>0</v>
      </c>
      <c r="Y50" s="3623" t="n">
        <v>0</v>
      </c>
      <c r="Z50" s="3623" t="n">
        <v>0</v>
      </c>
      <c r="AA50" s="3623" t="n">
        <v>6631950</v>
      </c>
      <c r="AB50" s="3623" t="n">
        <v>0</v>
      </c>
      <c r="AC50" s="3623" t="n">
        <v>6631950</v>
      </c>
      <c r="AD50" s="3623" t="n">
        <v>0</v>
      </c>
      <c r="AE50" s="3623" t="n">
        <v>19895850</v>
      </c>
      <c r="AF50" s="3623" t="n">
        <v>0</v>
      </c>
      <c r="AG50" s="3623" t="n">
        <v>19895850</v>
      </c>
      <c r="AH50" s="3623" t="n">
        <v>0</v>
      </c>
      <c r="AI50" s="3623" t="n">
        <v>39791698</v>
      </c>
      <c r="AJ50" s="3623" t="n">
        <v>0</v>
      </c>
      <c r="AK50" s="3623" t="n">
        <v>39791698</v>
      </c>
      <c r="AL50" s="3623" t="n">
        <v>0</v>
      </c>
      <c r="AM50" s="3623" t="n">
        <v>0</v>
      </c>
      <c r="AN50" s="3623" t="n">
        <v>0</v>
      </c>
      <c r="AO50" s="3623" t="n">
        <v>0</v>
      </c>
      <c r="AP50" s="3623" t="n">
        <v>0</v>
      </c>
      <c r="AQ50" s="3623" t="n">
        <v>0</v>
      </c>
      <c r="AR50" s="3623" t="n">
        <v>0</v>
      </c>
      <c r="AS50" s="3623" t="n">
        <v>0</v>
      </c>
      <c r="AT50" s="3623" t="n">
        <v>0</v>
      </c>
      <c r="AU50" s="3623" t="n">
        <v>0</v>
      </c>
      <c r="AV50" s="3623" t="n">
        <v>0</v>
      </c>
      <c r="AW50" s="3623" t="n">
        <v>0</v>
      </c>
      <c r="AX50" s="3624" t="n">
        <v>0</v>
      </c>
      <c r="AY50" s="3624" t="n">
        <v>0</v>
      </c>
      <c r="AZ50" s="3624" t="n">
        <v>0</v>
      </c>
      <c r="BA50" s="3624" t="n">
        <v>0</v>
      </c>
      <c r="BB50" s="3625">
        <f>I50+M50+Q50+U50+Y50+AC50+AG50+AK50+AO50+AS50+AW50+BA50</f>
        <v/>
      </c>
      <c r="BC50" s="3626" t="n"/>
    </row>
    <row customFormat="1" customHeight="1" ht="30" r="51" s="2046">
      <c r="A51" s="3620" t="inlineStr">
        <is>
          <t>PROGRAMME RAN 2024 COMMANDE 1
PRESTATIONS (SW)</t>
        </is>
      </c>
      <c r="B51" s="3621" t="inlineStr">
        <is>
          <t xml:space="preserve">BC24090032 </t>
        </is>
      </c>
      <c r="C51" s="3622" t="n">
        <v>45555</v>
      </c>
      <c r="D51" s="3620" t="inlineStr">
        <is>
          <t>ERICSSON SENEGAL SUCCURSALE AU BENIN</t>
        </is>
      </c>
      <c r="E51" s="3620" t="inlineStr">
        <is>
          <t>DT</t>
        </is>
      </c>
      <c r="F51" s="3623" t="n">
        <v>0</v>
      </c>
      <c r="G51" s="3623" t="n">
        <v>0</v>
      </c>
      <c r="H51" s="3623" t="n">
        <v>0</v>
      </c>
      <c r="I51" s="3623" t="n">
        <v>0</v>
      </c>
      <c r="J51" s="3623" t="n">
        <v>0</v>
      </c>
      <c r="K51" s="3623" t="n">
        <v>3619302</v>
      </c>
      <c r="L51" s="3623" t="n">
        <v>0</v>
      </c>
      <c r="M51" s="3623" t="n">
        <v>3619302</v>
      </c>
      <c r="N51" s="3623" t="n">
        <v>0</v>
      </c>
      <c r="O51" s="3623" t="n">
        <v>14477203</v>
      </c>
      <c r="P51" s="3623" t="n">
        <v>0</v>
      </c>
      <c r="Q51" s="3623" t="n">
        <v>14477203</v>
      </c>
      <c r="R51" s="3623" t="n">
        <v>0</v>
      </c>
      <c r="S51" s="3623" t="n">
        <v>0</v>
      </c>
      <c r="T51" s="3623" t="n">
        <v>0</v>
      </c>
      <c r="U51" s="3623" t="n">
        <v>0</v>
      </c>
      <c r="V51" s="3623" t="n">
        <v>0</v>
      </c>
      <c r="W51" s="3623" t="n">
        <v>0</v>
      </c>
      <c r="X51" s="3623" t="n">
        <v>0</v>
      </c>
      <c r="Y51" s="3623" t="n">
        <v>0</v>
      </c>
      <c r="Z51" s="3623" t="n">
        <v>0</v>
      </c>
      <c r="AA51" s="3623" t="n">
        <v>0</v>
      </c>
      <c r="AB51" s="3623" t="n">
        <v>0</v>
      </c>
      <c r="AC51" s="3623" t="n">
        <v>0</v>
      </c>
      <c r="AD51" s="3623" t="n">
        <v>0</v>
      </c>
      <c r="AE51" s="3623" t="n">
        <v>0</v>
      </c>
      <c r="AF51" s="3623" t="n">
        <v>0</v>
      </c>
      <c r="AG51" s="3623" t="n">
        <v>0</v>
      </c>
      <c r="AH51" s="3623" t="n">
        <v>0</v>
      </c>
      <c r="AI51" s="3623" t="n">
        <v>0</v>
      </c>
      <c r="AJ51" s="3623" t="n">
        <v>0</v>
      </c>
      <c r="AK51" s="3623" t="n">
        <v>0</v>
      </c>
      <c r="AL51" s="3623" t="n">
        <v>0</v>
      </c>
      <c r="AM51" s="3623" t="n">
        <v>0</v>
      </c>
      <c r="AN51" s="3623" t="n">
        <v>0</v>
      </c>
      <c r="AO51" s="3623" t="n">
        <v>0</v>
      </c>
      <c r="AP51" s="3623" t="n">
        <v>0</v>
      </c>
      <c r="AQ51" s="3623" t="n">
        <v>0</v>
      </c>
      <c r="AR51" s="3623" t="n">
        <v>0</v>
      </c>
      <c r="AS51" s="3623" t="n">
        <v>0</v>
      </c>
      <c r="AT51" s="3623" t="n">
        <v>0</v>
      </c>
      <c r="AU51" s="3623" t="n">
        <v>0</v>
      </c>
      <c r="AV51" s="3623" t="n">
        <v>0</v>
      </c>
      <c r="AW51" s="3623" t="n">
        <v>0</v>
      </c>
      <c r="AX51" s="3624" t="n">
        <v>0</v>
      </c>
      <c r="AY51" s="3624" t="n">
        <v>0</v>
      </c>
      <c r="AZ51" s="3624" t="n">
        <v>0</v>
      </c>
      <c r="BA51" s="3624" t="n">
        <v>0</v>
      </c>
      <c r="BB51" s="3625">
        <f>I51+M51+Q51+U51+Y51+AC51+AG51+AK51+AO51+AS51+AW51+BA51</f>
        <v/>
      </c>
      <c r="BC51" s="3626" t="n"/>
    </row>
    <row customFormat="1" customHeight="1" ht="30" r="52" s="2046">
      <c r="A52" s="3620" t="inlineStr">
        <is>
          <t>FOURNITURE DE MOBILIERS POUR LA NOUVELLE AGENCE MOOV AFRICA GDIZ</t>
        </is>
      </c>
      <c r="B52" s="3621" t="inlineStr">
        <is>
          <t xml:space="preserve">BC24090034 </t>
        </is>
      </c>
      <c r="C52" s="3622" t="n">
        <v>45555</v>
      </c>
      <c r="D52" s="3620" t="inlineStr">
        <is>
          <t>MAROC BUREAU</t>
        </is>
      </c>
      <c r="E52" s="3620" t="inlineStr">
        <is>
          <t>DAF</t>
        </is>
      </c>
      <c r="F52" s="3623" t="n">
        <v>0</v>
      </c>
      <c r="G52" s="3623" t="n">
        <v>0</v>
      </c>
      <c r="H52" s="3623" t="n">
        <v>0</v>
      </c>
      <c r="I52" s="3623" t="n">
        <v>0</v>
      </c>
      <c r="J52" s="3623" t="n">
        <v>0</v>
      </c>
      <c r="K52" s="3623" t="n">
        <v>0</v>
      </c>
      <c r="L52" s="3623" t="n">
        <v>0</v>
      </c>
      <c r="M52" s="3623" t="n">
        <v>0</v>
      </c>
      <c r="N52" s="3623" t="n">
        <v>0</v>
      </c>
      <c r="O52" s="3623" t="n">
        <v>0</v>
      </c>
      <c r="P52" s="3623" t="n">
        <v>0</v>
      </c>
      <c r="Q52" s="3623" t="n">
        <v>0</v>
      </c>
      <c r="R52" s="3623" t="n">
        <v>0</v>
      </c>
      <c r="S52" s="3623" t="n">
        <v>0</v>
      </c>
      <c r="T52" s="3623" t="n">
        <v>0</v>
      </c>
      <c r="U52" s="3623" t="n">
        <v>0</v>
      </c>
      <c r="V52" s="3623" t="n">
        <v>0</v>
      </c>
      <c r="W52" s="3623" t="n">
        <v>0</v>
      </c>
      <c r="X52" s="3623" t="n">
        <v>0</v>
      </c>
      <c r="Y52" s="3623" t="n">
        <v>0</v>
      </c>
      <c r="Z52" s="3623" t="n">
        <v>0</v>
      </c>
      <c r="AA52" s="3623" t="n">
        <v>0</v>
      </c>
      <c r="AB52" s="3623" t="n">
        <v>0</v>
      </c>
      <c r="AC52" s="3623" t="n">
        <v>0</v>
      </c>
      <c r="AD52" s="3623" t="n">
        <v>0</v>
      </c>
      <c r="AE52" s="3623" t="n">
        <v>0</v>
      </c>
      <c r="AF52" s="3623" t="n">
        <v>0</v>
      </c>
      <c r="AG52" s="3623" t="n">
        <v>0</v>
      </c>
      <c r="AH52" s="3623" t="n">
        <v>9424790</v>
      </c>
      <c r="AI52" s="3623" t="n">
        <v>0</v>
      </c>
      <c r="AJ52" s="3623" t="n">
        <v>0</v>
      </c>
      <c r="AK52" s="3623" t="n">
        <v>9424790</v>
      </c>
      <c r="AL52" s="3623" t="n">
        <v>0</v>
      </c>
      <c r="AM52" s="3623" t="n">
        <v>0</v>
      </c>
      <c r="AN52" s="3623" t="n">
        <v>0</v>
      </c>
      <c r="AO52" s="3623" t="n">
        <v>0</v>
      </c>
      <c r="AP52" s="3623" t="n">
        <v>0</v>
      </c>
      <c r="AQ52" s="3623" t="n">
        <v>0</v>
      </c>
      <c r="AR52" s="3623" t="n">
        <v>0</v>
      </c>
      <c r="AS52" s="3623" t="n">
        <v>0</v>
      </c>
      <c r="AT52" s="3623" t="n">
        <v>0</v>
      </c>
      <c r="AU52" s="3623" t="n">
        <v>0</v>
      </c>
      <c r="AV52" s="3623" t="n">
        <v>0</v>
      </c>
      <c r="AW52" s="3623" t="n">
        <v>0</v>
      </c>
      <c r="AX52" s="3624" t="n">
        <v>0</v>
      </c>
      <c r="AY52" s="3624" t="n">
        <v>0</v>
      </c>
      <c r="AZ52" s="3624" t="n">
        <v>0</v>
      </c>
      <c r="BA52" s="3624" t="n">
        <v>0</v>
      </c>
      <c r="BB52" s="3625">
        <f>I52+M52+Q52+U52+Y52+AC52+AG52+AK52+AO52+AS52+AW52+BA52</f>
        <v/>
      </c>
      <c r="BC52" s="3626" t="n"/>
    </row>
    <row customFormat="1" customHeight="1" ht="30" r="53" s="2046">
      <c r="A53" s="3620" t="inlineStr">
        <is>
          <t>COMMANDE COMPLEMENTAIRE RAN 2023 (COMMANDE N°1)
FOURNITURE</t>
        </is>
      </c>
      <c r="B53" s="3621" t="inlineStr">
        <is>
          <t>BC24090036</t>
        </is>
      </c>
      <c r="C53" s="3622" t="n">
        <v>45555</v>
      </c>
      <c r="D53" s="3620" t="inlineStr">
        <is>
          <t>ERICSSON AB</t>
        </is>
      </c>
      <c r="E53" s="3620" t="inlineStr">
        <is>
          <t>DT</t>
        </is>
      </c>
      <c r="F53" s="3623" t="n">
        <v>62746253</v>
      </c>
      <c r="G53" s="3623" t="n">
        <v>0</v>
      </c>
      <c r="H53" s="3623" t="n">
        <v>54130050</v>
      </c>
      <c r="I53" s="3623" t="n">
        <v>116876303</v>
      </c>
      <c r="J53" s="3623" t="n">
        <v>124443734</v>
      </c>
      <c r="K53" s="3623" t="n">
        <v>0</v>
      </c>
      <c r="L53" s="3623" t="n">
        <v>2529111</v>
      </c>
      <c r="M53" s="3623" t="n">
        <v>126972845</v>
      </c>
      <c r="N53" s="3623" t="n">
        <v>82962490</v>
      </c>
      <c r="O53" s="3623" t="n">
        <v>0</v>
      </c>
      <c r="P53" s="3623" t="n">
        <v>2865307</v>
      </c>
      <c r="Q53" s="3623" t="n">
        <v>85827797</v>
      </c>
      <c r="R53" s="3623" t="n">
        <v>0</v>
      </c>
      <c r="S53" s="3623" t="n">
        <v>0</v>
      </c>
      <c r="T53" s="3623" t="n">
        <v>525902</v>
      </c>
      <c r="U53" s="3623" t="n">
        <v>525902</v>
      </c>
      <c r="V53" s="3623" t="n">
        <v>0</v>
      </c>
      <c r="W53" s="3623" t="n">
        <v>0</v>
      </c>
      <c r="X53" s="3623" t="n">
        <v>1993544</v>
      </c>
      <c r="Y53" s="3623" t="n">
        <v>1993544</v>
      </c>
      <c r="Z53" s="3623" t="n">
        <v>0</v>
      </c>
      <c r="AA53" s="3623" t="n">
        <v>0</v>
      </c>
      <c r="AB53" s="3623" t="n">
        <v>0</v>
      </c>
      <c r="AC53" s="3623" t="n">
        <v>0</v>
      </c>
      <c r="AD53" s="3623" t="n">
        <v>0</v>
      </c>
      <c r="AE53" s="3623" t="n">
        <v>0</v>
      </c>
      <c r="AF53" s="3623" t="n">
        <v>0</v>
      </c>
      <c r="AG53" s="3623" t="n">
        <v>0</v>
      </c>
      <c r="AH53" s="3623" t="n">
        <v>0</v>
      </c>
      <c r="AI53" s="3623" t="n">
        <v>0</v>
      </c>
      <c r="AJ53" s="3623" t="n">
        <v>321566</v>
      </c>
      <c r="AK53" s="3623" t="n">
        <v>321566</v>
      </c>
      <c r="AL53" s="3623" t="n">
        <v>0</v>
      </c>
      <c r="AM53" s="3623" t="n">
        <v>0</v>
      </c>
      <c r="AN53" s="3623" t="n">
        <v>0</v>
      </c>
      <c r="AO53" s="3623" t="n">
        <v>0</v>
      </c>
      <c r="AP53" s="3623" t="n">
        <v>0</v>
      </c>
      <c r="AQ53" s="3623" t="n">
        <v>0</v>
      </c>
      <c r="AR53" s="3623" t="n">
        <v>0</v>
      </c>
      <c r="AS53" s="3623" t="n">
        <v>0</v>
      </c>
      <c r="AT53" s="3623" t="n">
        <v>0</v>
      </c>
      <c r="AU53" s="3623" t="n">
        <v>0</v>
      </c>
      <c r="AV53" s="3623" t="n">
        <v>0</v>
      </c>
      <c r="AW53" s="3623" t="n">
        <v>0</v>
      </c>
      <c r="AX53" s="3624" t="n">
        <v>0</v>
      </c>
      <c r="AY53" s="3624" t="n">
        <v>0</v>
      </c>
      <c r="AZ53" s="3624" t="n">
        <v>0</v>
      </c>
      <c r="BA53" s="3624" t="n">
        <v>0</v>
      </c>
      <c r="BB53" s="3625">
        <f>I53+M53+Q53+U53+Y53+AC53+AG53+AK53+AO53+AS53+AW53+BA53</f>
        <v/>
      </c>
      <c r="BC53" s="3626" t="n"/>
    </row>
    <row customFormat="1" customHeight="1" ht="30" r="54" s="2046">
      <c r="A54" s="3620" t="inlineStr">
        <is>
          <t>COMMANDE COMPLEMENTAIRE RAN 2023 (COMMANDE N°1)
PRESTATIONS</t>
        </is>
      </c>
      <c r="B54" s="3621" t="inlineStr">
        <is>
          <t>BC24090037</t>
        </is>
      </c>
      <c r="C54" s="3622" t="n">
        <v>45555</v>
      </c>
      <c r="D54" s="3620" t="inlineStr">
        <is>
          <t>ERICSSON SENEGAL SUCCURSAL AU BENIN</t>
        </is>
      </c>
      <c r="E54" s="3620" t="inlineStr">
        <is>
          <t>DT</t>
        </is>
      </c>
      <c r="F54" s="3623" t="n">
        <v>0</v>
      </c>
      <c r="G54" s="3623" t="n">
        <v>0</v>
      </c>
      <c r="H54" s="3623" t="n">
        <v>0</v>
      </c>
      <c r="I54" s="3623" t="n">
        <v>0</v>
      </c>
      <c r="J54" s="3623" t="n">
        <v>0</v>
      </c>
      <c r="K54" s="3623" t="n">
        <v>0</v>
      </c>
      <c r="L54" s="3623" t="n">
        <v>0</v>
      </c>
      <c r="M54" s="3623" t="n">
        <v>0</v>
      </c>
      <c r="N54" s="3623" t="n">
        <v>0</v>
      </c>
      <c r="O54" s="3623" t="n">
        <v>0</v>
      </c>
      <c r="P54" s="3623" t="n">
        <v>0</v>
      </c>
      <c r="Q54" s="3623" t="n">
        <v>0</v>
      </c>
      <c r="R54" s="3623" t="n">
        <v>0</v>
      </c>
      <c r="S54" s="3623" t="n">
        <v>0</v>
      </c>
      <c r="T54" s="3623" t="n">
        <v>0</v>
      </c>
      <c r="U54" s="3623" t="n">
        <v>0</v>
      </c>
      <c r="V54" s="3623" t="n">
        <v>0</v>
      </c>
      <c r="W54" s="3623" t="n">
        <v>159515623</v>
      </c>
      <c r="X54" s="3623" t="n">
        <v>0</v>
      </c>
      <c r="Y54" s="3623" t="n">
        <v>159515623</v>
      </c>
      <c r="Z54" s="3623" t="n">
        <v>0</v>
      </c>
      <c r="AA54" s="3623" t="n">
        <v>28712813</v>
      </c>
      <c r="AB54" s="3623" t="n">
        <v>0</v>
      </c>
      <c r="AC54" s="3623" t="n">
        <v>28712813</v>
      </c>
      <c r="AD54" s="3623" t="n">
        <v>0</v>
      </c>
      <c r="AE54" s="3623" t="n">
        <v>0</v>
      </c>
      <c r="AF54" s="3623" t="n">
        <v>0</v>
      </c>
      <c r="AG54" s="3623" t="n">
        <v>0</v>
      </c>
      <c r="AH54" s="3623" t="n">
        <v>0</v>
      </c>
      <c r="AI54" s="3623" t="n">
        <v>0</v>
      </c>
      <c r="AJ54" s="3623" t="n">
        <v>0</v>
      </c>
      <c r="AK54" s="3623" t="n">
        <v>0</v>
      </c>
      <c r="AL54" s="3623" t="n">
        <v>0</v>
      </c>
      <c r="AM54" s="3623" t="n">
        <v>0</v>
      </c>
      <c r="AN54" s="3623" t="n">
        <v>0</v>
      </c>
      <c r="AO54" s="3623" t="n">
        <v>0</v>
      </c>
      <c r="AP54" s="3623" t="n">
        <v>0</v>
      </c>
      <c r="AQ54" s="3623" t="n">
        <v>0</v>
      </c>
      <c r="AR54" s="3623" t="n">
        <v>0</v>
      </c>
      <c r="AS54" s="3623" t="n">
        <v>0</v>
      </c>
      <c r="AT54" s="3623" t="n">
        <v>0</v>
      </c>
      <c r="AU54" s="3623" t="n">
        <v>0</v>
      </c>
      <c r="AV54" s="3623" t="n">
        <v>0</v>
      </c>
      <c r="AW54" s="3623" t="n">
        <v>0</v>
      </c>
      <c r="AX54" s="3624" t="n">
        <v>0</v>
      </c>
      <c r="AY54" s="3624" t="n">
        <v>0</v>
      </c>
      <c r="AZ54" s="3624" t="n">
        <v>0</v>
      </c>
      <c r="BA54" s="3624" t="n">
        <v>0</v>
      </c>
      <c r="BB54" s="3625">
        <f>I54+M54+Q54+U54+Y54+AC54+AG54+AK54+AO54+AS54+AW54+BA54</f>
        <v/>
      </c>
      <c r="BC54" s="3626" t="n"/>
    </row>
    <row customFormat="1" customHeight="1" ht="30" r="55" s="2046">
      <c r="A55" s="3620" t="inlineStr">
        <is>
          <t>GESTION TECHNIQUE DU TRAFIC DE L'EDITION 2024 DU FESTIVAL WE LOVE EYA  
PRESTATIONS</t>
        </is>
      </c>
      <c r="B55" s="3621" t="inlineStr">
        <is>
          <t>BC24100012</t>
        </is>
      </c>
      <c r="C55" s="3622" t="n">
        <v>45583</v>
      </c>
      <c r="D55" s="3620" t="inlineStr">
        <is>
          <t>ERICSSON SENEGAL SUCCURSALE AU BENIN</t>
        </is>
      </c>
      <c r="E55" s="3620" t="inlineStr">
        <is>
          <t>DT</t>
        </is>
      </c>
      <c r="F55" s="3623" t="n">
        <v>0</v>
      </c>
      <c r="G55" s="3623" t="n">
        <v>113696408</v>
      </c>
      <c r="H55" s="3623" t="n">
        <v>0</v>
      </c>
      <c r="I55" s="3623" t="n">
        <v>113696408</v>
      </c>
      <c r="J55" s="3623" t="n">
        <v>0</v>
      </c>
      <c r="K55" s="3623" t="n">
        <v>0</v>
      </c>
      <c r="L55" s="3623" t="n">
        <v>0</v>
      </c>
      <c r="M55" s="3623" t="n">
        <v>0</v>
      </c>
      <c r="N55" s="3623" t="n">
        <v>0</v>
      </c>
      <c r="O55" s="3623" t="n">
        <v>0</v>
      </c>
      <c r="P55" s="3623" t="n">
        <v>0</v>
      </c>
      <c r="Q55" s="3623" t="n">
        <v>0</v>
      </c>
      <c r="R55" s="3623" t="n">
        <v>0</v>
      </c>
      <c r="S55" s="3623" t="n">
        <v>0</v>
      </c>
      <c r="T55" s="3623" t="n">
        <v>0</v>
      </c>
      <c r="U55" s="3623" t="n">
        <v>0</v>
      </c>
      <c r="V55" s="3623" t="n">
        <v>0</v>
      </c>
      <c r="W55" s="3623" t="n">
        <v>0</v>
      </c>
      <c r="X55" s="3623" t="n">
        <v>0</v>
      </c>
      <c r="Y55" s="3623" t="n">
        <v>0</v>
      </c>
      <c r="Z55" s="3623" t="n">
        <v>0</v>
      </c>
      <c r="AA55" s="3623" t="n">
        <v>0</v>
      </c>
      <c r="AB55" s="3623" t="n">
        <v>0</v>
      </c>
      <c r="AC55" s="3623" t="n">
        <v>0</v>
      </c>
      <c r="AD55" s="3623" t="n">
        <v>0</v>
      </c>
      <c r="AE55" s="3623" t="n">
        <v>0</v>
      </c>
      <c r="AF55" s="3623" t="n">
        <v>0</v>
      </c>
      <c r="AG55" s="3623" t="n">
        <v>0</v>
      </c>
      <c r="AH55" s="3623" t="n">
        <v>0</v>
      </c>
      <c r="AI55" s="3623" t="n">
        <v>0</v>
      </c>
      <c r="AJ55" s="3623" t="n">
        <v>0</v>
      </c>
      <c r="AK55" s="3623" t="n">
        <v>0</v>
      </c>
      <c r="AL55" s="3623" t="n">
        <v>0</v>
      </c>
      <c r="AM55" s="3623" t="n">
        <v>0</v>
      </c>
      <c r="AN55" s="3623" t="n">
        <v>0</v>
      </c>
      <c r="AO55" s="3623" t="n">
        <v>0</v>
      </c>
      <c r="AP55" s="3623" t="n">
        <v>0</v>
      </c>
      <c r="AQ55" s="3623" t="n">
        <v>0</v>
      </c>
      <c r="AR55" s="3623" t="n">
        <v>0</v>
      </c>
      <c r="AS55" s="3623" t="n">
        <v>0</v>
      </c>
      <c r="AT55" s="3623" t="n">
        <v>0</v>
      </c>
      <c r="AU55" s="3623" t="n">
        <v>0</v>
      </c>
      <c r="AV55" s="3623" t="n">
        <v>0</v>
      </c>
      <c r="AW55" s="3623" t="n">
        <v>0</v>
      </c>
      <c r="AX55" s="3624" t="n">
        <v>0</v>
      </c>
      <c r="AY55" s="3624" t="n">
        <v>0</v>
      </c>
      <c r="AZ55" s="3624" t="n">
        <v>0</v>
      </c>
      <c r="BA55" s="3624" t="n">
        <v>0</v>
      </c>
      <c r="BB55" s="3625">
        <f>I55+M55+Q55+U55+Y55+AC55+AG55+AK55+AO55+AS55+AW55+BA55</f>
        <v/>
      </c>
      <c r="BC55" s="3626" t="n"/>
    </row>
    <row customFormat="1" customHeight="1" ht="30" r="56" s="2046">
      <c r="A56" s="3620" t="inlineStr">
        <is>
          <t xml:space="preserve">PROGRAMME RAN 2023 COMMANDE N°04 :
FOURNITURES POUR 10 MACROS BTS </t>
        </is>
      </c>
      <c r="B56" s="3621" t="inlineStr">
        <is>
          <t>BC24100014</t>
        </is>
      </c>
      <c r="C56" s="3622" t="n">
        <v>45583</v>
      </c>
      <c r="D56" s="3620" t="inlineStr">
        <is>
          <t>ERICSSON AB</t>
        </is>
      </c>
      <c r="E56" s="3620" t="inlineStr">
        <is>
          <t>DT</t>
        </is>
      </c>
      <c r="F56" s="3623" t="n">
        <v>17245110</v>
      </c>
      <c r="G56" s="3623" t="n">
        <v>0</v>
      </c>
      <c r="H56" s="3623" t="n">
        <v>15508100</v>
      </c>
      <c r="I56" s="3623" t="n">
        <v>32753210</v>
      </c>
      <c r="J56" s="3623" t="n">
        <v>137960876</v>
      </c>
      <c r="K56" s="3623" t="n">
        <v>0</v>
      </c>
      <c r="L56" s="3623" t="n">
        <v>5501178</v>
      </c>
      <c r="M56" s="3623" t="n">
        <v>143462054</v>
      </c>
      <c r="N56" s="3623" t="n">
        <v>17245110</v>
      </c>
      <c r="O56" s="3623" t="n">
        <v>0</v>
      </c>
      <c r="P56" s="3623" t="n">
        <v>43814825</v>
      </c>
      <c r="Q56" s="3623" t="n">
        <v>61059935</v>
      </c>
      <c r="R56" s="3623" t="n">
        <v>0</v>
      </c>
      <c r="S56" s="3623" t="n">
        <v>0</v>
      </c>
      <c r="T56" s="3623" t="n">
        <v>0</v>
      </c>
      <c r="U56" s="3623" t="n">
        <v>0</v>
      </c>
      <c r="V56" s="3623" t="n">
        <v>0</v>
      </c>
      <c r="W56" s="3623" t="n">
        <v>0</v>
      </c>
      <c r="X56" s="3623" t="n">
        <v>0</v>
      </c>
      <c r="Y56" s="3623" t="n">
        <v>0</v>
      </c>
      <c r="Z56" s="3623" t="n">
        <v>0</v>
      </c>
      <c r="AA56" s="3623" t="n">
        <v>0</v>
      </c>
      <c r="AB56" s="3623" t="n">
        <v>0</v>
      </c>
      <c r="AC56" s="3623" t="n">
        <v>0</v>
      </c>
      <c r="AD56" s="3623" t="n">
        <v>0</v>
      </c>
      <c r="AE56" s="3623" t="n">
        <v>0</v>
      </c>
      <c r="AF56" s="3623" t="n">
        <v>0</v>
      </c>
      <c r="AG56" s="3623" t="n">
        <v>0</v>
      </c>
      <c r="AH56" s="3623" t="n">
        <v>0</v>
      </c>
      <c r="AI56" s="3623" t="n">
        <v>0</v>
      </c>
      <c r="AJ56" s="3623" t="n">
        <v>0</v>
      </c>
      <c r="AK56" s="3623" t="n">
        <v>0</v>
      </c>
      <c r="AL56" s="3623" t="n">
        <v>0</v>
      </c>
      <c r="AM56" s="3623" t="n">
        <v>0</v>
      </c>
      <c r="AN56" s="3623" t="n">
        <v>0</v>
      </c>
      <c r="AO56" s="3623" t="n">
        <v>0</v>
      </c>
      <c r="AP56" s="3623" t="n">
        <v>0</v>
      </c>
      <c r="AQ56" s="3623" t="n">
        <v>0</v>
      </c>
      <c r="AR56" s="3623" t="n">
        <v>0</v>
      </c>
      <c r="AS56" s="3623" t="n">
        <v>0</v>
      </c>
      <c r="AT56" s="3623" t="n">
        <v>0</v>
      </c>
      <c r="AU56" s="3623" t="n">
        <v>0</v>
      </c>
      <c r="AV56" s="3623" t="n">
        <v>0</v>
      </c>
      <c r="AW56" s="3623" t="n">
        <v>0</v>
      </c>
      <c r="AX56" s="3624" t="n">
        <v>0</v>
      </c>
      <c r="AY56" s="3624" t="n">
        <v>0</v>
      </c>
      <c r="AZ56" s="3624" t="n">
        <v>0</v>
      </c>
      <c r="BA56" s="3624" t="n">
        <v>0</v>
      </c>
      <c r="BB56" s="3625">
        <f>I56+M56+Q56+U56+Y56+AC56+AG56+AK56+AO56+AS56+AW56+BA56</f>
        <v/>
      </c>
      <c r="BC56" s="3626" t="n"/>
    </row>
    <row customFormat="1" customHeight="1" ht="30" r="57" s="2046">
      <c r="A57" s="3620" t="inlineStr">
        <is>
          <t>FOURNITURE, TRANSPORT ET INSTALLATION DE MODULES SOLAIRES PHOTOVOLTAÏQUES ET D'ATELIER D'ÉNERGIE SOLAIRE SUR 50 SITES GSM</t>
        </is>
      </c>
      <c r="B57" s="3621" t="inlineStr">
        <is>
          <t>BC24100015</t>
        </is>
      </c>
      <c r="C57" s="3622" t="n">
        <v>45590</v>
      </c>
      <c r="D57" s="3620" t="inlineStr">
        <is>
          <t>INTEGRATED POWER TECHNOLOGIES</t>
        </is>
      </c>
      <c r="E57" s="3620" t="inlineStr">
        <is>
          <t>DT</t>
        </is>
      </c>
      <c r="F57" s="3623" t="n">
        <v>0</v>
      </c>
      <c r="G57" s="3623" t="n">
        <v>0</v>
      </c>
      <c r="H57" s="3623" t="n">
        <v>132986</v>
      </c>
      <c r="I57" s="3623" t="n">
        <v>132986</v>
      </c>
      <c r="J57" s="3623" t="n">
        <v>165128975</v>
      </c>
      <c r="K57" s="3623" t="n">
        <v>0</v>
      </c>
      <c r="L57" s="3623" t="n">
        <v>12587224</v>
      </c>
      <c r="M57" s="3623" t="n">
        <v>177716199</v>
      </c>
      <c r="N57" s="3623" t="n">
        <v>165128976</v>
      </c>
      <c r="O57" s="3623" t="n">
        <v>0</v>
      </c>
      <c r="P57" s="3623" t="n">
        <v>23961954</v>
      </c>
      <c r="Q57" s="3623" t="n">
        <v>189090930</v>
      </c>
      <c r="R57" s="3623" t="n">
        <v>330257950</v>
      </c>
      <c r="S57" s="3623" t="n">
        <v>0</v>
      </c>
      <c r="T57" s="3623" t="n">
        <v>23486270</v>
      </c>
      <c r="U57" s="3623" t="n">
        <v>353744220</v>
      </c>
      <c r="V57" s="3623" t="n">
        <v>0</v>
      </c>
      <c r="W57" s="3623" t="n">
        <v>0</v>
      </c>
      <c r="X57" s="3623" t="n">
        <v>4244814</v>
      </c>
      <c r="Y57" s="3623" t="n">
        <v>4244814</v>
      </c>
      <c r="Z57" s="3623" t="n">
        <v>0</v>
      </c>
      <c r="AA57" s="3623" t="n">
        <v>0</v>
      </c>
      <c r="AB57" s="3623" t="n">
        <v>0</v>
      </c>
      <c r="AC57" s="3623" t="n">
        <v>0</v>
      </c>
      <c r="AD57" s="3623" t="n">
        <v>0</v>
      </c>
      <c r="AE57" s="3623" t="n">
        <v>0</v>
      </c>
      <c r="AF57" s="3623" t="n">
        <v>0</v>
      </c>
      <c r="AG57" s="3623" t="n">
        <v>0</v>
      </c>
      <c r="AH57" s="3623" t="n">
        <v>0</v>
      </c>
      <c r="AI57" s="3623" t="n">
        <v>0</v>
      </c>
      <c r="AJ57" s="3623" t="n">
        <v>192211</v>
      </c>
      <c r="AK57" s="3623" t="n">
        <v>192211</v>
      </c>
      <c r="AL57" s="3623" t="n">
        <v>0</v>
      </c>
      <c r="AM57" s="3623" t="n">
        <v>0</v>
      </c>
      <c r="AN57" s="3623" t="n">
        <v>0</v>
      </c>
      <c r="AO57" s="3623" t="n">
        <v>0</v>
      </c>
      <c r="AP57" s="3623" t="n">
        <v>0</v>
      </c>
      <c r="AQ57" s="3623" t="n">
        <v>0</v>
      </c>
      <c r="AR57" s="3623" t="n">
        <v>0</v>
      </c>
      <c r="AS57" s="3623" t="n">
        <v>0</v>
      </c>
      <c r="AT57" s="3623" t="n">
        <v>0</v>
      </c>
      <c r="AU57" s="3623" t="n">
        <v>0</v>
      </c>
      <c r="AV57" s="3623" t="n">
        <v>0</v>
      </c>
      <c r="AW57" s="3623" t="n">
        <v>0</v>
      </c>
      <c r="AX57" s="3624" t="n">
        <v>0</v>
      </c>
      <c r="AY57" s="3624" t="n">
        <v>0</v>
      </c>
      <c r="AZ57" s="3624" t="n">
        <v>0</v>
      </c>
      <c r="BA57" s="3624" t="n">
        <v>0</v>
      </c>
      <c r="BB57" s="3625">
        <f>I57+M57+Q57+U57+Y57+AC57+AG57+AK57+AO57+AS57+AW57+BA57</f>
        <v/>
      </c>
      <c r="BC57" s="3626" t="n"/>
    </row>
    <row customFormat="1" customHeight="1" ht="30" r="58" s="2046">
      <c r="A58" s="3620" t="inlineStr">
        <is>
          <t>INSTALLATION DE MODULES SOLAIRES PHOTOVOLTAÏQUES ET D'ATELIER D'ÉNERGIE SOLAIRE SUR 50 SITES GSM</t>
        </is>
      </c>
      <c r="B58" s="3621" t="inlineStr">
        <is>
          <t>BC24100016</t>
        </is>
      </c>
      <c r="C58" s="3622" t="n">
        <v>45590</v>
      </c>
      <c r="D58" s="3620" t="inlineStr">
        <is>
          <t>SAGEMCOM BENIN</t>
        </is>
      </c>
      <c r="E58" s="3620" t="inlineStr">
        <is>
          <t>DT</t>
        </is>
      </c>
      <c r="F58" s="3623" t="n">
        <v>0</v>
      </c>
      <c r="G58" s="3623" t="n">
        <v>0</v>
      </c>
      <c r="H58" s="3623" t="n">
        <v>0</v>
      </c>
      <c r="I58" s="3623" t="n">
        <v>0</v>
      </c>
      <c r="J58" s="3623" t="n">
        <v>0</v>
      </c>
      <c r="K58" s="3623" t="n">
        <v>0</v>
      </c>
      <c r="L58" s="3623" t="n">
        <v>0</v>
      </c>
      <c r="M58" s="3623" t="n">
        <v>0</v>
      </c>
      <c r="N58" s="3623" t="n">
        <v>0</v>
      </c>
      <c r="O58" s="3623" t="n">
        <v>0</v>
      </c>
      <c r="P58" s="3623" t="n">
        <v>0</v>
      </c>
      <c r="Q58" s="3623" t="n">
        <v>0</v>
      </c>
      <c r="R58" s="3623" t="n">
        <v>0</v>
      </c>
      <c r="S58" s="3623" t="n">
        <v>112278240</v>
      </c>
      <c r="T58" s="3623" t="n">
        <v>0</v>
      </c>
      <c r="U58" s="3623" t="n">
        <v>112278240</v>
      </c>
      <c r="V58" s="3623" t="n">
        <v>0</v>
      </c>
      <c r="W58" s="3623" t="n">
        <v>28069560</v>
      </c>
      <c r="X58" s="3623" t="n">
        <v>0</v>
      </c>
      <c r="Y58" s="3623" t="n">
        <v>28069560</v>
      </c>
      <c r="Z58" s="3623" t="n">
        <v>0</v>
      </c>
      <c r="AA58" s="3623" t="n">
        <v>0</v>
      </c>
      <c r="AB58" s="3623" t="n">
        <v>0</v>
      </c>
      <c r="AC58" s="3623" t="n">
        <v>0</v>
      </c>
      <c r="AD58" s="3623" t="n">
        <v>0</v>
      </c>
      <c r="AE58" s="3623" t="n">
        <v>0</v>
      </c>
      <c r="AF58" s="3623" t="n">
        <v>0</v>
      </c>
      <c r="AG58" s="3623" t="n">
        <v>0</v>
      </c>
      <c r="AH58" s="3623" t="n">
        <v>0</v>
      </c>
      <c r="AI58" s="3623" t="n">
        <v>0</v>
      </c>
      <c r="AJ58" s="3623" t="n">
        <v>0</v>
      </c>
      <c r="AK58" s="3623" t="n">
        <v>0</v>
      </c>
      <c r="AL58" s="3623" t="n">
        <v>0</v>
      </c>
      <c r="AM58" s="3623" t="n">
        <v>0</v>
      </c>
      <c r="AN58" s="3623" t="n">
        <v>0</v>
      </c>
      <c r="AO58" s="3623" t="n">
        <v>0</v>
      </c>
      <c r="AP58" s="3623" t="n">
        <v>0</v>
      </c>
      <c r="AQ58" s="3623" t="n">
        <v>0</v>
      </c>
      <c r="AR58" s="3623" t="n">
        <v>0</v>
      </c>
      <c r="AS58" s="3623" t="n">
        <v>0</v>
      </c>
      <c r="AT58" s="3623" t="n">
        <v>0</v>
      </c>
      <c r="AU58" s="3623" t="n">
        <v>0</v>
      </c>
      <c r="AV58" s="3623" t="n">
        <v>0</v>
      </c>
      <c r="AW58" s="3623" t="n">
        <v>0</v>
      </c>
      <c r="AX58" s="3624" t="n">
        <v>0</v>
      </c>
      <c r="AY58" s="3624" t="n">
        <v>0</v>
      </c>
      <c r="AZ58" s="3624" t="n">
        <v>0</v>
      </c>
      <c r="BA58" s="3624" t="n">
        <v>0</v>
      </c>
      <c r="BB58" s="3625">
        <f>I58+M58+Q58+U58+Y58+AC58+AG58+AK58+AO58+AS58+AW58+BA58</f>
        <v/>
      </c>
      <c r="BC58" s="3626" t="n"/>
    </row>
    <row customFormat="1" customHeight="1" ht="30" r="59" s="2046">
      <c r="A59" s="3620" t="inlineStr">
        <is>
          <t>FOURNITURE ET TRANSPORT DE MODULES SOLAIRES PHOTOVOLTAÏQUES ET ATELIER D’ENERGIE SOLAIRE SUR 50 SITES GSM</t>
        </is>
      </c>
      <c r="B59" s="3621" t="inlineStr">
        <is>
          <t>BC24100017</t>
        </is>
      </c>
      <c r="C59" s="3622" t="n">
        <v>45590</v>
      </c>
      <c r="D59" s="3620" t="inlineStr">
        <is>
          <t>SAGEMCOM ENERGIE &amp; TELECOM</t>
        </is>
      </c>
      <c r="E59" s="3620" t="inlineStr">
        <is>
          <t>DT</t>
        </is>
      </c>
      <c r="F59" s="3623" t="n">
        <v>0</v>
      </c>
      <c r="G59" s="3623" t="n">
        <v>0</v>
      </c>
      <c r="H59" s="3623" t="n">
        <v>0</v>
      </c>
      <c r="I59" s="3623" t="n">
        <v>0</v>
      </c>
      <c r="J59" s="3623" t="n">
        <v>0</v>
      </c>
      <c r="K59" s="3623" t="n">
        <v>0</v>
      </c>
      <c r="L59" s="3623" t="n">
        <v>0</v>
      </c>
      <c r="M59" s="3623" t="n">
        <v>0</v>
      </c>
      <c r="N59" s="3623" t="n">
        <v>124336649</v>
      </c>
      <c r="O59" s="3623" t="n">
        <v>0</v>
      </c>
      <c r="P59" s="3623" t="n">
        <v>34802970</v>
      </c>
      <c r="Q59" s="3623" t="n">
        <v>159139619</v>
      </c>
      <c r="R59" s="3623" t="n">
        <v>373009948</v>
      </c>
      <c r="S59" s="3623" t="n">
        <v>0</v>
      </c>
      <c r="T59" s="3623" t="n">
        <v>9359582</v>
      </c>
      <c r="U59" s="3623" t="n">
        <v>382369530</v>
      </c>
      <c r="V59" s="3623" t="n">
        <v>0</v>
      </c>
      <c r="W59" s="3623" t="n">
        <v>0</v>
      </c>
      <c r="X59" s="3623" t="n">
        <v>6812952</v>
      </c>
      <c r="Y59" s="3623" t="n">
        <v>6812952</v>
      </c>
      <c r="Z59" s="3623" t="n">
        <v>0</v>
      </c>
      <c r="AA59" s="3623" t="n">
        <v>0</v>
      </c>
      <c r="AB59" s="3623" t="n">
        <v>0</v>
      </c>
      <c r="AC59" s="3623" t="n">
        <v>0</v>
      </c>
      <c r="AD59" s="3623" t="n">
        <v>0</v>
      </c>
      <c r="AE59" s="3623" t="n">
        <v>0</v>
      </c>
      <c r="AF59" s="3623" t="n">
        <v>0</v>
      </c>
      <c r="AG59" s="3623" t="n">
        <v>0</v>
      </c>
      <c r="AH59" s="3623" t="n">
        <v>0</v>
      </c>
      <c r="AI59" s="3623" t="n">
        <v>0</v>
      </c>
      <c r="AJ59" s="3623" t="n">
        <v>0</v>
      </c>
      <c r="AK59" s="3623" t="n">
        <v>0</v>
      </c>
      <c r="AL59" s="3623" t="n">
        <v>0</v>
      </c>
      <c r="AM59" s="3623" t="n">
        <v>0</v>
      </c>
      <c r="AN59" s="3623" t="n">
        <v>0</v>
      </c>
      <c r="AO59" s="3623" t="n">
        <v>0</v>
      </c>
      <c r="AP59" s="3623" t="n">
        <v>0</v>
      </c>
      <c r="AQ59" s="3623" t="n">
        <v>0</v>
      </c>
      <c r="AR59" s="3623" t="n">
        <v>0</v>
      </c>
      <c r="AS59" s="3623" t="n">
        <v>0</v>
      </c>
      <c r="AT59" s="3623" t="n">
        <v>0</v>
      </c>
      <c r="AU59" s="3623" t="n">
        <v>0</v>
      </c>
      <c r="AV59" s="3623" t="n">
        <v>0</v>
      </c>
      <c r="AW59" s="3623" t="n">
        <v>0</v>
      </c>
      <c r="AX59" s="3624" t="n">
        <v>0</v>
      </c>
      <c r="AY59" s="3624" t="n">
        <v>0</v>
      </c>
      <c r="AZ59" s="3624" t="n">
        <v>0</v>
      </c>
      <c r="BA59" s="3624" t="n">
        <v>0</v>
      </c>
      <c r="BB59" s="3625">
        <f>I59+M59+Q59+U59+Y59+AC59+AG59+AK59+AO59+AS59+AW59+BA59</f>
        <v/>
      </c>
      <c r="BC59" s="3626" t="n"/>
    </row>
    <row customFormat="1" customHeight="1" ht="30" r="60" s="2046">
      <c r="A60" s="3620" t="inlineStr">
        <is>
          <t xml:space="preserve">CONSTRUCTION D'UN ENTREPÔT A AKASSATO </t>
        </is>
      </c>
      <c r="B60" s="3621" t="inlineStr">
        <is>
          <t>BC24100019</t>
        </is>
      </c>
      <c r="C60" s="3622" t="n">
        <v>45602</v>
      </c>
      <c r="D60" s="3620" t="inlineStr">
        <is>
          <t>DSID BENIN</t>
        </is>
      </c>
      <c r="E60" s="3620" t="inlineStr">
        <is>
          <t>DAF</t>
        </is>
      </c>
      <c r="F60" s="3623" t="n">
        <v>0</v>
      </c>
      <c r="G60" s="3623" t="n">
        <v>0</v>
      </c>
      <c r="H60" s="3623" t="n">
        <v>0</v>
      </c>
      <c r="I60" s="3623" t="n">
        <v>0</v>
      </c>
      <c r="J60" s="3623" t="n">
        <v>0</v>
      </c>
      <c r="K60" s="3623" t="n">
        <v>0</v>
      </c>
      <c r="L60" s="3623" t="n">
        <v>0</v>
      </c>
      <c r="M60" s="3623" t="n">
        <v>0</v>
      </c>
      <c r="N60" s="3623" t="n">
        <v>0</v>
      </c>
      <c r="O60" s="3623" t="n">
        <v>0</v>
      </c>
      <c r="P60" s="3623" t="n">
        <v>0</v>
      </c>
      <c r="Q60" s="3623" t="n">
        <v>0</v>
      </c>
      <c r="R60" s="3623" t="n">
        <v>0</v>
      </c>
      <c r="S60" s="3623" t="n">
        <v>0</v>
      </c>
      <c r="T60" s="3623" t="n">
        <v>0</v>
      </c>
      <c r="U60" s="3623" t="n">
        <v>0</v>
      </c>
      <c r="V60" s="3623" t="n">
        <v>0</v>
      </c>
      <c r="W60" s="3623" t="n">
        <v>128504136</v>
      </c>
      <c r="X60" s="3623" t="n">
        <v>0</v>
      </c>
      <c r="Y60" s="3623" t="n">
        <v>128504136</v>
      </c>
      <c r="Z60" s="3623" t="n">
        <v>0</v>
      </c>
      <c r="AA60" s="3623" t="n">
        <v>0</v>
      </c>
      <c r="AB60" s="3623" t="n">
        <v>0</v>
      </c>
      <c r="AC60" s="3623" t="n">
        <v>0</v>
      </c>
      <c r="AD60" s="3623" t="n">
        <v>0</v>
      </c>
      <c r="AE60" s="3623" t="n">
        <v>0</v>
      </c>
      <c r="AF60" s="3623" t="n">
        <v>0</v>
      </c>
      <c r="AG60" s="3623" t="n">
        <v>0</v>
      </c>
      <c r="AH60" s="3623" t="n">
        <v>0</v>
      </c>
      <c r="AI60" s="3623" t="n">
        <v>104602365</v>
      </c>
      <c r="AJ60" s="3623" t="n">
        <v>0</v>
      </c>
      <c r="AK60" s="3623" t="n">
        <v>104602365</v>
      </c>
      <c r="AL60" s="3623" t="n">
        <v>0</v>
      </c>
      <c r="AM60" s="3623" t="n">
        <v>0</v>
      </c>
      <c r="AN60" s="3623" t="n">
        <v>0</v>
      </c>
      <c r="AO60" s="3623" t="n">
        <v>0</v>
      </c>
      <c r="AP60" s="3623" t="n">
        <v>0</v>
      </c>
      <c r="AQ60" s="3623" t="n">
        <v>0</v>
      </c>
      <c r="AR60" s="3623" t="n">
        <v>0</v>
      </c>
      <c r="AS60" s="3623" t="n">
        <v>0</v>
      </c>
      <c r="AT60" s="3623" t="n">
        <v>0</v>
      </c>
      <c r="AU60" s="3623" t="n">
        <v>0</v>
      </c>
      <c r="AV60" s="3623" t="n">
        <v>0</v>
      </c>
      <c r="AW60" s="3623" t="n">
        <v>0</v>
      </c>
      <c r="AX60" s="3624" t="n">
        <v>0</v>
      </c>
      <c r="AY60" s="3624" t="n">
        <v>0</v>
      </c>
      <c r="AZ60" s="3624" t="n">
        <v>0</v>
      </c>
      <c r="BA60" s="3624" t="n">
        <v>0</v>
      </c>
      <c r="BB60" s="3625">
        <f>I60+M60+Q60+U60+Y60+AC60+AG60+AK60+AO60+AS60+AW60+BA60</f>
        <v/>
      </c>
      <c r="BC60" s="3626" t="n"/>
    </row>
    <row customFormat="1" customHeight="1" ht="30" r="61" s="2046">
      <c r="A61" s="3620" t="inlineStr">
        <is>
          <t>FOURNITURE ET TRANSPORT DE CLÔTURE METALLIQUE DES CHAMPS SOLAIRES DE 37 SITES</t>
        </is>
      </c>
      <c r="B61" s="3621" t="inlineStr">
        <is>
          <t>BC24100020</t>
        </is>
      </c>
      <c r="C61" s="3622" t="n">
        <v>45602</v>
      </c>
      <c r="D61" s="3620" t="inlineStr">
        <is>
          <t>SAGEMCOM ENERGIE &amp; TELECOM</t>
        </is>
      </c>
      <c r="E61" s="3620" t="inlineStr">
        <is>
          <t>DT</t>
        </is>
      </c>
      <c r="F61" s="3623" t="n">
        <v>42470487</v>
      </c>
      <c r="G61" s="3623" t="n">
        <v>0</v>
      </c>
      <c r="H61" s="3623" t="n">
        <v>0</v>
      </c>
      <c r="I61" s="3623" t="n">
        <v>42470487</v>
      </c>
      <c r="J61" s="3623" t="n">
        <v>0</v>
      </c>
      <c r="K61" s="3623" t="n">
        <v>0</v>
      </c>
      <c r="L61" s="3623" t="n">
        <v>0</v>
      </c>
      <c r="M61" s="3623" t="n">
        <v>0</v>
      </c>
      <c r="N61" s="3623" t="n">
        <v>0</v>
      </c>
      <c r="O61" s="3623" t="n">
        <v>0</v>
      </c>
      <c r="P61" s="3623" t="n">
        <v>0</v>
      </c>
      <c r="Q61" s="3623" t="n">
        <v>0</v>
      </c>
      <c r="R61" s="3623" t="n">
        <v>0</v>
      </c>
      <c r="S61" s="3623" t="n">
        <v>0</v>
      </c>
      <c r="T61" s="3623" t="n">
        <v>0</v>
      </c>
      <c r="U61" s="3623" t="n">
        <v>0</v>
      </c>
      <c r="V61" s="3623" t="n">
        <v>0</v>
      </c>
      <c r="W61" s="3623" t="n">
        <v>0</v>
      </c>
      <c r="X61" s="3623" t="n">
        <v>0</v>
      </c>
      <c r="Y61" s="3623" t="n">
        <v>0</v>
      </c>
      <c r="Z61" s="3623" t="n">
        <v>0</v>
      </c>
      <c r="AA61" s="3623" t="n">
        <v>0</v>
      </c>
      <c r="AB61" s="3623" t="n">
        <v>0</v>
      </c>
      <c r="AC61" s="3623" t="n">
        <v>0</v>
      </c>
      <c r="AD61" s="3623" t="n">
        <v>0</v>
      </c>
      <c r="AE61" s="3623" t="n">
        <v>0</v>
      </c>
      <c r="AF61" s="3623" t="n">
        <v>11991134</v>
      </c>
      <c r="AG61" s="3623" t="n">
        <v>11991134</v>
      </c>
      <c r="AH61" s="3623" t="n">
        <v>0</v>
      </c>
      <c r="AI61" s="3623" t="n">
        <v>0</v>
      </c>
      <c r="AJ61" s="3623" t="n">
        <v>0</v>
      </c>
      <c r="AK61" s="3623" t="n">
        <v>0</v>
      </c>
      <c r="AL61" s="3623" t="n">
        <v>0</v>
      </c>
      <c r="AM61" s="3623" t="n">
        <v>0</v>
      </c>
      <c r="AN61" s="3623" t="n">
        <v>0</v>
      </c>
      <c r="AO61" s="3623" t="n">
        <v>0</v>
      </c>
      <c r="AP61" s="3623" t="n">
        <v>0</v>
      </c>
      <c r="AQ61" s="3623" t="n">
        <v>0</v>
      </c>
      <c r="AR61" s="3623" t="n">
        <v>0</v>
      </c>
      <c r="AS61" s="3623" t="n">
        <v>0</v>
      </c>
      <c r="AT61" s="3623" t="n">
        <v>0</v>
      </c>
      <c r="AU61" s="3623" t="n">
        <v>0</v>
      </c>
      <c r="AV61" s="3623" t="n">
        <v>0</v>
      </c>
      <c r="AW61" s="3623" t="n">
        <v>0</v>
      </c>
      <c r="AX61" s="3624" t="n">
        <v>0</v>
      </c>
      <c r="AY61" s="3624" t="n">
        <v>0</v>
      </c>
      <c r="AZ61" s="3624" t="n">
        <v>0</v>
      </c>
      <c r="BA61" s="3624" t="n">
        <v>0</v>
      </c>
      <c r="BB61" s="3625">
        <f>I61+M61+Q61+U61+Y61+AC61+AG61+AK61+AO61+AS61+AW61+BA61</f>
        <v/>
      </c>
      <c r="BC61" s="3626" t="n"/>
    </row>
    <row customFormat="1" customHeight="1" ht="30" r="62" s="2046">
      <c r="A62" s="3620" t="inlineStr">
        <is>
          <t>FOURNITURE ET TRANSPORT DE 15 SITES 5G
FRET AERIEN DES EQUIPEMENTS</t>
        </is>
      </c>
      <c r="B62" s="3621" t="inlineStr">
        <is>
          <t>BC24100032</t>
        </is>
      </c>
      <c r="C62" s="3622" t="n">
        <v>45594</v>
      </c>
      <c r="D62" s="3620" t="inlineStr">
        <is>
          <t>ERICSSON AB</t>
        </is>
      </c>
      <c r="E62" s="3620" t="inlineStr">
        <is>
          <t>DT</t>
        </is>
      </c>
      <c r="F62" s="3623" t="n">
        <v>0</v>
      </c>
      <c r="G62" s="3623" t="n">
        <v>0</v>
      </c>
      <c r="H62" s="3623" t="n">
        <v>1906311</v>
      </c>
      <c r="I62" s="3623" t="n">
        <v>1906311</v>
      </c>
      <c r="J62" s="3623" t="n">
        <v>0</v>
      </c>
      <c r="K62" s="3623" t="n">
        <v>0</v>
      </c>
      <c r="L62" s="3623" t="n">
        <v>0</v>
      </c>
      <c r="M62" s="3623" t="n">
        <v>0</v>
      </c>
      <c r="N62" s="3623" t="n">
        <v>0</v>
      </c>
      <c r="O62" s="3623" t="n">
        <v>0</v>
      </c>
      <c r="P62" s="3623" t="n">
        <v>0</v>
      </c>
      <c r="Q62" s="3623" t="n">
        <v>0</v>
      </c>
      <c r="R62" s="3623" t="n">
        <v>0</v>
      </c>
      <c r="S62" s="3623" t="n">
        <v>0</v>
      </c>
      <c r="T62" s="3623" t="n">
        <v>0</v>
      </c>
      <c r="U62" s="3623" t="n">
        <v>0</v>
      </c>
      <c r="V62" s="3623" t="n">
        <v>0</v>
      </c>
      <c r="W62" s="3623" t="n">
        <v>0</v>
      </c>
      <c r="X62" s="3623" t="n">
        <v>123680</v>
      </c>
      <c r="Y62" s="3623" t="n">
        <v>123680</v>
      </c>
      <c r="Z62" s="3623" t="n">
        <v>0</v>
      </c>
      <c r="AA62" s="3623" t="n">
        <v>0</v>
      </c>
      <c r="AB62" s="3623" t="n">
        <v>0</v>
      </c>
      <c r="AC62" s="3623" t="n">
        <v>0</v>
      </c>
      <c r="AD62" s="3623" t="n">
        <v>0</v>
      </c>
      <c r="AE62" s="3623" t="n">
        <v>0</v>
      </c>
      <c r="AF62" s="3623" t="n">
        <v>0</v>
      </c>
      <c r="AG62" s="3623" t="n">
        <v>0</v>
      </c>
      <c r="AH62" s="3623" t="n">
        <v>0</v>
      </c>
      <c r="AI62" s="3623" t="n">
        <v>0</v>
      </c>
      <c r="AJ62" s="3623" t="n">
        <v>179983</v>
      </c>
      <c r="AK62" s="3623" t="n">
        <v>179983</v>
      </c>
      <c r="AL62" s="3623" t="n">
        <v>0</v>
      </c>
      <c r="AM62" s="3623" t="n">
        <v>0</v>
      </c>
      <c r="AN62" s="3623" t="n">
        <v>0</v>
      </c>
      <c r="AO62" s="3623" t="n">
        <v>0</v>
      </c>
      <c r="AP62" s="3623" t="n">
        <v>0</v>
      </c>
      <c r="AQ62" s="3623" t="n">
        <v>0</v>
      </c>
      <c r="AR62" s="3623" t="n">
        <v>0</v>
      </c>
      <c r="AS62" s="3623" t="n">
        <v>0</v>
      </c>
      <c r="AT62" s="3623" t="n">
        <v>0</v>
      </c>
      <c r="AU62" s="3623" t="n">
        <v>0</v>
      </c>
      <c r="AV62" s="3623" t="n">
        <v>0</v>
      </c>
      <c r="AW62" s="3623" t="n">
        <v>0</v>
      </c>
      <c r="AX62" s="3624" t="n">
        <v>0</v>
      </c>
      <c r="AY62" s="3624" t="n">
        <v>0</v>
      </c>
      <c r="AZ62" s="3624" t="n">
        <v>0</v>
      </c>
      <c r="BA62" s="3624" t="n">
        <v>0</v>
      </c>
      <c r="BB62" s="3625">
        <f>I62+M62+Q62+U62+Y62+AC62+AG62+AK62+AO62+AS62+AW62+BA62</f>
        <v/>
      </c>
      <c r="BC62" s="3626" t="n"/>
    </row>
    <row customFormat="1" customHeight="1" ht="30" r="63" s="2046">
      <c r="A63" s="3620" t="inlineStr">
        <is>
          <t>PRESTATION POUR LA REINSTALLATION DE 20 LIENS D'ACCES FH IP HUAWEI</t>
        </is>
      </c>
      <c r="B63" s="3621" t="inlineStr">
        <is>
          <t>BC24100034</t>
        </is>
      </c>
      <c r="C63" s="3622" t="n">
        <v>45600</v>
      </c>
      <c r="D63" s="3620" t="inlineStr">
        <is>
          <t>HUAWEI TECHNOLOGIES BENIN</t>
        </is>
      </c>
      <c r="E63" s="3620" t="inlineStr">
        <is>
          <t>DT</t>
        </is>
      </c>
      <c r="F63" s="3623" t="n">
        <v>0</v>
      </c>
      <c r="G63" s="3623" t="n">
        <v>0</v>
      </c>
      <c r="H63" s="3623" t="n">
        <v>0</v>
      </c>
      <c r="I63" s="3623" t="n">
        <v>0</v>
      </c>
      <c r="J63" s="3623" t="n">
        <v>0</v>
      </c>
      <c r="K63" s="3623" t="n">
        <v>0</v>
      </c>
      <c r="L63" s="3623" t="n">
        <v>0</v>
      </c>
      <c r="M63" s="3623" t="n">
        <v>0</v>
      </c>
      <c r="N63" s="3623" t="n">
        <v>0</v>
      </c>
      <c r="O63" s="3623" t="n">
        <v>0</v>
      </c>
      <c r="P63" s="3623" t="n">
        <v>0</v>
      </c>
      <c r="Q63" s="3623" t="n">
        <v>0</v>
      </c>
      <c r="R63" s="3623" t="n">
        <v>0</v>
      </c>
      <c r="S63" s="3623" t="n">
        <v>0</v>
      </c>
      <c r="T63" s="3623" t="n">
        <v>0</v>
      </c>
      <c r="U63" s="3623" t="n">
        <v>0</v>
      </c>
      <c r="V63" s="3623" t="n">
        <v>0</v>
      </c>
      <c r="W63" s="3623" t="n">
        <v>0</v>
      </c>
      <c r="X63" s="3623" t="n">
        <v>0</v>
      </c>
      <c r="Y63" s="3623" t="n">
        <v>0</v>
      </c>
      <c r="Z63" s="3623" t="n">
        <v>0</v>
      </c>
      <c r="AA63" s="3623" t="n">
        <v>0</v>
      </c>
      <c r="AB63" s="3623" t="n">
        <v>0</v>
      </c>
      <c r="AC63" s="3623" t="n">
        <v>0</v>
      </c>
      <c r="AD63" s="3623" t="n">
        <v>0</v>
      </c>
      <c r="AE63" s="3623" t="n">
        <v>5810024</v>
      </c>
      <c r="AF63" s="3623" t="n">
        <v>0</v>
      </c>
      <c r="AG63" s="3623" t="n">
        <v>5810024</v>
      </c>
      <c r="AH63" s="3623" t="n">
        <v>0</v>
      </c>
      <c r="AI63" s="3623" t="n">
        <v>0</v>
      </c>
      <c r="AJ63" s="3623" t="n">
        <v>0</v>
      </c>
      <c r="AK63" s="3623" t="n">
        <v>0</v>
      </c>
      <c r="AL63" s="3623" t="n">
        <v>0</v>
      </c>
      <c r="AM63" s="3623" t="n">
        <v>0</v>
      </c>
      <c r="AN63" s="3623" t="n">
        <v>0</v>
      </c>
      <c r="AO63" s="3623" t="n">
        <v>0</v>
      </c>
      <c r="AP63" s="3623" t="n">
        <v>0</v>
      </c>
      <c r="AQ63" s="3623" t="n">
        <v>0</v>
      </c>
      <c r="AR63" s="3623" t="n">
        <v>0</v>
      </c>
      <c r="AS63" s="3623" t="n">
        <v>0</v>
      </c>
      <c r="AT63" s="3623" t="n">
        <v>0</v>
      </c>
      <c r="AU63" s="3623" t="n">
        <v>0</v>
      </c>
      <c r="AV63" s="3623" t="n">
        <v>0</v>
      </c>
      <c r="AW63" s="3623" t="n">
        <v>0</v>
      </c>
      <c r="AX63" s="3624" t="n">
        <v>0</v>
      </c>
      <c r="AY63" s="3624" t="n">
        <v>0</v>
      </c>
      <c r="AZ63" s="3624" t="n">
        <v>0</v>
      </c>
      <c r="BA63" s="3624" t="n">
        <v>0</v>
      </c>
      <c r="BB63" s="3625">
        <f>I63+M63+Q63+U63+Y63+AC63+AG63+AK63+AO63+AS63+AW63+BA63</f>
        <v/>
      </c>
      <c r="BC63" s="3626" t="n"/>
    </row>
    <row customFormat="1" customHeight="1" ht="30" r="64" s="2046">
      <c r="A64" s="3620" t="inlineStr">
        <is>
          <t xml:space="preserve">FOURNITURE ET INSTALLATION DE GARDE-CORPS ET ECHELLES SUR 13 SITES ROOFTOPS </t>
        </is>
      </c>
      <c r="B64" s="3621" t="inlineStr">
        <is>
          <t>BC24110001</t>
        </is>
      </c>
      <c r="C64" s="3622" t="n">
        <v>45604</v>
      </c>
      <c r="D64" s="3620" t="inlineStr">
        <is>
          <t>Société GROUPE D’AFRIQUE-BTP</t>
        </is>
      </c>
      <c r="E64" s="3620" t="inlineStr">
        <is>
          <t>DT</t>
        </is>
      </c>
      <c r="F64" s="3623" t="n">
        <v>12305551</v>
      </c>
      <c r="G64" s="3623" t="n">
        <v>0</v>
      </c>
      <c r="H64" s="3623" t="n">
        <v>0</v>
      </c>
      <c r="I64" s="3623" t="n">
        <v>12305551</v>
      </c>
      <c r="J64" s="3623" t="n">
        <v>0</v>
      </c>
      <c r="K64" s="3623" t="n">
        <v>0</v>
      </c>
      <c r="L64" s="3623" t="n">
        <v>0</v>
      </c>
      <c r="M64" s="3623" t="n">
        <v>0</v>
      </c>
      <c r="N64" s="3623" t="n">
        <v>0</v>
      </c>
      <c r="O64" s="3623" t="n">
        <v>0</v>
      </c>
      <c r="P64" s="3623" t="n">
        <v>0</v>
      </c>
      <c r="Q64" s="3623" t="n">
        <v>0</v>
      </c>
      <c r="R64" s="3623" t="n">
        <v>0</v>
      </c>
      <c r="S64" s="3623" t="n">
        <v>0</v>
      </c>
      <c r="T64" s="3623" t="n">
        <v>0</v>
      </c>
      <c r="U64" s="3623" t="n">
        <v>0</v>
      </c>
      <c r="V64" s="3623" t="n">
        <v>0</v>
      </c>
      <c r="W64" s="3623" t="n">
        <v>0</v>
      </c>
      <c r="X64" s="3623" t="n">
        <v>0</v>
      </c>
      <c r="Y64" s="3623" t="n">
        <v>0</v>
      </c>
      <c r="Z64" s="3623" t="n">
        <v>0</v>
      </c>
      <c r="AA64" s="3623" t="n">
        <v>0</v>
      </c>
      <c r="AB64" s="3623" t="n">
        <v>0</v>
      </c>
      <c r="AC64" s="3623" t="n">
        <v>0</v>
      </c>
      <c r="AD64" s="3623" t="n">
        <v>0</v>
      </c>
      <c r="AE64" s="3623" t="n">
        <v>0</v>
      </c>
      <c r="AF64" s="3623" t="n">
        <v>0</v>
      </c>
      <c r="AG64" s="3623" t="n">
        <v>0</v>
      </c>
      <c r="AH64" s="3623" t="n">
        <v>0</v>
      </c>
      <c r="AI64" s="3623" t="n">
        <v>0</v>
      </c>
      <c r="AJ64" s="3623" t="n">
        <v>0</v>
      </c>
      <c r="AK64" s="3623" t="n">
        <v>0</v>
      </c>
      <c r="AL64" s="3623" t="n">
        <v>0</v>
      </c>
      <c r="AM64" s="3623" t="n">
        <v>0</v>
      </c>
      <c r="AN64" s="3623" t="n">
        <v>0</v>
      </c>
      <c r="AO64" s="3623" t="n">
        <v>0</v>
      </c>
      <c r="AP64" s="3623" t="n">
        <v>0</v>
      </c>
      <c r="AQ64" s="3623" t="n">
        <v>0</v>
      </c>
      <c r="AR64" s="3623" t="n">
        <v>0</v>
      </c>
      <c r="AS64" s="3623" t="n">
        <v>0</v>
      </c>
      <c r="AT64" s="3623" t="n">
        <v>0</v>
      </c>
      <c r="AU64" s="3623" t="n">
        <v>0</v>
      </c>
      <c r="AV64" s="3623" t="n">
        <v>0</v>
      </c>
      <c r="AW64" s="3623" t="n">
        <v>0</v>
      </c>
      <c r="AX64" s="3624" t="n">
        <v>0</v>
      </c>
      <c r="AY64" s="3624" t="n">
        <v>0</v>
      </c>
      <c r="AZ64" s="3624" t="n">
        <v>0</v>
      </c>
      <c r="BA64" s="3624" t="n">
        <v>0</v>
      </c>
      <c r="BB64" s="3625">
        <f>I64+M64+Q64+U64+Y64+AC64+AG64+AK64+AO64+AS64+AW64+BA64</f>
        <v/>
      </c>
      <c r="BC64" s="3626" t="n"/>
    </row>
    <row customFormat="1" customHeight="1" ht="30" r="65" s="2046">
      <c r="A65" s="3620" t="inlineStr">
        <is>
          <t>RECONFIGURATION DES ONDULEURS NH PLUS APRES REMPLACEMENT DES 400 BATTERIES AU CT NHQ</t>
        </is>
      </c>
      <c r="B65" s="3621" t="inlineStr">
        <is>
          <t>BC24110013</t>
        </is>
      </c>
      <c r="C65" s="3622" t="n">
        <v>45623</v>
      </c>
      <c r="D65" s="3620" t="inlineStr">
        <is>
          <t>AFRICA FOURNITURES ET SERVICES</t>
        </is>
      </c>
      <c r="E65" s="3620" t="inlineStr">
        <is>
          <t>DT</t>
        </is>
      </c>
      <c r="F65" s="3623" t="n">
        <v>0</v>
      </c>
      <c r="G65" s="3623" t="n">
        <v>0</v>
      </c>
      <c r="H65" s="3623" t="n">
        <v>0</v>
      </c>
      <c r="I65" s="3623" t="n">
        <v>0</v>
      </c>
      <c r="J65" s="3623" t="n">
        <v>0</v>
      </c>
      <c r="K65" s="3623" t="n">
        <v>0</v>
      </c>
      <c r="L65" s="3623" t="n">
        <v>0</v>
      </c>
      <c r="M65" s="3623" t="n">
        <v>0</v>
      </c>
      <c r="N65" s="3623" t="n">
        <v>0</v>
      </c>
      <c r="O65" s="3623" t="n">
        <v>5000000</v>
      </c>
      <c r="P65" s="3623" t="n">
        <v>0</v>
      </c>
      <c r="Q65" s="3623" t="n">
        <v>5000000</v>
      </c>
      <c r="R65" s="3623" t="n">
        <v>0</v>
      </c>
      <c r="S65" s="3623" t="n">
        <v>0</v>
      </c>
      <c r="T65" s="3623" t="n">
        <v>0</v>
      </c>
      <c r="U65" s="3623" t="n">
        <v>0</v>
      </c>
      <c r="V65" s="3623" t="n">
        <v>0</v>
      </c>
      <c r="W65" s="3623" t="n">
        <v>0</v>
      </c>
      <c r="X65" s="3623" t="n">
        <v>0</v>
      </c>
      <c r="Y65" s="3623" t="n">
        <v>0</v>
      </c>
      <c r="Z65" s="3623" t="n">
        <v>0</v>
      </c>
      <c r="AA65" s="3623" t="n">
        <v>0</v>
      </c>
      <c r="AB65" s="3623" t="n">
        <v>0</v>
      </c>
      <c r="AC65" s="3623" t="n">
        <v>0</v>
      </c>
      <c r="AD65" s="3623" t="n">
        <v>0</v>
      </c>
      <c r="AE65" s="3623" t="n">
        <v>0</v>
      </c>
      <c r="AF65" s="3623" t="n">
        <v>0</v>
      </c>
      <c r="AG65" s="3623" t="n">
        <v>0</v>
      </c>
      <c r="AH65" s="3623" t="n">
        <v>0</v>
      </c>
      <c r="AI65" s="3623" t="n">
        <v>0</v>
      </c>
      <c r="AJ65" s="3623" t="n">
        <v>0</v>
      </c>
      <c r="AK65" s="3623" t="n">
        <v>0</v>
      </c>
      <c r="AL65" s="3623" t="n">
        <v>0</v>
      </c>
      <c r="AM65" s="3623" t="n">
        <v>0</v>
      </c>
      <c r="AN65" s="3623" t="n">
        <v>0</v>
      </c>
      <c r="AO65" s="3623" t="n">
        <v>0</v>
      </c>
      <c r="AP65" s="3623" t="n">
        <v>0</v>
      </c>
      <c r="AQ65" s="3623" t="n">
        <v>0</v>
      </c>
      <c r="AR65" s="3623" t="n">
        <v>0</v>
      </c>
      <c r="AS65" s="3623" t="n">
        <v>0</v>
      </c>
      <c r="AT65" s="3623" t="n">
        <v>0</v>
      </c>
      <c r="AU65" s="3623" t="n">
        <v>0</v>
      </c>
      <c r="AV65" s="3623" t="n">
        <v>0</v>
      </c>
      <c r="AW65" s="3623" t="n">
        <v>0</v>
      </c>
      <c r="AX65" s="3624" t="n">
        <v>0</v>
      </c>
      <c r="AY65" s="3624" t="n">
        <v>0</v>
      </c>
      <c r="AZ65" s="3624" t="n">
        <v>0</v>
      </c>
      <c r="BA65" s="3624" t="n">
        <v>0</v>
      </c>
      <c r="BB65" s="3625">
        <f>I65+M65+Q65+U65+Y65+AC65+AG65+AK65+AO65+AS65+AW65+BA65</f>
        <v/>
      </c>
      <c r="BC65" s="3626" t="n"/>
    </row>
    <row customFormat="1" customHeight="1" ht="30" r="66" s="2046">
      <c r="A66" s="3620" t="inlineStr">
        <is>
          <t>ACQUISITION DE DISQUES DE RECHANGE SUR LES NŒUDS ECMS ET NGCRS+ ROUTEURS</t>
        </is>
      </c>
      <c r="B66" s="3621" t="inlineStr">
        <is>
          <t>BC24110016</t>
        </is>
      </c>
      <c r="C66" s="3622" t="n">
        <v>45631</v>
      </c>
      <c r="D66" s="3620" t="inlineStr">
        <is>
          <t>ODDNET</t>
        </is>
      </c>
      <c r="E66" s="3620" t="inlineStr">
        <is>
          <t>DT</t>
        </is>
      </c>
      <c r="F66" s="3623" t="n">
        <v>0</v>
      </c>
      <c r="G66" s="3623" t="n">
        <v>0</v>
      </c>
      <c r="H66" s="3623" t="n">
        <v>0</v>
      </c>
      <c r="I66" s="3623" t="n">
        <v>0</v>
      </c>
      <c r="J66" s="3623" t="n">
        <v>0</v>
      </c>
      <c r="K66" s="3623" t="n">
        <v>0</v>
      </c>
      <c r="L66" s="3623" t="n">
        <v>0</v>
      </c>
      <c r="M66" s="3623" t="n">
        <v>0</v>
      </c>
      <c r="N66" s="3623" t="n">
        <v>17580960</v>
      </c>
      <c r="O66" s="3623" t="n">
        <v>0</v>
      </c>
      <c r="P66" s="3623" t="n">
        <v>0</v>
      </c>
      <c r="Q66" s="3623" t="n">
        <v>17580960</v>
      </c>
      <c r="R66" s="3623" t="n">
        <v>0</v>
      </c>
      <c r="S66" s="3623" t="n">
        <v>0</v>
      </c>
      <c r="T66" s="3623" t="n">
        <v>0</v>
      </c>
      <c r="U66" s="3623" t="n">
        <v>0</v>
      </c>
      <c r="V66" s="3623" t="n">
        <v>0</v>
      </c>
      <c r="W66" s="3623" t="n">
        <v>0</v>
      </c>
      <c r="X66" s="3623" t="n">
        <v>0</v>
      </c>
      <c r="Y66" s="3623" t="n">
        <v>0</v>
      </c>
      <c r="Z66" s="3623" t="n">
        <v>0</v>
      </c>
      <c r="AA66" s="3623" t="n">
        <v>0</v>
      </c>
      <c r="AB66" s="3623" t="n">
        <v>0</v>
      </c>
      <c r="AC66" s="3623" t="n">
        <v>0</v>
      </c>
      <c r="AD66" s="3623" t="n">
        <v>0</v>
      </c>
      <c r="AE66" s="3623" t="n">
        <v>0</v>
      </c>
      <c r="AF66" s="3623" t="n">
        <v>0</v>
      </c>
      <c r="AG66" s="3623" t="n">
        <v>0</v>
      </c>
      <c r="AH66" s="3623" t="n">
        <v>0</v>
      </c>
      <c r="AI66" s="3623" t="n">
        <v>0</v>
      </c>
      <c r="AJ66" s="3623" t="n">
        <v>0</v>
      </c>
      <c r="AK66" s="3623" t="n">
        <v>0</v>
      </c>
      <c r="AL66" s="3623" t="n">
        <v>0</v>
      </c>
      <c r="AM66" s="3623" t="n">
        <v>0</v>
      </c>
      <c r="AN66" s="3623" t="n">
        <v>0</v>
      </c>
      <c r="AO66" s="3623" t="n">
        <v>0</v>
      </c>
      <c r="AP66" s="3623" t="n">
        <v>0</v>
      </c>
      <c r="AQ66" s="3623" t="n">
        <v>0</v>
      </c>
      <c r="AR66" s="3623" t="n">
        <v>0</v>
      </c>
      <c r="AS66" s="3623" t="n">
        <v>0</v>
      </c>
      <c r="AT66" s="3623" t="n">
        <v>0</v>
      </c>
      <c r="AU66" s="3623" t="n">
        <v>0</v>
      </c>
      <c r="AV66" s="3623" t="n">
        <v>0</v>
      </c>
      <c r="AW66" s="3623" t="n">
        <v>0</v>
      </c>
      <c r="AX66" s="3624" t="n">
        <v>0</v>
      </c>
      <c r="AY66" s="3624" t="n">
        <v>0</v>
      </c>
      <c r="AZ66" s="3624" t="n">
        <v>0</v>
      </c>
      <c r="BA66" s="3624" t="n">
        <v>0</v>
      </c>
      <c r="BB66" s="3625">
        <f>I66+M66+Q66+U66+Y66+AC66+AG66+AK66+AO66+AS66+AW66+BA66</f>
        <v/>
      </c>
      <c r="BC66" s="3626" t="n"/>
    </row>
    <row customFormat="1" customHeight="1" ht="30" r="67" s="2046">
      <c r="A67" s="3620" t="inlineStr">
        <is>
          <t>FOURNITURE ET DEPLOIEMENT D'EQUIPEMENTS RESEAUX POUR LA COUVERTURE WIFI DU COMPLEXE HOTELIER CASA DEL PAPA</t>
        </is>
      </c>
      <c r="B67" s="3621" t="inlineStr">
        <is>
          <t>BC24110017</t>
        </is>
      </c>
      <c r="C67" s="3622" t="n">
        <v>45623</v>
      </c>
      <c r="D67" s="3620" t="inlineStr">
        <is>
          <t>ODDNET</t>
        </is>
      </c>
      <c r="E67" s="3620" t="inlineStr">
        <is>
          <t>DBO</t>
        </is>
      </c>
      <c r="F67" s="3623" t="n">
        <v>0</v>
      </c>
      <c r="G67" s="3623" t="n">
        <v>0</v>
      </c>
      <c r="H67" s="3623" t="n">
        <v>0</v>
      </c>
      <c r="I67" s="3623" t="n">
        <v>0</v>
      </c>
      <c r="J67" s="3623" t="n">
        <v>0</v>
      </c>
      <c r="K67" s="3623" t="n">
        <v>0</v>
      </c>
      <c r="L67" s="3623" t="n">
        <v>0</v>
      </c>
      <c r="M67" s="3623" t="n">
        <v>0</v>
      </c>
      <c r="N67" s="3623" t="n">
        <v>0</v>
      </c>
      <c r="O67" s="3623" t="n">
        <v>0</v>
      </c>
      <c r="P67" s="3623" t="n">
        <v>0</v>
      </c>
      <c r="Q67" s="3623" t="n">
        <v>0</v>
      </c>
      <c r="R67" s="3623" t="n">
        <v>0</v>
      </c>
      <c r="S67" s="3623" t="n">
        <v>0</v>
      </c>
      <c r="T67" s="3623" t="n">
        <v>0</v>
      </c>
      <c r="U67" s="3623" t="n">
        <v>0</v>
      </c>
      <c r="V67" s="3623" t="n">
        <v>0</v>
      </c>
      <c r="W67" s="3623" t="n">
        <v>0</v>
      </c>
      <c r="X67" s="3623" t="n">
        <v>0</v>
      </c>
      <c r="Y67" s="3623" t="n">
        <v>0</v>
      </c>
      <c r="Z67" s="3623" t="n">
        <v>0</v>
      </c>
      <c r="AA67" s="3623" t="n">
        <v>0</v>
      </c>
      <c r="AB67" s="3623" t="n">
        <v>0</v>
      </c>
      <c r="AC67" s="3623" t="n">
        <v>0</v>
      </c>
      <c r="AD67" s="3623" t="n">
        <v>0</v>
      </c>
      <c r="AE67" s="3623" t="n">
        <v>0</v>
      </c>
      <c r="AF67" s="3623" t="n">
        <v>0</v>
      </c>
      <c r="AG67" s="3623" t="n">
        <v>0</v>
      </c>
      <c r="AH67" s="3623" t="n">
        <v>9183398</v>
      </c>
      <c r="AI67" s="3623" t="n">
        <v>0</v>
      </c>
      <c r="AJ67" s="3623" t="n">
        <v>0</v>
      </c>
      <c r="AK67" s="3623" t="n">
        <v>9183398</v>
      </c>
      <c r="AL67" s="3623" t="n">
        <v>0</v>
      </c>
      <c r="AM67" s="3623" t="n">
        <v>0</v>
      </c>
      <c r="AN67" s="3623" t="n">
        <v>0</v>
      </c>
      <c r="AO67" s="3623" t="n">
        <v>0</v>
      </c>
      <c r="AP67" s="3623" t="n">
        <v>0</v>
      </c>
      <c r="AQ67" s="3623" t="n">
        <v>0</v>
      </c>
      <c r="AR67" s="3623" t="n">
        <v>0</v>
      </c>
      <c r="AS67" s="3623" t="n">
        <v>0</v>
      </c>
      <c r="AT67" s="3623" t="n">
        <v>0</v>
      </c>
      <c r="AU67" s="3623" t="n">
        <v>0</v>
      </c>
      <c r="AV67" s="3623" t="n">
        <v>0</v>
      </c>
      <c r="AW67" s="3623" t="n">
        <v>0</v>
      </c>
      <c r="AX67" s="3624" t="n">
        <v>0</v>
      </c>
      <c r="AY67" s="3624" t="n">
        <v>0</v>
      </c>
      <c r="AZ67" s="3624" t="n">
        <v>0</v>
      </c>
      <c r="BA67" s="3624" t="n">
        <v>0</v>
      </c>
      <c r="BB67" s="3625">
        <f>I67+M67+Q67+U67+Y67+AC67+AG67+AK67+AO67+AS67+AW67+BA67</f>
        <v/>
      </c>
      <c r="BC67" s="3626" t="n"/>
    </row>
    <row customFormat="1" customHeight="1" ht="30" r="68" s="2046">
      <c r="A68" s="3620" t="inlineStr">
        <is>
          <t>ETUDE DU FIBRAGE DES SITES DE ABOMEY-CALAVI-LOT2</t>
        </is>
      </c>
      <c r="B68" s="3621" t="inlineStr">
        <is>
          <t xml:space="preserve">BC24110023 </t>
        </is>
      </c>
      <c r="C68" s="3622" t="n">
        <v>45629</v>
      </c>
      <c r="D68" s="3620" t="inlineStr">
        <is>
          <t>FIBERCO</t>
        </is>
      </c>
      <c r="E68" s="3620" t="inlineStr">
        <is>
          <t>DT</t>
        </is>
      </c>
      <c r="F68" s="3623" t="n">
        <v>0</v>
      </c>
      <c r="G68" s="3623" t="n">
        <v>10010000</v>
      </c>
      <c r="H68" s="3623" t="n">
        <v>0</v>
      </c>
      <c r="I68" s="3623" t="n">
        <v>10010000</v>
      </c>
      <c r="J68" s="3623" t="n">
        <v>0</v>
      </c>
      <c r="K68" s="3623" t="n">
        <v>0</v>
      </c>
      <c r="L68" s="3623" t="n">
        <v>0</v>
      </c>
      <c r="M68" s="3623" t="n">
        <v>0</v>
      </c>
      <c r="N68" s="3623" t="n">
        <v>0</v>
      </c>
      <c r="O68" s="3623" t="n">
        <v>0</v>
      </c>
      <c r="P68" s="3623" t="n">
        <v>0</v>
      </c>
      <c r="Q68" s="3623" t="n">
        <v>0</v>
      </c>
      <c r="R68" s="3623" t="n">
        <v>0</v>
      </c>
      <c r="S68" s="3623" t="n">
        <v>0</v>
      </c>
      <c r="T68" s="3623" t="n">
        <v>0</v>
      </c>
      <c r="U68" s="3623" t="n">
        <v>0</v>
      </c>
      <c r="V68" s="3623" t="n">
        <v>0</v>
      </c>
      <c r="W68" s="3623" t="n">
        <v>0</v>
      </c>
      <c r="X68" s="3623" t="n">
        <v>0</v>
      </c>
      <c r="Y68" s="3623" t="n">
        <v>0</v>
      </c>
      <c r="Z68" s="3623" t="n">
        <v>0</v>
      </c>
      <c r="AA68" s="3623" t="n">
        <v>0</v>
      </c>
      <c r="AB68" s="3623" t="n">
        <v>0</v>
      </c>
      <c r="AC68" s="3623" t="n">
        <v>0</v>
      </c>
      <c r="AD68" s="3623" t="n">
        <v>0</v>
      </c>
      <c r="AE68" s="3623" t="n">
        <v>0</v>
      </c>
      <c r="AF68" s="3623" t="n">
        <v>0</v>
      </c>
      <c r="AG68" s="3623" t="n">
        <v>0</v>
      </c>
      <c r="AH68" s="3623" t="n">
        <v>0</v>
      </c>
      <c r="AI68" s="3623" t="n">
        <v>0</v>
      </c>
      <c r="AJ68" s="3623" t="n">
        <v>0</v>
      </c>
      <c r="AK68" s="3623" t="n">
        <v>0</v>
      </c>
      <c r="AL68" s="3623" t="n">
        <v>0</v>
      </c>
      <c r="AM68" s="3623" t="n">
        <v>0</v>
      </c>
      <c r="AN68" s="3623" t="n">
        <v>0</v>
      </c>
      <c r="AO68" s="3623" t="n">
        <v>0</v>
      </c>
      <c r="AP68" s="3623" t="n">
        <v>0</v>
      </c>
      <c r="AQ68" s="3623" t="n">
        <v>0</v>
      </c>
      <c r="AR68" s="3623" t="n">
        <v>0</v>
      </c>
      <c r="AS68" s="3623" t="n">
        <v>0</v>
      </c>
      <c r="AT68" s="3623" t="n">
        <v>0</v>
      </c>
      <c r="AU68" s="3623" t="n">
        <v>0</v>
      </c>
      <c r="AV68" s="3623" t="n">
        <v>0</v>
      </c>
      <c r="AW68" s="3623" t="n">
        <v>0</v>
      </c>
      <c r="AX68" s="3624" t="n">
        <v>0</v>
      </c>
      <c r="AY68" s="3624" t="n">
        <v>0</v>
      </c>
      <c r="AZ68" s="3624" t="n">
        <v>0</v>
      </c>
      <c r="BA68" s="3624" t="n">
        <v>0</v>
      </c>
      <c r="BB68" s="3625">
        <f>I68+M68+Q68+U68+Y68+AC68+AG68+AK68+AO68+AS68+AW68+BA68</f>
        <v/>
      </c>
      <c r="BC68" s="3626" t="n"/>
    </row>
    <row customFormat="1" customHeight="1" ht="30" r="69" s="2046">
      <c r="A69" s="3620" t="inlineStr">
        <is>
          <t>AUDIT SECURITE TEST EXTERNES TESTS APPLICATIFS</t>
        </is>
      </c>
      <c r="B69" s="3621" t="inlineStr">
        <is>
          <t>BC24120007</t>
        </is>
      </c>
      <c r="C69" s="3622" t="n">
        <v>45636</v>
      </c>
      <c r="D69" s="3620" t="inlineStr">
        <is>
          <t>LMPS</t>
        </is>
      </c>
      <c r="E69" s="3620" t="inlineStr">
        <is>
          <t>DSI</t>
        </is>
      </c>
      <c r="F69" s="3623" t="n">
        <v>0</v>
      </c>
      <c r="G69" s="3623" t="n">
        <v>0</v>
      </c>
      <c r="H69" s="3623" t="n">
        <v>0</v>
      </c>
      <c r="I69" s="3623" t="n">
        <v>0</v>
      </c>
      <c r="J69" s="3623" t="n">
        <v>0</v>
      </c>
      <c r="K69" s="3623" t="n">
        <v>9655687</v>
      </c>
      <c r="L69" s="3623" t="n">
        <v>0</v>
      </c>
      <c r="M69" s="3623" t="n">
        <v>9655687</v>
      </c>
      <c r="N69" s="3623" t="n">
        <v>0</v>
      </c>
      <c r="O69" s="3623" t="n">
        <v>0</v>
      </c>
      <c r="P69" s="3623" t="n">
        <v>0</v>
      </c>
      <c r="Q69" s="3623" t="n">
        <v>0</v>
      </c>
      <c r="R69" s="3623" t="n">
        <v>0</v>
      </c>
      <c r="S69" s="3623" t="n">
        <v>0</v>
      </c>
      <c r="T69" s="3623" t="n">
        <v>0</v>
      </c>
      <c r="U69" s="3623" t="n">
        <v>0</v>
      </c>
      <c r="V69" s="3623" t="n">
        <v>0</v>
      </c>
      <c r="W69" s="3623" t="n">
        <v>0</v>
      </c>
      <c r="X69" s="3623" t="n">
        <v>0</v>
      </c>
      <c r="Y69" s="3623" t="n">
        <v>0</v>
      </c>
      <c r="Z69" s="3623" t="n">
        <v>0</v>
      </c>
      <c r="AA69" s="3623" t="n">
        <v>0</v>
      </c>
      <c r="AB69" s="3623" t="n">
        <v>0</v>
      </c>
      <c r="AC69" s="3623" t="n">
        <v>0</v>
      </c>
      <c r="AD69" s="3623" t="n">
        <v>0</v>
      </c>
      <c r="AE69" s="3623" t="n">
        <v>0</v>
      </c>
      <c r="AF69" s="3623" t="n">
        <v>0</v>
      </c>
      <c r="AG69" s="3623" t="n">
        <v>0</v>
      </c>
      <c r="AH69" s="3623" t="n">
        <v>0</v>
      </c>
      <c r="AI69" s="3623" t="n">
        <v>0</v>
      </c>
      <c r="AJ69" s="3623" t="n">
        <v>0</v>
      </c>
      <c r="AK69" s="3623" t="n">
        <v>0</v>
      </c>
      <c r="AL69" s="3623" t="n">
        <v>0</v>
      </c>
      <c r="AM69" s="3623" t="n">
        <v>0</v>
      </c>
      <c r="AN69" s="3623" t="n">
        <v>0</v>
      </c>
      <c r="AO69" s="3623" t="n">
        <v>0</v>
      </c>
      <c r="AP69" s="3623" t="n">
        <v>0</v>
      </c>
      <c r="AQ69" s="3623" t="n">
        <v>0</v>
      </c>
      <c r="AR69" s="3623" t="n">
        <v>0</v>
      </c>
      <c r="AS69" s="3623" t="n">
        <v>0</v>
      </c>
      <c r="AT69" s="3623" t="n">
        <v>0</v>
      </c>
      <c r="AU69" s="3623" t="n">
        <v>0</v>
      </c>
      <c r="AV69" s="3623" t="n">
        <v>0</v>
      </c>
      <c r="AW69" s="3623" t="n">
        <v>0</v>
      </c>
      <c r="AX69" s="3624" t="n">
        <v>0</v>
      </c>
      <c r="AY69" s="3624" t="n">
        <v>0</v>
      </c>
      <c r="AZ69" s="3624" t="n">
        <v>0</v>
      </c>
      <c r="BA69" s="3624" t="n">
        <v>0</v>
      </c>
      <c r="BB69" s="3625">
        <f>I69+M69+Q69+U69+Y69+AC69+AG69+AK69+AO69+AS69+AW69+BA69</f>
        <v/>
      </c>
      <c r="BC69" s="3626" t="n"/>
    </row>
    <row customFormat="1" customHeight="1" ht="30" r="70" s="2046">
      <c r="A70" s="3620" t="inlineStr">
        <is>
          <t>ELECTRIFICATION PAR EXTENSION MT, BT ET BRANCHEMENT DES SITES KELETOMEY; MISSINKO ET LAGBAVE</t>
        </is>
      </c>
      <c r="B70" s="3621" t="inlineStr">
        <is>
          <t>BC24120010</t>
        </is>
      </c>
      <c r="C70" s="3622" t="n">
        <v>45636</v>
      </c>
      <c r="D70" s="3620" t="inlineStr">
        <is>
          <t>GRM SARL</t>
        </is>
      </c>
      <c r="E70" s="3620" t="inlineStr">
        <is>
          <t>DT</t>
        </is>
      </c>
      <c r="F70" s="3623" t="n">
        <v>0</v>
      </c>
      <c r="G70" s="3623" t="n">
        <v>16274695</v>
      </c>
      <c r="H70" s="3623" t="n">
        <v>0</v>
      </c>
      <c r="I70" s="3623" t="n">
        <v>16274695</v>
      </c>
      <c r="J70" s="3623" t="n">
        <v>0</v>
      </c>
      <c r="K70" s="3623" t="n">
        <v>13369437</v>
      </c>
      <c r="L70" s="3623" t="n">
        <v>0</v>
      </c>
      <c r="M70" s="3623" t="n">
        <v>13369437</v>
      </c>
      <c r="N70" s="3623" t="n">
        <v>0</v>
      </c>
      <c r="O70" s="3623" t="n">
        <v>28894132</v>
      </c>
      <c r="P70" s="3623" t="n">
        <v>0</v>
      </c>
      <c r="Q70" s="3623" t="n">
        <v>28894132</v>
      </c>
      <c r="R70" s="3623" t="n">
        <v>0</v>
      </c>
      <c r="S70" s="3623" t="n">
        <v>-25278014</v>
      </c>
      <c r="T70" s="3623" t="n">
        <v>0</v>
      </c>
      <c r="U70" s="3623" t="n">
        <v>-25278014</v>
      </c>
      <c r="V70" s="3623" t="n">
        <v>0</v>
      </c>
      <c r="W70" s="3623" t="n">
        <v>0</v>
      </c>
      <c r="X70" s="3623" t="n">
        <v>0</v>
      </c>
      <c r="Y70" s="3623" t="n">
        <v>0</v>
      </c>
      <c r="Z70" s="3623" t="n">
        <v>0</v>
      </c>
      <c r="AA70" s="3623" t="n">
        <v>0</v>
      </c>
      <c r="AB70" s="3623" t="n">
        <v>0</v>
      </c>
      <c r="AC70" s="3623" t="n">
        <v>0</v>
      </c>
      <c r="AD70" s="3623" t="n">
        <v>0</v>
      </c>
      <c r="AE70" s="3623" t="n">
        <v>0</v>
      </c>
      <c r="AF70" s="3623" t="n">
        <v>0</v>
      </c>
      <c r="AG70" s="3623" t="n">
        <v>0</v>
      </c>
      <c r="AH70" s="3623" t="n">
        <v>0</v>
      </c>
      <c r="AI70" s="3623" t="n">
        <v>0</v>
      </c>
      <c r="AJ70" s="3623" t="n">
        <v>0</v>
      </c>
      <c r="AK70" s="3623" t="n">
        <v>0</v>
      </c>
      <c r="AL70" s="3623" t="n">
        <v>0</v>
      </c>
      <c r="AM70" s="3623" t="n">
        <v>0</v>
      </c>
      <c r="AN70" s="3623" t="n">
        <v>0</v>
      </c>
      <c r="AO70" s="3623" t="n">
        <v>0</v>
      </c>
      <c r="AP70" s="3623" t="n">
        <v>0</v>
      </c>
      <c r="AQ70" s="3623" t="n">
        <v>0</v>
      </c>
      <c r="AR70" s="3623" t="n">
        <v>0</v>
      </c>
      <c r="AS70" s="3623" t="n">
        <v>0</v>
      </c>
      <c r="AT70" s="3623" t="n">
        <v>0</v>
      </c>
      <c r="AU70" s="3623" t="n">
        <v>0</v>
      </c>
      <c r="AV70" s="3623" t="n">
        <v>0</v>
      </c>
      <c r="AW70" s="3623" t="n">
        <v>0</v>
      </c>
      <c r="AX70" s="3624" t="n">
        <v>0</v>
      </c>
      <c r="AY70" s="3624" t="n">
        <v>0</v>
      </c>
      <c r="AZ70" s="3624" t="n">
        <v>0</v>
      </c>
      <c r="BA70" s="3624" t="n">
        <v>0</v>
      </c>
      <c r="BB70" s="3625">
        <f>I70+M70+Q70+U70+Y70+AC70+AG70+AK70+AO70+AS70+AW70+BA70</f>
        <v/>
      </c>
      <c r="BC70" s="3626" t="n"/>
    </row>
    <row customFormat="1" customHeight="1" ht="30" r="71" s="2046">
      <c r="A71" s="3620" t="inlineStr">
        <is>
          <t>ELECTRIFICATION DES SITES PAR BRANCHEMENT 04 FILS 20A</t>
        </is>
      </c>
      <c r="B71" s="3621" t="inlineStr">
        <is>
          <t>BC24120012</t>
        </is>
      </c>
      <c r="C71" s="3622" t="n">
        <v>45657</v>
      </c>
      <c r="D71" s="3620" t="inlineStr">
        <is>
          <t>ELECTRO DESIGN SARL</t>
        </is>
      </c>
      <c r="E71" s="3620" t="inlineStr">
        <is>
          <t>DT</t>
        </is>
      </c>
      <c r="F71" s="3623" t="n">
        <v>0</v>
      </c>
      <c r="G71" s="3623" t="n">
        <v>1878815</v>
      </c>
      <c r="H71" s="3623" t="n">
        <v>0</v>
      </c>
      <c r="I71" s="3623" t="n">
        <v>1878815</v>
      </c>
      <c r="J71" s="3623" t="n">
        <v>0</v>
      </c>
      <c r="K71" s="3623" t="n">
        <v>0</v>
      </c>
      <c r="L71" s="3623" t="n">
        <v>355445</v>
      </c>
      <c r="M71" s="3623" t="n">
        <v>355445</v>
      </c>
      <c r="N71" s="3623" t="n">
        <v>0</v>
      </c>
      <c r="O71" s="3623" t="n">
        <v>1040580</v>
      </c>
      <c r="P71" s="3623" t="n">
        <v>0</v>
      </c>
      <c r="Q71" s="3623" t="n">
        <v>1040580</v>
      </c>
      <c r="R71" s="3623" t="n">
        <v>0</v>
      </c>
      <c r="S71" s="3623" t="n">
        <v>482850</v>
      </c>
      <c r="T71" s="3623" t="n">
        <v>0</v>
      </c>
      <c r="U71" s="3623" t="n">
        <v>482850</v>
      </c>
      <c r="V71" s="3623" t="n">
        <v>0</v>
      </c>
      <c r="W71" s="3623" t="n">
        <v>0</v>
      </c>
      <c r="X71" s="3623" t="n">
        <v>0</v>
      </c>
      <c r="Y71" s="3623" t="n">
        <v>0</v>
      </c>
      <c r="Z71" s="3623" t="n">
        <v>0</v>
      </c>
      <c r="AA71" s="3623" t="n">
        <v>0</v>
      </c>
      <c r="AB71" s="3623" t="n">
        <v>0</v>
      </c>
      <c r="AC71" s="3623" t="n">
        <v>0</v>
      </c>
      <c r="AD71" s="3623" t="n">
        <v>0</v>
      </c>
      <c r="AE71" s="3623" t="n">
        <v>0</v>
      </c>
      <c r="AF71" s="3623" t="n">
        <v>0</v>
      </c>
      <c r="AG71" s="3623" t="n">
        <v>0</v>
      </c>
      <c r="AH71" s="3623" t="n">
        <v>0</v>
      </c>
      <c r="AI71" s="3623" t="n">
        <v>0</v>
      </c>
      <c r="AJ71" s="3623" t="n">
        <v>0</v>
      </c>
      <c r="AK71" s="3623" t="n">
        <v>0</v>
      </c>
      <c r="AL71" s="3623" t="n">
        <v>0</v>
      </c>
      <c r="AM71" s="3623" t="n">
        <v>0</v>
      </c>
      <c r="AN71" s="3623" t="n">
        <v>0</v>
      </c>
      <c r="AO71" s="3623" t="n">
        <v>0</v>
      </c>
      <c r="AP71" s="3623" t="n">
        <v>0</v>
      </c>
      <c r="AQ71" s="3623" t="n">
        <v>0</v>
      </c>
      <c r="AR71" s="3623" t="n">
        <v>0</v>
      </c>
      <c r="AS71" s="3623" t="n">
        <v>0</v>
      </c>
      <c r="AT71" s="3623" t="n">
        <v>0</v>
      </c>
      <c r="AU71" s="3623" t="n">
        <v>0</v>
      </c>
      <c r="AV71" s="3623" t="n">
        <v>0</v>
      </c>
      <c r="AW71" s="3623" t="n">
        <v>0</v>
      </c>
      <c r="AX71" s="3624" t="n">
        <v>0</v>
      </c>
      <c r="AY71" s="3624" t="n">
        <v>0</v>
      </c>
      <c r="AZ71" s="3624" t="n">
        <v>0</v>
      </c>
      <c r="BA71" s="3624" t="n">
        <v>0</v>
      </c>
      <c r="BB71" s="3625">
        <f>I71+M71+Q71+U71+Y71+AC71+AG71+AK71+AO71+AS71+AW71+BA71</f>
        <v/>
      </c>
      <c r="BC71" s="3626" t="n"/>
    </row>
    <row customFormat="1" customHeight="1" ht="30" r="72" s="2046">
      <c r="A72" s="3620" t="inlineStr">
        <is>
          <t xml:space="preserve"> FOURNITURE DE MODULES INVERTERS BRAVO ECI 48 VDC 3KVA </t>
        </is>
      </c>
      <c r="B72" s="3621" t="inlineStr">
        <is>
          <t>BC24120018</t>
        </is>
      </c>
      <c r="C72" s="3622" t="n">
        <v>45645</v>
      </c>
      <c r="D72" s="3620" t="inlineStr">
        <is>
          <t>ACELO-BENIN</t>
        </is>
      </c>
      <c r="E72" s="3620" t="inlineStr">
        <is>
          <t>DT</t>
        </is>
      </c>
      <c r="F72" s="3623" t="n">
        <v>0</v>
      </c>
      <c r="G72" s="3623" t="n">
        <v>0</v>
      </c>
      <c r="H72" s="3623" t="n">
        <v>0</v>
      </c>
      <c r="I72" s="3623" t="n">
        <v>0</v>
      </c>
      <c r="J72" s="3623" t="n">
        <v>12500000</v>
      </c>
      <c r="K72" s="3623" t="n">
        <v>0</v>
      </c>
      <c r="L72" s="3623" t="n">
        <v>0</v>
      </c>
      <c r="M72" s="3623" t="n">
        <v>12500000</v>
      </c>
      <c r="N72" s="3623" t="n">
        <v>0</v>
      </c>
      <c r="O72" s="3623" t="n">
        <v>0</v>
      </c>
      <c r="P72" s="3623" t="n">
        <v>0</v>
      </c>
      <c r="Q72" s="3623" t="n">
        <v>0</v>
      </c>
      <c r="R72" s="3623" t="n">
        <v>0</v>
      </c>
      <c r="S72" s="3623" t="n">
        <v>0</v>
      </c>
      <c r="T72" s="3623" t="n">
        <v>0</v>
      </c>
      <c r="U72" s="3623" t="n">
        <v>0</v>
      </c>
      <c r="V72" s="3623" t="n">
        <v>0</v>
      </c>
      <c r="W72" s="3623" t="n">
        <v>0</v>
      </c>
      <c r="X72" s="3623" t="n">
        <v>0</v>
      </c>
      <c r="Y72" s="3623" t="n">
        <v>0</v>
      </c>
      <c r="Z72" s="3623" t="n">
        <v>0</v>
      </c>
      <c r="AA72" s="3623" t="n">
        <v>0</v>
      </c>
      <c r="AB72" s="3623" t="n">
        <v>0</v>
      </c>
      <c r="AC72" s="3623" t="n">
        <v>0</v>
      </c>
      <c r="AD72" s="3623" t="n">
        <v>0</v>
      </c>
      <c r="AE72" s="3623" t="n">
        <v>0</v>
      </c>
      <c r="AF72" s="3623" t="n">
        <v>0</v>
      </c>
      <c r="AG72" s="3623" t="n">
        <v>0</v>
      </c>
      <c r="AH72" s="3623" t="n">
        <v>0</v>
      </c>
      <c r="AI72" s="3623" t="n">
        <v>0</v>
      </c>
      <c r="AJ72" s="3623" t="n">
        <v>0</v>
      </c>
      <c r="AK72" s="3623" t="n">
        <v>0</v>
      </c>
      <c r="AL72" s="3623" t="n">
        <v>0</v>
      </c>
      <c r="AM72" s="3623" t="n">
        <v>0</v>
      </c>
      <c r="AN72" s="3623" t="n">
        <v>0</v>
      </c>
      <c r="AO72" s="3623" t="n">
        <v>0</v>
      </c>
      <c r="AP72" s="3623" t="n">
        <v>0</v>
      </c>
      <c r="AQ72" s="3623" t="n">
        <v>0</v>
      </c>
      <c r="AR72" s="3623" t="n">
        <v>0</v>
      </c>
      <c r="AS72" s="3623" t="n">
        <v>0</v>
      </c>
      <c r="AT72" s="3623" t="n">
        <v>0</v>
      </c>
      <c r="AU72" s="3623" t="n">
        <v>0</v>
      </c>
      <c r="AV72" s="3623" t="n">
        <v>0</v>
      </c>
      <c r="AW72" s="3623" t="n">
        <v>0</v>
      </c>
      <c r="AX72" s="3624" t="n">
        <v>0</v>
      </c>
      <c r="AY72" s="3624" t="n">
        <v>0</v>
      </c>
      <c r="AZ72" s="3624" t="n">
        <v>0</v>
      </c>
      <c r="BA72" s="3624" t="n">
        <v>0</v>
      </c>
      <c r="BB72" s="3625">
        <f>I72+M72+Q72+U72+Y72+AC72+AG72+AK72+AO72+AS72+AW72+BA72</f>
        <v/>
      </c>
      <c r="BC72" s="3626" t="n"/>
    </row>
    <row customFormat="1" customHeight="1" ht="30" r="73" s="2046">
      <c r="A73" s="3620" t="inlineStr">
        <is>
          <t>REAMENAGEMENT DES INFRASTRUCTURES DU CABLE SOUS MARIN WEST AFRICA IMPACTEES PAR LES TRAVAUX D'ASPHALTAGE DES RUES DE FIDJROSSE</t>
        </is>
      </c>
      <c r="B73" s="3621" t="inlineStr">
        <is>
          <t>BC24120019</t>
        </is>
      </c>
      <c r="C73" s="3622" t="n">
        <v>45645</v>
      </c>
      <c r="D73" s="3620" t="inlineStr">
        <is>
          <t>MOGIV BTP SERVICES</t>
        </is>
      </c>
      <c r="E73" s="3620" t="inlineStr">
        <is>
          <t>DT</t>
        </is>
      </c>
      <c r="F73" s="3623" t="n">
        <v>0</v>
      </c>
      <c r="G73" s="3623" t="n">
        <v>7091887</v>
      </c>
      <c r="H73" s="3623" t="n">
        <v>0</v>
      </c>
      <c r="I73" s="3623" t="n">
        <v>7091887</v>
      </c>
      <c r="J73" s="3623" t="n">
        <v>0</v>
      </c>
      <c r="K73" s="3623" t="n">
        <v>0</v>
      </c>
      <c r="L73" s="3623" t="n">
        <v>0</v>
      </c>
      <c r="M73" s="3623" t="n">
        <v>0</v>
      </c>
      <c r="N73" s="3623" t="n">
        <v>0</v>
      </c>
      <c r="O73" s="3623" t="n">
        <v>0</v>
      </c>
      <c r="P73" s="3623" t="n">
        <v>0</v>
      </c>
      <c r="Q73" s="3623" t="n">
        <v>0</v>
      </c>
      <c r="R73" s="3623" t="n">
        <v>0</v>
      </c>
      <c r="S73" s="3623" t="n">
        <v>0</v>
      </c>
      <c r="T73" s="3623" t="n">
        <v>0</v>
      </c>
      <c r="U73" s="3623" t="n">
        <v>0</v>
      </c>
      <c r="V73" s="3623" t="n">
        <v>0</v>
      </c>
      <c r="W73" s="3623" t="n">
        <v>0</v>
      </c>
      <c r="X73" s="3623" t="n">
        <v>0</v>
      </c>
      <c r="Y73" s="3623" t="n">
        <v>0</v>
      </c>
      <c r="Z73" s="3623" t="n">
        <v>0</v>
      </c>
      <c r="AA73" s="3623" t="n">
        <v>0</v>
      </c>
      <c r="AB73" s="3623" t="n">
        <v>0</v>
      </c>
      <c r="AC73" s="3623" t="n">
        <v>0</v>
      </c>
      <c r="AD73" s="3623" t="n">
        <v>0</v>
      </c>
      <c r="AE73" s="3623" t="n">
        <v>0</v>
      </c>
      <c r="AF73" s="3623" t="n">
        <v>0</v>
      </c>
      <c r="AG73" s="3623" t="n">
        <v>0</v>
      </c>
      <c r="AH73" s="3623" t="n">
        <v>0</v>
      </c>
      <c r="AI73" s="3623" t="n">
        <v>0</v>
      </c>
      <c r="AJ73" s="3623" t="n">
        <v>0</v>
      </c>
      <c r="AK73" s="3623" t="n">
        <v>0</v>
      </c>
      <c r="AL73" s="3623" t="n">
        <v>0</v>
      </c>
      <c r="AM73" s="3623" t="n">
        <v>0</v>
      </c>
      <c r="AN73" s="3623" t="n">
        <v>0</v>
      </c>
      <c r="AO73" s="3623" t="n">
        <v>0</v>
      </c>
      <c r="AP73" s="3623" t="n">
        <v>0</v>
      </c>
      <c r="AQ73" s="3623" t="n">
        <v>0</v>
      </c>
      <c r="AR73" s="3623" t="n">
        <v>0</v>
      </c>
      <c r="AS73" s="3623" t="n">
        <v>0</v>
      </c>
      <c r="AT73" s="3623" t="n">
        <v>0</v>
      </c>
      <c r="AU73" s="3623" t="n">
        <v>0</v>
      </c>
      <c r="AV73" s="3623" t="n">
        <v>0</v>
      </c>
      <c r="AW73" s="3623" t="n">
        <v>0</v>
      </c>
      <c r="AX73" s="3624" t="n">
        <v>0</v>
      </c>
      <c r="AY73" s="3624" t="n">
        <v>0</v>
      </c>
      <c r="AZ73" s="3624" t="n">
        <v>0</v>
      </c>
      <c r="BA73" s="3624" t="n">
        <v>0</v>
      </c>
      <c r="BB73" s="3625">
        <f>I73+M73+Q73+U73+Y73+AC73+AG73+AK73+AO73+AS73+AW73+BA73</f>
        <v/>
      </c>
      <c r="BC73" s="3626" t="n"/>
    </row>
    <row customFormat="1" customHeight="1" ht="30" r="74" s="2046">
      <c r="A74" s="3620" t="inlineStr">
        <is>
          <t>PRESTATION DE SERVICES POUR LE DEPLOIEMENT DE POINT D'ACCES WIFI POUR WELOVEYA 2024</t>
        </is>
      </c>
      <c r="B74" s="3621" t="inlineStr">
        <is>
          <t>BC24120020</t>
        </is>
      </c>
      <c r="C74" s="3622" t="n">
        <v>45652</v>
      </c>
      <c r="D74" s="3620" t="inlineStr">
        <is>
          <t>ODDNET</t>
        </is>
      </c>
      <c r="E74" s="3620" t="inlineStr">
        <is>
          <t>DT</t>
        </is>
      </c>
      <c r="F74" s="3623" t="n">
        <v>0</v>
      </c>
      <c r="G74" s="3623" t="n">
        <v>0</v>
      </c>
      <c r="H74" s="3623" t="n">
        <v>0</v>
      </c>
      <c r="I74" s="3623" t="n">
        <v>0</v>
      </c>
      <c r="J74" s="3623" t="n">
        <v>0</v>
      </c>
      <c r="K74" s="3623" t="n">
        <v>0</v>
      </c>
      <c r="L74" s="3623" t="n">
        <v>0</v>
      </c>
      <c r="M74" s="3623" t="n">
        <v>0</v>
      </c>
      <c r="N74" s="3623" t="n">
        <v>0</v>
      </c>
      <c r="O74" s="3623" t="n">
        <v>0</v>
      </c>
      <c r="P74" s="3623" t="n">
        <v>0</v>
      </c>
      <c r="Q74" s="3623" t="n">
        <v>0</v>
      </c>
      <c r="R74" s="3623" t="n">
        <v>0</v>
      </c>
      <c r="S74" s="3623" t="n">
        <v>11807226</v>
      </c>
      <c r="T74" s="3623" t="n">
        <v>0</v>
      </c>
      <c r="U74" s="3623" t="n">
        <v>11807226</v>
      </c>
      <c r="V74" s="3623" t="n">
        <v>0</v>
      </c>
      <c r="W74" s="3623" t="n">
        <v>0</v>
      </c>
      <c r="X74" s="3623" t="n">
        <v>0</v>
      </c>
      <c r="Y74" s="3623" t="n">
        <v>0</v>
      </c>
      <c r="Z74" s="3623" t="n">
        <v>0</v>
      </c>
      <c r="AA74" s="3623" t="n">
        <v>0</v>
      </c>
      <c r="AB74" s="3623" t="n">
        <v>0</v>
      </c>
      <c r="AC74" s="3623" t="n">
        <v>0</v>
      </c>
      <c r="AD74" s="3623" t="n">
        <v>0</v>
      </c>
      <c r="AE74" s="3623" t="n">
        <v>0</v>
      </c>
      <c r="AF74" s="3623" t="n">
        <v>0</v>
      </c>
      <c r="AG74" s="3623" t="n">
        <v>0</v>
      </c>
      <c r="AH74" s="3623" t="n">
        <v>0</v>
      </c>
      <c r="AI74" s="3623" t="n">
        <v>0</v>
      </c>
      <c r="AJ74" s="3623" t="n">
        <v>0</v>
      </c>
      <c r="AK74" s="3623" t="n">
        <v>0</v>
      </c>
      <c r="AL74" s="3623" t="n">
        <v>0</v>
      </c>
      <c r="AM74" s="3623" t="n">
        <v>0</v>
      </c>
      <c r="AN74" s="3623" t="n">
        <v>0</v>
      </c>
      <c r="AO74" s="3623" t="n">
        <v>0</v>
      </c>
      <c r="AP74" s="3623" t="n">
        <v>0</v>
      </c>
      <c r="AQ74" s="3623" t="n">
        <v>0</v>
      </c>
      <c r="AR74" s="3623" t="n">
        <v>0</v>
      </c>
      <c r="AS74" s="3623" t="n">
        <v>0</v>
      </c>
      <c r="AT74" s="3623" t="n">
        <v>0</v>
      </c>
      <c r="AU74" s="3623" t="n">
        <v>0</v>
      </c>
      <c r="AV74" s="3623" t="n">
        <v>0</v>
      </c>
      <c r="AW74" s="3623" t="n">
        <v>0</v>
      </c>
      <c r="AX74" s="3624" t="n">
        <v>0</v>
      </c>
      <c r="AY74" s="3624" t="n">
        <v>0</v>
      </c>
      <c r="AZ74" s="3624" t="n">
        <v>0</v>
      </c>
      <c r="BA74" s="3624" t="n">
        <v>0</v>
      </c>
      <c r="BB74" s="3625">
        <f>I74+M74+Q74+U74+Y74+AC74+AG74+AK74+AO74+AS74+AW74+BA74</f>
        <v/>
      </c>
      <c r="BC74" s="3626" t="n"/>
    </row>
    <row customFormat="1" customHeight="1" ht="30" r="75" s="2046">
      <c r="A75" s="3620" t="inlineStr">
        <is>
          <t>FOURNITURE ET DEPLOIEMENT DES ÉQUIPEMENTS DE TRANSMISSION OPTIQUE POUR LA MISE EN ŒUVRE D'UNE BOUCLE OPTIQUE DWDM</t>
        </is>
      </c>
      <c r="B75" s="3621" t="inlineStr">
        <is>
          <t>BC24120022</t>
        </is>
      </c>
      <c r="C75" s="3622" t="n">
        <v>45673</v>
      </c>
      <c r="D75" s="3620" t="inlineStr">
        <is>
          <t>WUHAN FIBERHOME INTERNATIONAL TECHN</t>
        </is>
      </c>
      <c r="E75" s="3620" t="inlineStr">
        <is>
          <t>DT</t>
        </is>
      </c>
      <c r="F75" s="3623" t="n">
        <v>0</v>
      </c>
      <c r="G75" s="3623" t="n">
        <v>0</v>
      </c>
      <c r="H75" s="3623" t="n">
        <v>0</v>
      </c>
      <c r="I75" s="3623" t="n">
        <v>0</v>
      </c>
      <c r="J75" s="3623" t="n">
        <v>0</v>
      </c>
      <c r="K75" s="3623" t="n">
        <v>0</v>
      </c>
      <c r="L75" s="3623" t="n">
        <v>0</v>
      </c>
      <c r="M75" s="3623" t="n">
        <v>0</v>
      </c>
      <c r="N75" s="3623" t="n">
        <v>0</v>
      </c>
      <c r="O75" s="3623" t="n">
        <v>0</v>
      </c>
      <c r="P75" s="3623" t="n">
        <v>0</v>
      </c>
      <c r="Q75" s="3623" t="n">
        <v>0</v>
      </c>
      <c r="R75" s="3623" t="n">
        <v>0</v>
      </c>
      <c r="S75" s="3623" t="n">
        <v>0</v>
      </c>
      <c r="T75" s="3623" t="n">
        <v>0</v>
      </c>
      <c r="U75" s="3623" t="n">
        <v>0</v>
      </c>
      <c r="V75" s="3623" t="n">
        <v>0</v>
      </c>
      <c r="W75" s="3623" t="n">
        <v>0</v>
      </c>
      <c r="X75" s="3623" t="n">
        <v>0</v>
      </c>
      <c r="Y75" s="3623" t="n">
        <v>0</v>
      </c>
      <c r="Z75" s="3623" t="n">
        <v>0</v>
      </c>
      <c r="AA75" s="3623" t="n">
        <v>0</v>
      </c>
      <c r="AB75" s="3623" t="n">
        <v>0</v>
      </c>
      <c r="AC75" s="3623" t="n">
        <v>0</v>
      </c>
      <c r="AD75" s="3623" t="n">
        <v>287165734</v>
      </c>
      <c r="AE75" s="3623" t="n">
        <v>0</v>
      </c>
      <c r="AF75" s="3623" t="n">
        <v>41474424</v>
      </c>
      <c r="AG75" s="3623" t="n">
        <v>328640158</v>
      </c>
      <c r="AH75" s="3623" t="n">
        <v>1296913</v>
      </c>
      <c r="AI75" s="3623" t="n">
        <v>0</v>
      </c>
      <c r="AJ75" s="3623" t="n">
        <v>352715</v>
      </c>
      <c r="AK75" s="3623" t="n">
        <v>1649628</v>
      </c>
      <c r="AL75" s="3623" t="n">
        <v>0</v>
      </c>
      <c r="AM75" s="3623" t="n">
        <v>0</v>
      </c>
      <c r="AN75" s="3623" t="n">
        <v>0</v>
      </c>
      <c r="AO75" s="3623" t="n">
        <v>0</v>
      </c>
      <c r="AP75" s="3623" t="n">
        <v>0</v>
      </c>
      <c r="AQ75" s="3623" t="n">
        <v>0</v>
      </c>
      <c r="AR75" s="3623" t="n">
        <v>0</v>
      </c>
      <c r="AS75" s="3623" t="n">
        <v>0</v>
      </c>
      <c r="AT75" s="3623" t="n">
        <v>0</v>
      </c>
      <c r="AU75" s="3623" t="n">
        <v>0</v>
      </c>
      <c r="AV75" s="3623" t="n">
        <v>0</v>
      </c>
      <c r="AW75" s="3623" t="n">
        <v>0</v>
      </c>
      <c r="AX75" s="3624" t="n">
        <v>0</v>
      </c>
      <c r="AY75" s="3624" t="n">
        <v>0</v>
      </c>
      <c r="AZ75" s="3624" t="n">
        <v>0</v>
      </c>
      <c r="BA75" s="3624" t="n">
        <v>0</v>
      </c>
      <c r="BB75" s="3625">
        <f>I75+M75+Q75+U75+Y75+AC75+AG75+AK75+AO75+AS75+AW75+BA75</f>
        <v/>
      </c>
      <c r="BC75" s="3626" t="n"/>
    </row>
    <row customFormat="1" customHeight="1" ht="30" r="76" s="2046">
      <c r="A76" s="3620" t="inlineStr">
        <is>
          <t>INSTALLATION TRANSPORT INSTALLATION ET MISE EN SERVICE DE GROUPES ELECTROGENES</t>
        </is>
      </c>
      <c r="B76" s="3621" t="inlineStr">
        <is>
          <t>BC24120023</t>
        </is>
      </c>
      <c r="C76" s="3622" t="n">
        <v>45653</v>
      </c>
      <c r="D76" s="3620" t="inlineStr">
        <is>
          <t>CETELEC</t>
        </is>
      </c>
      <c r="E76" s="3620" t="inlineStr">
        <is>
          <t>DT</t>
        </is>
      </c>
      <c r="F76" s="3623" t="n">
        <v>0</v>
      </c>
      <c r="G76" s="3623" t="n">
        <v>3867441</v>
      </c>
      <c r="H76" s="3623" t="n">
        <v>0</v>
      </c>
      <c r="I76" s="3623" t="n">
        <v>3867441</v>
      </c>
      <c r="J76" s="3623" t="n">
        <v>0</v>
      </c>
      <c r="K76" s="3623" t="n">
        <v>0</v>
      </c>
      <c r="L76" s="3623" t="n">
        <v>0</v>
      </c>
      <c r="M76" s="3623" t="n">
        <v>0</v>
      </c>
      <c r="N76" s="3623" t="n">
        <v>0</v>
      </c>
      <c r="O76" s="3623" t="n">
        <v>0</v>
      </c>
      <c r="P76" s="3623" t="n">
        <v>0</v>
      </c>
      <c r="Q76" s="3623" t="n">
        <v>0</v>
      </c>
      <c r="R76" s="3623" t="n">
        <v>0</v>
      </c>
      <c r="S76" s="3623" t="n">
        <v>0</v>
      </c>
      <c r="T76" s="3623" t="n">
        <v>0</v>
      </c>
      <c r="U76" s="3623" t="n">
        <v>0</v>
      </c>
      <c r="V76" s="3623" t="n">
        <v>0</v>
      </c>
      <c r="W76" s="3623" t="n">
        <v>8701742</v>
      </c>
      <c r="X76" s="3623" t="n">
        <v>0</v>
      </c>
      <c r="Y76" s="3623" t="n">
        <v>8701742</v>
      </c>
      <c r="Z76" s="3623" t="n">
        <v>0</v>
      </c>
      <c r="AA76" s="3623" t="n">
        <v>0</v>
      </c>
      <c r="AB76" s="3623" t="n">
        <v>0</v>
      </c>
      <c r="AC76" s="3623" t="n">
        <v>0</v>
      </c>
      <c r="AD76" s="3623" t="n">
        <v>0</v>
      </c>
      <c r="AE76" s="3623" t="n">
        <v>0</v>
      </c>
      <c r="AF76" s="3623" t="n">
        <v>0</v>
      </c>
      <c r="AG76" s="3623" t="n">
        <v>0</v>
      </c>
      <c r="AH76" s="3623" t="n">
        <v>0</v>
      </c>
      <c r="AI76" s="3623" t="n">
        <v>11602322</v>
      </c>
      <c r="AJ76" s="3623" t="n">
        <v>0</v>
      </c>
      <c r="AK76" s="3623" t="n">
        <v>11602322</v>
      </c>
      <c r="AL76" s="3623" t="n">
        <v>0</v>
      </c>
      <c r="AM76" s="3623" t="n">
        <v>0</v>
      </c>
      <c r="AN76" s="3623" t="n">
        <v>0</v>
      </c>
      <c r="AO76" s="3623" t="n">
        <v>0</v>
      </c>
      <c r="AP76" s="3623" t="n">
        <v>0</v>
      </c>
      <c r="AQ76" s="3623" t="n">
        <v>0</v>
      </c>
      <c r="AR76" s="3623" t="n">
        <v>0</v>
      </c>
      <c r="AS76" s="3623" t="n">
        <v>0</v>
      </c>
      <c r="AT76" s="3623" t="n">
        <v>0</v>
      </c>
      <c r="AU76" s="3623" t="n">
        <v>0</v>
      </c>
      <c r="AV76" s="3623" t="n">
        <v>0</v>
      </c>
      <c r="AW76" s="3623" t="n">
        <v>0</v>
      </c>
      <c r="AX76" s="3624" t="n">
        <v>0</v>
      </c>
      <c r="AY76" s="3624" t="n">
        <v>0</v>
      </c>
      <c r="AZ76" s="3624" t="n">
        <v>0</v>
      </c>
      <c r="BA76" s="3624" t="n">
        <v>0</v>
      </c>
      <c r="BB76" s="3625">
        <f>I76+M76+Q76+U76+Y76+AC76+AG76+AK76+AO76+AS76+AW76+BA76</f>
        <v/>
      </c>
      <c r="BC76" s="3626" t="n"/>
    </row>
    <row customFormat="1" customHeight="1" ht="30" r="77" s="2046">
      <c r="A77" s="3620" t="inlineStr">
        <is>
          <t>PRESTATION POUR LE LANCEMENT COMMERCIAL DE LA 5G</t>
        </is>
      </c>
      <c r="B77" s="3621" t="inlineStr">
        <is>
          <t>BC24120024</t>
        </is>
      </c>
      <c r="C77" s="3622" t="n">
        <v>45654</v>
      </c>
      <c r="D77" s="3620" t="inlineStr">
        <is>
          <t>ERICSSON SENEGAL SUCCURSALE AU BENIN</t>
        </is>
      </c>
      <c r="E77" s="3620" t="inlineStr">
        <is>
          <t>DT</t>
        </is>
      </c>
      <c r="F77" s="3623" t="n">
        <v>0</v>
      </c>
      <c r="G77" s="3623" t="n">
        <v>0</v>
      </c>
      <c r="H77" s="3623" t="n">
        <v>0</v>
      </c>
      <c r="I77" s="3623" t="n">
        <v>0</v>
      </c>
      <c r="J77" s="3623" t="n">
        <v>0</v>
      </c>
      <c r="K77" s="3623" t="n">
        <v>68853084</v>
      </c>
      <c r="L77" s="3623" t="n">
        <v>0</v>
      </c>
      <c r="M77" s="3623" t="n">
        <v>68853084</v>
      </c>
      <c r="N77" s="3623" t="n">
        <v>0</v>
      </c>
      <c r="O77" s="3623" t="n">
        <v>0</v>
      </c>
      <c r="P77" s="3623" t="n">
        <v>0</v>
      </c>
      <c r="Q77" s="3623" t="n">
        <v>0</v>
      </c>
      <c r="R77" s="3623" t="n">
        <v>0</v>
      </c>
      <c r="S77" s="3623" t="n">
        <v>0</v>
      </c>
      <c r="T77" s="3623" t="n">
        <v>0</v>
      </c>
      <c r="U77" s="3623" t="n">
        <v>0</v>
      </c>
      <c r="V77" s="3623" t="n">
        <v>0</v>
      </c>
      <c r="W77" s="3623" t="n">
        <v>0</v>
      </c>
      <c r="X77" s="3623" t="n">
        <v>0</v>
      </c>
      <c r="Y77" s="3623" t="n">
        <v>0</v>
      </c>
      <c r="Z77" s="3623" t="n">
        <v>0</v>
      </c>
      <c r="AA77" s="3623" t="n">
        <v>0</v>
      </c>
      <c r="AB77" s="3623" t="n">
        <v>0</v>
      </c>
      <c r="AC77" s="3623" t="n">
        <v>0</v>
      </c>
      <c r="AD77" s="3623" t="n">
        <v>0</v>
      </c>
      <c r="AE77" s="3623" t="n">
        <v>0</v>
      </c>
      <c r="AF77" s="3623" t="n">
        <v>0</v>
      </c>
      <c r="AG77" s="3623" t="n">
        <v>0</v>
      </c>
      <c r="AH77" s="3623" t="n">
        <v>0</v>
      </c>
      <c r="AI77" s="3623" t="n">
        <v>7650343</v>
      </c>
      <c r="AJ77" s="3623" t="n">
        <v>0</v>
      </c>
      <c r="AK77" s="3623" t="n">
        <v>7650343</v>
      </c>
      <c r="AL77" s="3623" t="n">
        <v>0</v>
      </c>
      <c r="AM77" s="3623" t="n">
        <v>0</v>
      </c>
      <c r="AN77" s="3623" t="n">
        <v>0</v>
      </c>
      <c r="AO77" s="3623" t="n">
        <v>0</v>
      </c>
      <c r="AP77" s="3623" t="n">
        <v>0</v>
      </c>
      <c r="AQ77" s="3623" t="n">
        <v>0</v>
      </c>
      <c r="AR77" s="3623" t="n">
        <v>0</v>
      </c>
      <c r="AS77" s="3623" t="n">
        <v>0</v>
      </c>
      <c r="AT77" s="3623" t="n">
        <v>0</v>
      </c>
      <c r="AU77" s="3623" t="n">
        <v>0</v>
      </c>
      <c r="AV77" s="3623" t="n">
        <v>0</v>
      </c>
      <c r="AW77" s="3623" t="n">
        <v>0</v>
      </c>
      <c r="AX77" s="3624" t="n">
        <v>0</v>
      </c>
      <c r="AY77" s="3624" t="n">
        <v>0</v>
      </c>
      <c r="AZ77" s="3624" t="n">
        <v>0</v>
      </c>
      <c r="BA77" s="3624" t="n">
        <v>0</v>
      </c>
      <c r="BB77" s="3625">
        <f>I77+M77+Q77+U77+Y77+AC77+AG77+AK77+AO77+AS77+AW77+BA77</f>
        <v/>
      </c>
      <c r="BC77" s="3626" t="n"/>
    </row>
    <row customFormat="1" customHeight="1" ht="30" r="78" s="2046">
      <c r="A78" s="3620" t="inlineStr">
        <is>
          <t>FOURNITURE POUR LE LANCEMENT COMMERCIAL DE LA 5G (SOFTWARE)</t>
        </is>
      </c>
      <c r="B78" s="3621" t="inlineStr">
        <is>
          <t>BC24120025</t>
        </is>
      </c>
      <c r="C78" s="3622" t="n">
        <v>45654</v>
      </c>
      <c r="D78" s="3620" t="inlineStr">
        <is>
          <t>ERICSSON AB</t>
        </is>
      </c>
      <c r="E78" s="3620" t="inlineStr">
        <is>
          <t>DT</t>
        </is>
      </c>
      <c r="F78" s="3623" t="n">
        <v>0</v>
      </c>
      <c r="G78" s="3623" t="n">
        <v>0</v>
      </c>
      <c r="H78" s="3623" t="n">
        <v>0</v>
      </c>
      <c r="I78" s="3623" t="n">
        <v>0</v>
      </c>
      <c r="J78" s="3623" t="n">
        <v>0</v>
      </c>
      <c r="K78" s="3623" t="n">
        <v>143015025</v>
      </c>
      <c r="L78" s="3623" t="n">
        <v>0</v>
      </c>
      <c r="M78" s="3623" t="n">
        <v>143015025</v>
      </c>
      <c r="N78" s="3623" t="n">
        <v>0</v>
      </c>
      <c r="O78" s="3623" t="n">
        <v>0</v>
      </c>
      <c r="P78" s="3623" t="n">
        <v>0</v>
      </c>
      <c r="Q78" s="3623" t="n">
        <v>0</v>
      </c>
      <c r="R78" s="3623" t="n">
        <v>0</v>
      </c>
      <c r="S78" s="3623" t="n">
        <v>0</v>
      </c>
      <c r="T78" s="3623" t="n">
        <v>0</v>
      </c>
      <c r="U78" s="3623" t="n">
        <v>0</v>
      </c>
      <c r="V78" s="3623" t="n">
        <v>0</v>
      </c>
      <c r="W78" s="3623" t="n">
        <v>0</v>
      </c>
      <c r="X78" s="3623" t="n">
        <v>0</v>
      </c>
      <c r="Y78" s="3623" t="n">
        <v>0</v>
      </c>
      <c r="Z78" s="3623" t="n">
        <v>0</v>
      </c>
      <c r="AA78" s="3623" t="n">
        <v>0</v>
      </c>
      <c r="AB78" s="3623" t="n">
        <v>0</v>
      </c>
      <c r="AC78" s="3623" t="n">
        <v>0</v>
      </c>
      <c r="AD78" s="3623" t="n">
        <v>0</v>
      </c>
      <c r="AE78" s="3623" t="n">
        <v>0</v>
      </c>
      <c r="AF78" s="3623" t="n">
        <v>0</v>
      </c>
      <c r="AG78" s="3623" t="n">
        <v>0</v>
      </c>
      <c r="AH78" s="3623" t="n">
        <v>0</v>
      </c>
      <c r="AI78" s="3623" t="n">
        <v>0</v>
      </c>
      <c r="AJ78" s="3623" t="n">
        <v>0</v>
      </c>
      <c r="AK78" s="3623" t="n">
        <v>0</v>
      </c>
      <c r="AL78" s="3623" t="n">
        <v>0</v>
      </c>
      <c r="AM78" s="3623" t="n">
        <v>0</v>
      </c>
      <c r="AN78" s="3623" t="n">
        <v>0</v>
      </c>
      <c r="AO78" s="3623" t="n">
        <v>0</v>
      </c>
      <c r="AP78" s="3623" t="n">
        <v>0</v>
      </c>
      <c r="AQ78" s="3623" t="n">
        <v>0</v>
      </c>
      <c r="AR78" s="3623" t="n">
        <v>0</v>
      </c>
      <c r="AS78" s="3623" t="n">
        <v>0</v>
      </c>
      <c r="AT78" s="3623" t="n">
        <v>0</v>
      </c>
      <c r="AU78" s="3623" t="n">
        <v>0</v>
      </c>
      <c r="AV78" s="3623" t="n">
        <v>0</v>
      </c>
      <c r="AW78" s="3623" t="n">
        <v>0</v>
      </c>
      <c r="AX78" s="3624" t="n">
        <v>0</v>
      </c>
      <c r="AY78" s="3624" t="n">
        <v>0</v>
      </c>
      <c r="AZ78" s="3624" t="n">
        <v>0</v>
      </c>
      <c r="BA78" s="3624" t="n">
        <v>0</v>
      </c>
      <c r="BB78" s="3625">
        <f>I78+M78+Q78+U78+Y78+AC78+AG78+AK78+AO78+AS78+AW78+BA78</f>
        <v/>
      </c>
      <c r="BC78" s="3626" t="n"/>
    </row>
    <row customFormat="1" customHeight="1" ht="30" r="79" s="2046">
      <c r="A79" s="3620" t="inlineStr">
        <is>
          <t>ELECTRIFICATION DES SITES PAR BRANCHEMENT COMPTEUR 04 FILS SBEE 20A (SITE KETOU_5 SITE KETOU_8 SITE IKPINLE SITE HONVIE_2 SITE HONVIE_3 SITE AKASSATO_9 SITE AVOGBANA)</t>
        </is>
      </c>
      <c r="B79" s="3621" t="inlineStr">
        <is>
          <t>BC24120026</t>
        </is>
      </c>
      <c r="C79" s="3622" t="n">
        <v>45653</v>
      </c>
      <c r="D79" s="3620" t="inlineStr">
        <is>
          <t>ERM AFRIQUE</t>
        </is>
      </c>
      <c r="E79" s="3620" t="inlineStr">
        <is>
          <t>DT</t>
        </is>
      </c>
      <c r="F79" s="3623" t="n">
        <v>0</v>
      </c>
      <c r="G79" s="3623" t="n">
        <v>0</v>
      </c>
      <c r="H79" s="3623" t="n">
        <v>0</v>
      </c>
      <c r="I79" s="3623" t="n">
        <v>0</v>
      </c>
      <c r="J79" s="3623" t="n">
        <v>0</v>
      </c>
      <c r="K79" s="3623" t="n">
        <v>3357290</v>
      </c>
      <c r="L79" s="3623" t="n">
        <v>0</v>
      </c>
      <c r="M79" s="3623" t="n">
        <v>3357290</v>
      </c>
      <c r="N79" s="3623" t="n">
        <v>0</v>
      </c>
      <c r="O79" s="3623" t="n">
        <v>0</v>
      </c>
      <c r="P79" s="3623" t="n">
        <v>0</v>
      </c>
      <c r="Q79" s="3623" t="n">
        <v>0</v>
      </c>
      <c r="R79" s="3623" t="n">
        <v>0</v>
      </c>
      <c r="S79" s="3623" t="n">
        <v>612880</v>
      </c>
      <c r="T79" s="3623" t="n">
        <v>0</v>
      </c>
      <c r="U79" s="3623" t="n">
        <v>612880</v>
      </c>
      <c r="V79" s="3623" t="n">
        <v>0</v>
      </c>
      <c r="W79" s="3623" t="n">
        <v>0</v>
      </c>
      <c r="X79" s="3623" t="n">
        <v>0</v>
      </c>
      <c r="Y79" s="3623" t="n">
        <v>0</v>
      </c>
      <c r="Z79" s="3623" t="n">
        <v>0</v>
      </c>
      <c r="AA79" s="3623" t="n">
        <v>0</v>
      </c>
      <c r="AB79" s="3623" t="n">
        <v>0</v>
      </c>
      <c r="AC79" s="3623" t="n">
        <v>0</v>
      </c>
      <c r="AD79" s="3623" t="n">
        <v>0</v>
      </c>
      <c r="AE79" s="3623" t="n">
        <v>0</v>
      </c>
      <c r="AF79" s="3623" t="n">
        <v>0</v>
      </c>
      <c r="AG79" s="3623" t="n">
        <v>0</v>
      </c>
      <c r="AH79" s="3623" t="n">
        <v>0</v>
      </c>
      <c r="AI79" s="3623" t="n">
        <v>0</v>
      </c>
      <c r="AJ79" s="3623" t="n">
        <v>0</v>
      </c>
      <c r="AK79" s="3623" t="n">
        <v>0</v>
      </c>
      <c r="AL79" s="3623" t="n">
        <v>0</v>
      </c>
      <c r="AM79" s="3623" t="n">
        <v>0</v>
      </c>
      <c r="AN79" s="3623" t="n">
        <v>0</v>
      </c>
      <c r="AO79" s="3623" t="n">
        <v>0</v>
      </c>
      <c r="AP79" s="3623" t="n">
        <v>0</v>
      </c>
      <c r="AQ79" s="3623" t="n">
        <v>0</v>
      </c>
      <c r="AR79" s="3623" t="n">
        <v>0</v>
      </c>
      <c r="AS79" s="3623" t="n">
        <v>0</v>
      </c>
      <c r="AT79" s="3623" t="n">
        <v>0</v>
      </c>
      <c r="AU79" s="3623" t="n">
        <v>0</v>
      </c>
      <c r="AV79" s="3623" t="n">
        <v>0</v>
      </c>
      <c r="AW79" s="3623" t="n">
        <v>0</v>
      </c>
      <c r="AX79" s="3624" t="n">
        <v>0</v>
      </c>
      <c r="AY79" s="3624" t="n">
        <v>0</v>
      </c>
      <c r="AZ79" s="3624" t="n">
        <v>0</v>
      </c>
      <c r="BA79" s="3624" t="n">
        <v>0</v>
      </c>
      <c r="BB79" s="3625">
        <f>I79+M79+Q79+U79+Y79+AC79+AG79+AK79+AO79+AS79+AW79+BA79</f>
        <v/>
      </c>
      <c r="BC79" s="3626" t="n"/>
    </row>
    <row customFormat="1" customHeight="1" ht="30" r="80" s="2046">
      <c r="A80" s="3620" t="inlineStr">
        <is>
          <t>NOUVELLE PLATEFORME MOBILE MONEY : INTEGRATION DES BANQUES ET FACTURIERS ET FORMATION SUR LES NOUVELLES FONCTIONNALITES</t>
        </is>
      </c>
      <c r="B80" s="3621" t="inlineStr">
        <is>
          <t>BC24120031</t>
        </is>
      </c>
      <c r="C80" s="3622" t="n">
        <v>45652</v>
      </c>
      <c r="D80" s="3620" t="inlineStr">
        <is>
          <t>HUAWEI TECHNOLOGIES BENIN</t>
        </is>
      </c>
      <c r="E80" s="3620" t="inlineStr">
        <is>
          <t>DSI</t>
        </is>
      </c>
      <c r="F80" s="3623" t="n">
        <v>0</v>
      </c>
      <c r="G80" s="3623" t="n">
        <v>69600099</v>
      </c>
      <c r="H80" s="3623" t="n">
        <v>0</v>
      </c>
      <c r="I80" s="3623" t="n">
        <v>69600099</v>
      </c>
      <c r="J80" s="3623" t="n">
        <v>0</v>
      </c>
      <c r="K80" s="3623" t="n">
        <v>0</v>
      </c>
      <c r="L80" s="3623" t="n">
        <v>0</v>
      </c>
      <c r="M80" s="3623" t="n">
        <v>0</v>
      </c>
      <c r="N80" s="3623" t="n">
        <v>0</v>
      </c>
      <c r="O80" s="3623" t="n">
        <v>0</v>
      </c>
      <c r="P80" s="3623" t="n">
        <v>0</v>
      </c>
      <c r="Q80" s="3623" t="n">
        <v>0</v>
      </c>
      <c r="R80" s="3623" t="n">
        <v>0</v>
      </c>
      <c r="S80" s="3623" t="n">
        <v>0</v>
      </c>
      <c r="T80" s="3623" t="n">
        <v>0</v>
      </c>
      <c r="U80" s="3623" t="n">
        <v>0</v>
      </c>
      <c r="V80" s="3623" t="n">
        <v>0</v>
      </c>
      <c r="W80" s="3623" t="n">
        <v>0</v>
      </c>
      <c r="X80" s="3623" t="n">
        <v>0</v>
      </c>
      <c r="Y80" s="3623" t="n">
        <v>0</v>
      </c>
      <c r="Z80" s="3623" t="n">
        <v>0</v>
      </c>
      <c r="AA80" s="3623" t="n">
        <v>0</v>
      </c>
      <c r="AB80" s="3623" t="n">
        <v>0</v>
      </c>
      <c r="AC80" s="3623" t="n">
        <v>0</v>
      </c>
      <c r="AD80" s="3623" t="n">
        <v>0</v>
      </c>
      <c r="AE80" s="3623" t="n">
        <v>0</v>
      </c>
      <c r="AF80" s="3623" t="n">
        <v>0</v>
      </c>
      <c r="AG80" s="3623" t="n">
        <v>0</v>
      </c>
      <c r="AH80" s="3623" t="n">
        <v>0</v>
      </c>
      <c r="AI80" s="3623" t="n">
        <v>0</v>
      </c>
      <c r="AJ80" s="3623" t="n">
        <v>0</v>
      </c>
      <c r="AK80" s="3623" t="n">
        <v>0</v>
      </c>
      <c r="AL80" s="3623" t="n">
        <v>0</v>
      </c>
      <c r="AM80" s="3623" t="n">
        <v>0</v>
      </c>
      <c r="AN80" s="3623" t="n">
        <v>0</v>
      </c>
      <c r="AO80" s="3623" t="n">
        <v>0</v>
      </c>
      <c r="AP80" s="3623" t="n">
        <v>0</v>
      </c>
      <c r="AQ80" s="3623" t="n">
        <v>0</v>
      </c>
      <c r="AR80" s="3623" t="n">
        <v>0</v>
      </c>
      <c r="AS80" s="3623" t="n">
        <v>0</v>
      </c>
      <c r="AT80" s="3623" t="n">
        <v>0</v>
      </c>
      <c r="AU80" s="3623" t="n">
        <v>0</v>
      </c>
      <c r="AV80" s="3623" t="n">
        <v>0</v>
      </c>
      <c r="AW80" s="3623" t="n">
        <v>0</v>
      </c>
      <c r="AX80" s="3624" t="n">
        <v>0</v>
      </c>
      <c r="AY80" s="3624" t="n">
        <v>0</v>
      </c>
      <c r="AZ80" s="3624" t="n">
        <v>0</v>
      </c>
      <c r="BA80" s="3624" t="n">
        <v>0</v>
      </c>
      <c r="BB80" s="3625">
        <f>I80+M80+Q80+U80+Y80+AC80+AG80+AK80+AO80+AS80+AW80+BA80</f>
        <v/>
      </c>
      <c r="BC80" s="3626" t="n"/>
    </row>
    <row customFormat="1" customHeight="1" ht="30" r="81" s="2046">
      <c r="A81" s="3620" t="inlineStr">
        <is>
          <t>FOURNITURE DE GROUPES ELECTROGENES TRIPHASES CAPOTES INSONORISES DE 20KVA POUR LES SITES GSM</t>
        </is>
      </c>
      <c r="B81" s="3621" t="inlineStr">
        <is>
          <t>BC24120032</t>
        </is>
      </c>
      <c r="C81" s="3622" t="n">
        <v>45653</v>
      </c>
      <c r="D81" s="3620" t="inlineStr">
        <is>
          <t>CETELEC</t>
        </is>
      </c>
      <c r="E81" s="3620" t="inlineStr">
        <is>
          <t>DT</t>
        </is>
      </c>
      <c r="F81" s="3623" t="n">
        <v>9401595</v>
      </c>
      <c r="G81" s="3623" t="n">
        <v>0</v>
      </c>
      <c r="H81" s="3623" t="n">
        <v>0</v>
      </c>
      <c r="I81" s="3623" t="n">
        <v>9401595</v>
      </c>
      <c r="J81" s="3623" t="n">
        <v>0</v>
      </c>
      <c r="K81" s="3623" t="n">
        <v>0</v>
      </c>
      <c r="L81" s="3623" t="n">
        <v>0</v>
      </c>
      <c r="M81" s="3623" t="n">
        <v>0</v>
      </c>
      <c r="N81" s="3623" t="n">
        <v>0</v>
      </c>
      <c r="O81" s="3623" t="n">
        <v>0</v>
      </c>
      <c r="P81" s="3623" t="n">
        <v>0</v>
      </c>
      <c r="Q81" s="3623" t="n">
        <v>0</v>
      </c>
      <c r="R81" s="3623" t="n">
        <v>4328364</v>
      </c>
      <c r="S81" s="3623" t="n">
        <v>0</v>
      </c>
      <c r="T81" s="3623" t="n">
        <v>0</v>
      </c>
      <c r="U81" s="3623" t="n">
        <v>4328364</v>
      </c>
      <c r="V81" s="3623" t="n">
        <v>0</v>
      </c>
      <c r="W81" s="3623" t="n">
        <v>0</v>
      </c>
      <c r="X81" s="3623" t="n">
        <v>0</v>
      </c>
      <c r="Y81" s="3623" t="n">
        <v>0</v>
      </c>
      <c r="Z81" s="3623" t="n">
        <v>0</v>
      </c>
      <c r="AA81" s="3623" t="n">
        <v>0</v>
      </c>
      <c r="AB81" s="3623" t="n">
        <v>0</v>
      </c>
      <c r="AC81" s="3623" t="n">
        <v>0</v>
      </c>
      <c r="AD81" s="3623" t="n">
        <v>0</v>
      </c>
      <c r="AE81" s="3623" t="n">
        <v>0</v>
      </c>
      <c r="AF81" s="3623" t="n">
        <v>0</v>
      </c>
      <c r="AG81" s="3623" t="n">
        <v>0</v>
      </c>
      <c r="AH81" s="3623" t="n">
        <v>0</v>
      </c>
      <c r="AI81" s="3623" t="n">
        <v>0</v>
      </c>
      <c r="AJ81" s="3623" t="n">
        <v>0</v>
      </c>
      <c r="AK81" s="3623" t="n">
        <v>0</v>
      </c>
      <c r="AL81" s="3623" t="n">
        <v>0</v>
      </c>
      <c r="AM81" s="3623" t="n">
        <v>0</v>
      </c>
      <c r="AN81" s="3623" t="n">
        <v>0</v>
      </c>
      <c r="AO81" s="3623" t="n">
        <v>0</v>
      </c>
      <c r="AP81" s="3623" t="n">
        <v>0</v>
      </c>
      <c r="AQ81" s="3623" t="n">
        <v>0</v>
      </c>
      <c r="AR81" s="3623" t="n">
        <v>0</v>
      </c>
      <c r="AS81" s="3623" t="n">
        <v>0</v>
      </c>
      <c r="AT81" s="3623" t="n">
        <v>0</v>
      </c>
      <c r="AU81" s="3623" t="n">
        <v>0</v>
      </c>
      <c r="AV81" s="3623" t="n">
        <v>0</v>
      </c>
      <c r="AW81" s="3623" t="n">
        <v>0</v>
      </c>
      <c r="AX81" s="3624" t="n">
        <v>0</v>
      </c>
      <c r="AY81" s="3624" t="n">
        <v>0</v>
      </c>
      <c r="AZ81" s="3624" t="n">
        <v>0</v>
      </c>
      <c r="BA81" s="3624" t="n">
        <v>0</v>
      </c>
      <c r="BB81" s="3625">
        <f>I81+M81+Q81+U81+Y81+AC81+AG81+AK81+AO81+AS81+AW81+BA81</f>
        <v/>
      </c>
      <c r="BC81" s="3626" t="n"/>
    </row>
    <row customFormat="1" customHeight="1" ht="30" r="82" s="2046">
      <c r="A82" s="3620" t="inlineStr">
        <is>
          <t>TRAVAUX COMPLEMENTAIRES SUR DIX (10) SITES AU SOL</t>
        </is>
      </c>
      <c r="B82" s="3621" t="inlineStr">
        <is>
          <t>BC24120033</t>
        </is>
      </c>
      <c r="C82" s="3622" t="n">
        <v>45657</v>
      </c>
      <c r="D82" s="3620" t="inlineStr">
        <is>
          <t>CETELEC</t>
        </is>
      </c>
      <c r="E82" s="3620" t="inlineStr">
        <is>
          <t>DT</t>
        </is>
      </c>
      <c r="F82" s="3623" t="n">
        <v>0</v>
      </c>
      <c r="G82" s="3623" t="n">
        <v>17808507</v>
      </c>
      <c r="H82" s="3623" t="n">
        <v>0</v>
      </c>
      <c r="I82" s="3623" t="n">
        <v>17808507</v>
      </c>
      <c r="J82" s="3623" t="n">
        <v>0</v>
      </c>
      <c r="K82" s="3623" t="n">
        <v>0</v>
      </c>
      <c r="L82" s="3623" t="n">
        <v>0</v>
      </c>
      <c r="M82" s="3623" t="n">
        <v>0</v>
      </c>
      <c r="N82" s="3623" t="n">
        <v>0</v>
      </c>
      <c r="O82" s="3623" t="n">
        <v>0</v>
      </c>
      <c r="P82" s="3623" t="n">
        <v>0</v>
      </c>
      <c r="Q82" s="3623" t="n">
        <v>0</v>
      </c>
      <c r="R82" s="3623" t="n">
        <v>0</v>
      </c>
      <c r="S82" s="3623" t="n">
        <v>0</v>
      </c>
      <c r="T82" s="3623" t="n">
        <v>0</v>
      </c>
      <c r="U82" s="3623" t="n">
        <v>0</v>
      </c>
      <c r="V82" s="3623" t="n">
        <v>0</v>
      </c>
      <c r="W82" s="3623" t="n">
        <v>0</v>
      </c>
      <c r="X82" s="3623" t="n">
        <v>0</v>
      </c>
      <c r="Y82" s="3623" t="n">
        <v>0</v>
      </c>
      <c r="Z82" s="3623" t="n">
        <v>0</v>
      </c>
      <c r="AA82" s="3623" t="n">
        <v>0</v>
      </c>
      <c r="AB82" s="3623" t="n">
        <v>0</v>
      </c>
      <c r="AC82" s="3623" t="n">
        <v>0</v>
      </c>
      <c r="AD82" s="3623" t="n">
        <v>0</v>
      </c>
      <c r="AE82" s="3623" t="n">
        <v>0</v>
      </c>
      <c r="AF82" s="3623" t="n">
        <v>0</v>
      </c>
      <c r="AG82" s="3623" t="n">
        <v>0</v>
      </c>
      <c r="AH82" s="3623" t="n">
        <v>0</v>
      </c>
      <c r="AI82" s="3623" t="n">
        <v>0</v>
      </c>
      <c r="AJ82" s="3623" t="n">
        <v>0</v>
      </c>
      <c r="AK82" s="3623" t="n">
        <v>0</v>
      </c>
      <c r="AL82" s="3623" t="n">
        <v>0</v>
      </c>
      <c r="AM82" s="3623" t="n">
        <v>0</v>
      </c>
      <c r="AN82" s="3623" t="n">
        <v>0</v>
      </c>
      <c r="AO82" s="3623" t="n">
        <v>0</v>
      </c>
      <c r="AP82" s="3623" t="n">
        <v>0</v>
      </c>
      <c r="AQ82" s="3623" t="n">
        <v>0</v>
      </c>
      <c r="AR82" s="3623" t="n">
        <v>0</v>
      </c>
      <c r="AS82" s="3623" t="n">
        <v>0</v>
      </c>
      <c r="AT82" s="3623" t="n">
        <v>0</v>
      </c>
      <c r="AU82" s="3623" t="n">
        <v>0</v>
      </c>
      <c r="AV82" s="3623" t="n">
        <v>0</v>
      </c>
      <c r="AW82" s="3623" t="n">
        <v>0</v>
      </c>
      <c r="AX82" s="3624" t="n">
        <v>0</v>
      </c>
      <c r="AY82" s="3624" t="n">
        <v>0</v>
      </c>
      <c r="AZ82" s="3624" t="n">
        <v>0</v>
      </c>
      <c r="BA82" s="3624" t="n">
        <v>0</v>
      </c>
      <c r="BB82" s="3625">
        <f>I82+M82+Q82+U82+Y82+AC82+AG82+AK82+AO82+AS82+AW82+BA82</f>
        <v/>
      </c>
      <c r="BC82" s="3626" t="n"/>
    </row>
    <row customFormat="1" customHeight="1" ht="30" r="83" s="2046">
      <c r="A83" s="3620" t="inlineStr">
        <is>
          <t>TRANSPORT ET INSTALLATION DE MODULES SOLAIRES PHOTOVOLTAÏQUES ET D'ATELIER D'ÉNERGIE SOLAIRE SUR 50 SITES GSM</t>
        </is>
      </c>
      <c r="B83" s="3621" t="inlineStr">
        <is>
          <t>BC24120034</t>
        </is>
      </c>
      <c r="C83" s="3622" t="n">
        <v>45691</v>
      </c>
      <c r="D83" s="3620" t="inlineStr">
        <is>
          <t>CETELEC SA</t>
        </is>
      </c>
      <c r="E83" s="3620" t="inlineStr">
        <is>
          <t>DT</t>
        </is>
      </c>
      <c r="F83" s="3623" t="n">
        <v>0</v>
      </c>
      <c r="G83" s="3623" t="n">
        <v>0</v>
      </c>
      <c r="H83" s="3623" t="n">
        <v>0</v>
      </c>
      <c r="I83" s="3623" t="n">
        <v>0</v>
      </c>
      <c r="J83" s="3623" t="n">
        <v>0</v>
      </c>
      <c r="K83" s="3623" t="n">
        <v>0</v>
      </c>
      <c r="L83" s="3623" t="n">
        <v>0</v>
      </c>
      <c r="M83" s="3623" t="n">
        <v>0</v>
      </c>
      <c r="N83" s="3623" t="n">
        <v>0</v>
      </c>
      <c r="O83" s="3623" t="n">
        <v>0</v>
      </c>
      <c r="P83" s="3623" t="n">
        <v>0</v>
      </c>
      <c r="Q83" s="3623" t="n">
        <v>0</v>
      </c>
      <c r="R83" s="3623" t="n">
        <v>0</v>
      </c>
      <c r="S83" s="3623" t="n">
        <v>0</v>
      </c>
      <c r="T83" s="3623" t="n">
        <v>0</v>
      </c>
      <c r="U83" s="3623" t="n">
        <v>0</v>
      </c>
      <c r="V83" s="3623" t="n">
        <v>0</v>
      </c>
      <c r="W83" s="3623" t="n">
        <v>0</v>
      </c>
      <c r="X83" s="3623" t="n">
        <v>0</v>
      </c>
      <c r="Y83" s="3623" t="n">
        <v>0</v>
      </c>
      <c r="Z83" s="3623" t="n">
        <v>0</v>
      </c>
      <c r="AA83" s="3623" t="n">
        <v>0</v>
      </c>
      <c r="AB83" s="3623" t="n">
        <v>0</v>
      </c>
      <c r="AC83" s="3623" t="n">
        <v>0</v>
      </c>
      <c r="AD83" s="3623" t="n">
        <v>0</v>
      </c>
      <c r="AE83" s="3623" t="n">
        <v>0</v>
      </c>
      <c r="AF83" s="3623" t="n">
        <v>0</v>
      </c>
      <c r="AG83" s="3623" t="n">
        <v>0</v>
      </c>
      <c r="AH83" s="3623" t="n">
        <v>0</v>
      </c>
      <c r="AI83" s="3623" t="n">
        <v>5641708</v>
      </c>
      <c r="AJ83" s="3623" t="n">
        <v>0</v>
      </c>
      <c r="AK83" s="3623" t="n">
        <v>5641708</v>
      </c>
      <c r="AL83" s="3623" t="n">
        <v>0</v>
      </c>
      <c r="AM83" s="3623" t="n">
        <v>0</v>
      </c>
      <c r="AN83" s="3623" t="n">
        <v>0</v>
      </c>
      <c r="AO83" s="3623" t="n">
        <v>0</v>
      </c>
      <c r="AP83" s="3623" t="n">
        <v>0</v>
      </c>
      <c r="AQ83" s="3623" t="n">
        <v>0</v>
      </c>
      <c r="AR83" s="3623" t="n">
        <v>0</v>
      </c>
      <c r="AS83" s="3623" t="n">
        <v>0</v>
      </c>
      <c r="AT83" s="3623" t="n">
        <v>0</v>
      </c>
      <c r="AU83" s="3623" t="n">
        <v>0</v>
      </c>
      <c r="AV83" s="3623" t="n">
        <v>0</v>
      </c>
      <c r="AW83" s="3623" t="n">
        <v>0</v>
      </c>
      <c r="AX83" s="3624" t="n">
        <v>0</v>
      </c>
      <c r="AY83" s="3624" t="n">
        <v>0</v>
      </c>
      <c r="AZ83" s="3624" t="n">
        <v>0</v>
      </c>
      <c r="BA83" s="3624" t="n">
        <v>0</v>
      </c>
      <c r="BB83" s="3625">
        <f>I83+M83+Q83+U83+Y83+AC83+AG83+AK83+AO83+AS83+AW83+BA83</f>
        <v/>
      </c>
      <c r="BC83" s="3626" t="n"/>
    </row>
    <row customFormat="1" customHeight="1" ht="30" r="84" s="2046">
      <c r="A84" s="3620" t="inlineStr">
        <is>
          <t>FOURNITURE DE MODULES SOLAIRES PHOTOVOLTAÏQUES ET ATELIER D’ENERGIE SOLAIRE SUR 50 SITES GSM</t>
        </is>
      </c>
      <c r="B84" s="3621" t="inlineStr">
        <is>
          <t>BC24120035</t>
        </is>
      </c>
      <c r="C84" s="3622" t="n">
        <v>45691</v>
      </c>
      <c r="D84" s="3620" t="inlineStr">
        <is>
          <t>CETELEC SA</t>
        </is>
      </c>
      <c r="E84" s="3620" t="inlineStr">
        <is>
          <t>DT</t>
        </is>
      </c>
      <c r="F84" s="3623" t="n">
        <v>0</v>
      </c>
      <c r="G84" s="3623" t="n">
        <v>0</v>
      </c>
      <c r="H84" s="3623" t="n">
        <v>0</v>
      </c>
      <c r="I84" s="3623" t="n">
        <v>0</v>
      </c>
      <c r="J84" s="3623" t="n">
        <v>0</v>
      </c>
      <c r="K84" s="3623" t="n">
        <v>0</v>
      </c>
      <c r="L84" s="3623" t="n">
        <v>0</v>
      </c>
      <c r="M84" s="3623" t="n">
        <v>0</v>
      </c>
      <c r="N84" s="3623" t="n">
        <v>0</v>
      </c>
      <c r="O84" s="3623" t="n">
        <v>0</v>
      </c>
      <c r="P84" s="3623" t="n">
        <v>0</v>
      </c>
      <c r="Q84" s="3623" t="n">
        <v>0</v>
      </c>
      <c r="R84" s="3623" t="n">
        <v>0</v>
      </c>
      <c r="S84" s="3623" t="n">
        <v>0</v>
      </c>
      <c r="T84" s="3623" t="n">
        <v>0</v>
      </c>
      <c r="U84" s="3623" t="n">
        <v>0</v>
      </c>
      <c r="V84" s="3623" t="n">
        <v>0</v>
      </c>
      <c r="W84" s="3623" t="n">
        <v>0</v>
      </c>
      <c r="X84" s="3623" t="n">
        <v>0</v>
      </c>
      <c r="Y84" s="3623" t="n">
        <v>0</v>
      </c>
      <c r="Z84" s="3623" t="n">
        <v>0</v>
      </c>
      <c r="AA84" s="3623" t="n">
        <v>0</v>
      </c>
      <c r="AB84" s="3623" t="n">
        <v>0</v>
      </c>
      <c r="AC84" s="3623" t="n">
        <v>0</v>
      </c>
      <c r="AD84" s="3623" t="n">
        <v>0</v>
      </c>
      <c r="AE84" s="3623" t="n">
        <v>0</v>
      </c>
      <c r="AF84" s="3623" t="n">
        <v>0</v>
      </c>
      <c r="AG84" s="3623" t="n">
        <v>0</v>
      </c>
      <c r="AH84" s="3623" t="n">
        <v>520902408</v>
      </c>
      <c r="AI84" s="3623" t="n">
        <v>0</v>
      </c>
      <c r="AJ84" s="3623" t="n">
        <v>0</v>
      </c>
      <c r="AK84" s="3623" t="n">
        <v>520902408</v>
      </c>
      <c r="AL84" s="3623" t="n">
        <v>0</v>
      </c>
      <c r="AM84" s="3623" t="n">
        <v>0</v>
      </c>
      <c r="AN84" s="3623" t="n">
        <v>0</v>
      </c>
      <c r="AO84" s="3623" t="n">
        <v>0</v>
      </c>
      <c r="AP84" s="3623" t="n">
        <v>0</v>
      </c>
      <c r="AQ84" s="3623" t="n">
        <v>0</v>
      </c>
      <c r="AR84" s="3623" t="n">
        <v>0</v>
      </c>
      <c r="AS84" s="3623" t="n">
        <v>0</v>
      </c>
      <c r="AT84" s="3623" t="n">
        <v>0</v>
      </c>
      <c r="AU84" s="3623" t="n">
        <v>0</v>
      </c>
      <c r="AV84" s="3623" t="n">
        <v>0</v>
      </c>
      <c r="AW84" s="3623" t="n">
        <v>0</v>
      </c>
      <c r="AX84" s="3624" t="n">
        <v>0</v>
      </c>
      <c r="AY84" s="3624" t="n">
        <v>0</v>
      </c>
      <c r="AZ84" s="3624" t="n">
        <v>0</v>
      </c>
      <c r="BA84" s="3624" t="n">
        <v>0</v>
      </c>
      <c r="BB84" s="3625">
        <f>I84+M84+Q84+U84+Y84+AC84+AG84+AK84+AO84+AS84+AW84+BA84</f>
        <v/>
      </c>
      <c r="BC84" s="3626" t="n"/>
    </row>
    <row customFormat="1" customHeight="1" ht="30" r="85" s="2046">
      <c r="A85" s="3620" t="inlineStr">
        <is>
          <t>TRANSPORT ET INSTALLATION DE MODULES SOLAIRES PHOTOVOLTAÏQUES ET D'ATELIER D'ÉNERGIE SOLAIRE SUR 75 SITES GSM</t>
        </is>
      </c>
      <c r="B85" s="3621" t="inlineStr">
        <is>
          <t>BC24120036</t>
        </is>
      </c>
      <c r="C85" s="3622" t="n">
        <v>45657</v>
      </c>
      <c r="D85" s="3620" t="inlineStr">
        <is>
          <t>SCHIELE MAROC</t>
        </is>
      </c>
      <c r="E85" s="3620" t="inlineStr">
        <is>
          <t>DT</t>
        </is>
      </c>
      <c r="F85" s="3623" t="n">
        <v>0</v>
      </c>
      <c r="G85" s="3623" t="n">
        <v>0</v>
      </c>
      <c r="H85" s="3623" t="n">
        <v>0</v>
      </c>
      <c r="I85" s="3623" t="n">
        <v>0</v>
      </c>
      <c r="J85" s="3623" t="n">
        <v>0</v>
      </c>
      <c r="K85" s="3623" t="n">
        <v>0</v>
      </c>
      <c r="L85" s="3623" t="n">
        <v>0</v>
      </c>
      <c r="M85" s="3623" t="n">
        <v>0</v>
      </c>
      <c r="N85" s="3623" t="n">
        <v>0</v>
      </c>
      <c r="O85" s="3623" t="n">
        <v>0</v>
      </c>
      <c r="P85" s="3623" t="n">
        <v>0</v>
      </c>
      <c r="Q85" s="3623" t="n">
        <v>0</v>
      </c>
      <c r="R85" s="3623" t="n">
        <v>0</v>
      </c>
      <c r="S85" s="3623" t="n">
        <v>0</v>
      </c>
      <c r="T85" s="3623" t="n">
        <v>0</v>
      </c>
      <c r="U85" s="3623" t="n">
        <v>0</v>
      </c>
      <c r="V85" s="3623" t="n">
        <v>0</v>
      </c>
      <c r="W85" s="3623" t="n">
        <v>0</v>
      </c>
      <c r="X85" s="3623" t="n">
        <v>0</v>
      </c>
      <c r="Y85" s="3623" t="n">
        <v>0</v>
      </c>
      <c r="Z85" s="3623" t="n">
        <v>0</v>
      </c>
      <c r="AA85" s="3623" t="n">
        <v>0</v>
      </c>
      <c r="AB85" s="3623" t="n">
        <v>0</v>
      </c>
      <c r="AC85" s="3623" t="n">
        <v>0</v>
      </c>
      <c r="AD85" s="3623" t="n">
        <v>0</v>
      </c>
      <c r="AE85" s="3623" t="n">
        <v>0</v>
      </c>
      <c r="AF85" s="3623" t="n">
        <v>0</v>
      </c>
      <c r="AG85" s="3623" t="n">
        <v>0</v>
      </c>
      <c r="AH85" s="3623" t="n">
        <v>0</v>
      </c>
      <c r="AI85" s="3623" t="n">
        <v>5078419</v>
      </c>
      <c r="AJ85" s="3623" t="n">
        <v>0</v>
      </c>
      <c r="AK85" s="3623" t="n">
        <v>5078419</v>
      </c>
      <c r="AL85" s="3623" t="n">
        <v>0</v>
      </c>
      <c r="AM85" s="3623" t="n">
        <v>0</v>
      </c>
      <c r="AN85" s="3623" t="n">
        <v>0</v>
      </c>
      <c r="AO85" s="3623" t="n">
        <v>0</v>
      </c>
      <c r="AP85" s="3623" t="n">
        <v>0</v>
      </c>
      <c r="AQ85" s="3623" t="n">
        <v>0</v>
      </c>
      <c r="AR85" s="3623" t="n">
        <v>0</v>
      </c>
      <c r="AS85" s="3623" t="n">
        <v>0</v>
      </c>
      <c r="AT85" s="3623" t="n">
        <v>0</v>
      </c>
      <c r="AU85" s="3623" t="n">
        <v>0</v>
      </c>
      <c r="AV85" s="3623" t="n">
        <v>0</v>
      </c>
      <c r="AW85" s="3623" t="n">
        <v>0</v>
      </c>
      <c r="AX85" s="3624" t="n">
        <v>0</v>
      </c>
      <c r="AY85" s="3624" t="n">
        <v>0</v>
      </c>
      <c r="AZ85" s="3624" t="n">
        <v>0</v>
      </c>
      <c r="BA85" s="3624" t="n">
        <v>0</v>
      </c>
      <c r="BB85" s="3625">
        <f>I85+M85+Q85+U85+Y85+AC85+AG85+AK85+AO85+AS85+AW85+BA85</f>
        <v/>
      </c>
      <c r="BC85" s="3626" t="n"/>
    </row>
    <row customFormat="1" customHeight="1" ht="30" r="86" s="2046">
      <c r="A86" s="3620" t="inlineStr">
        <is>
          <t xml:space="preserve">FOURNITURE DE MODULES SOLAIRES PHOTOVOLTAÏQUES ET ATELIER D’ENERGIE SOLAIRE SUR 75 SITES GSM  </t>
        </is>
      </c>
      <c r="B86" s="3621" t="inlineStr">
        <is>
          <t>BC24120037</t>
        </is>
      </c>
      <c r="C86" s="3622" t="n">
        <v>45657</v>
      </c>
      <c r="D86" s="3620" t="inlineStr">
        <is>
          <t>SCHIELE MAROC</t>
        </is>
      </c>
      <c r="E86" s="3620" t="inlineStr">
        <is>
          <t>DT</t>
        </is>
      </c>
      <c r="F86" s="3623" t="n">
        <v>0</v>
      </c>
      <c r="G86" s="3623" t="n">
        <v>0</v>
      </c>
      <c r="H86" s="3623" t="n">
        <v>0</v>
      </c>
      <c r="I86" s="3623" t="n">
        <v>0</v>
      </c>
      <c r="J86" s="3623" t="n">
        <v>0</v>
      </c>
      <c r="K86" s="3623" t="n">
        <v>0</v>
      </c>
      <c r="L86" s="3623" t="n">
        <v>0</v>
      </c>
      <c r="M86" s="3623" t="n">
        <v>0</v>
      </c>
      <c r="N86" s="3623" t="n">
        <v>0</v>
      </c>
      <c r="O86" s="3623" t="n">
        <v>0</v>
      </c>
      <c r="P86" s="3623" t="n">
        <v>0</v>
      </c>
      <c r="Q86" s="3623" t="n">
        <v>0</v>
      </c>
      <c r="R86" s="3623" t="n">
        <v>0</v>
      </c>
      <c r="S86" s="3623" t="n">
        <v>0</v>
      </c>
      <c r="T86" s="3623" t="n">
        <v>8910301</v>
      </c>
      <c r="U86" s="3623" t="n">
        <v>8910301</v>
      </c>
      <c r="V86" s="3623" t="n">
        <v>434678106</v>
      </c>
      <c r="W86" s="3623" t="n">
        <v>0</v>
      </c>
      <c r="X86" s="3623" t="n">
        <v>3664942</v>
      </c>
      <c r="Y86" s="3623" t="n">
        <v>438343048</v>
      </c>
      <c r="Z86" s="3623" t="n">
        <v>0</v>
      </c>
      <c r="AA86" s="3623" t="n">
        <v>0</v>
      </c>
      <c r="AB86" s="3623" t="n">
        <v>0</v>
      </c>
      <c r="AC86" s="3623" t="n">
        <v>0</v>
      </c>
      <c r="AD86" s="3623" t="n">
        <v>217339052</v>
      </c>
      <c r="AE86" s="3623" t="n">
        <v>0</v>
      </c>
      <c r="AF86" s="3623" t="n">
        <v>59491844</v>
      </c>
      <c r="AG86" s="3623" t="n">
        <v>276830896</v>
      </c>
      <c r="AH86" s="3623" t="n">
        <v>217339053</v>
      </c>
      <c r="AI86" s="3623" t="n">
        <v>0</v>
      </c>
      <c r="AJ86" s="3623" t="n">
        <v>47684762</v>
      </c>
      <c r="AK86" s="3623" t="n">
        <v>265023815</v>
      </c>
      <c r="AL86" s="3623" t="n">
        <v>0</v>
      </c>
      <c r="AM86" s="3623" t="n">
        <v>0</v>
      </c>
      <c r="AN86" s="3623" t="n">
        <v>0</v>
      </c>
      <c r="AO86" s="3623" t="n">
        <v>0</v>
      </c>
      <c r="AP86" s="3623" t="n">
        <v>0</v>
      </c>
      <c r="AQ86" s="3623" t="n">
        <v>0</v>
      </c>
      <c r="AR86" s="3623" t="n">
        <v>0</v>
      </c>
      <c r="AS86" s="3623" t="n">
        <v>0</v>
      </c>
      <c r="AT86" s="3623" t="n">
        <v>0</v>
      </c>
      <c r="AU86" s="3623" t="n">
        <v>0</v>
      </c>
      <c r="AV86" s="3623" t="n">
        <v>0</v>
      </c>
      <c r="AW86" s="3623" t="n">
        <v>0</v>
      </c>
      <c r="AX86" s="3624" t="n">
        <v>0</v>
      </c>
      <c r="AY86" s="3624" t="n">
        <v>0</v>
      </c>
      <c r="AZ86" s="3624" t="n">
        <v>0</v>
      </c>
      <c r="BA86" s="3624" t="n">
        <v>0</v>
      </c>
      <c r="BB86" s="3625">
        <f>I86+M86+Q86+U86+Y86+AC86+AG86+AK86+AO86+AS86+AW86+BA86</f>
        <v/>
      </c>
      <c r="BC86" s="3626" t="n"/>
    </row>
    <row customFormat="1" customHeight="1" ht="30" r="87" s="2046">
      <c r="A87" s="3620" t="inlineStr">
        <is>
          <t>PRESTATION POUR L'EXTENSION LOGICIEL LTE 2100 MHZ MIMO 4*4</t>
        </is>
      </c>
      <c r="B87" s="3621" t="inlineStr">
        <is>
          <t>BC25010006</t>
        </is>
      </c>
      <c r="C87" s="3622" t="n">
        <v>45665</v>
      </c>
      <c r="D87" s="3620" t="inlineStr">
        <is>
          <t>HUAWEI TECHNOLOGIES BENIN SA</t>
        </is>
      </c>
      <c r="E87" s="3620" t="inlineStr">
        <is>
          <t>DT</t>
        </is>
      </c>
      <c r="F87" s="3623" t="n">
        <v>0</v>
      </c>
      <c r="G87" s="3623" t="n">
        <v>0</v>
      </c>
      <c r="H87" s="3623" t="n">
        <v>0</v>
      </c>
      <c r="I87" s="3623" t="n">
        <v>0</v>
      </c>
      <c r="J87" s="3623" t="n">
        <v>0</v>
      </c>
      <c r="K87" s="3623" t="n">
        <v>5408374</v>
      </c>
      <c r="L87" s="3623" t="n">
        <v>0</v>
      </c>
      <c r="M87" s="3623" t="n">
        <v>5408374</v>
      </c>
      <c r="N87" s="3623" t="n">
        <v>0</v>
      </c>
      <c r="O87" s="3623" t="n">
        <v>0</v>
      </c>
      <c r="P87" s="3623" t="n">
        <v>0</v>
      </c>
      <c r="Q87" s="3623" t="n">
        <v>0</v>
      </c>
      <c r="R87" s="3623" t="n">
        <v>0</v>
      </c>
      <c r="S87" s="3623" t="n">
        <v>0</v>
      </c>
      <c r="T87" s="3623" t="n">
        <v>0</v>
      </c>
      <c r="U87" s="3623" t="n">
        <v>0</v>
      </c>
      <c r="V87" s="3623" t="n">
        <v>0</v>
      </c>
      <c r="W87" s="3623" t="n">
        <v>3245024</v>
      </c>
      <c r="X87" s="3623" t="n">
        <v>0</v>
      </c>
      <c r="Y87" s="3623" t="n">
        <v>3245024</v>
      </c>
      <c r="Z87" s="3623" t="n">
        <v>0</v>
      </c>
      <c r="AA87" s="3623" t="n">
        <v>0</v>
      </c>
      <c r="AB87" s="3623" t="n">
        <v>0</v>
      </c>
      <c r="AC87" s="3623" t="n">
        <v>0</v>
      </c>
      <c r="AD87" s="3623" t="n">
        <v>0</v>
      </c>
      <c r="AE87" s="3623" t="n">
        <v>0</v>
      </c>
      <c r="AF87" s="3623" t="n">
        <v>0</v>
      </c>
      <c r="AG87" s="3623" t="n">
        <v>0</v>
      </c>
      <c r="AH87" s="3623" t="n">
        <v>0</v>
      </c>
      <c r="AI87" s="3623" t="n">
        <v>0</v>
      </c>
      <c r="AJ87" s="3623" t="n">
        <v>0</v>
      </c>
      <c r="AK87" s="3623" t="n">
        <v>0</v>
      </c>
      <c r="AL87" s="3623" t="n">
        <v>0</v>
      </c>
      <c r="AM87" s="3623" t="n">
        <v>0</v>
      </c>
      <c r="AN87" s="3623" t="n">
        <v>0</v>
      </c>
      <c r="AO87" s="3623" t="n">
        <v>0</v>
      </c>
      <c r="AP87" s="3623" t="n">
        <v>0</v>
      </c>
      <c r="AQ87" s="3623" t="n">
        <v>0</v>
      </c>
      <c r="AR87" s="3623" t="n">
        <v>0</v>
      </c>
      <c r="AS87" s="3623" t="n">
        <v>0</v>
      </c>
      <c r="AT87" s="3623" t="n">
        <v>0</v>
      </c>
      <c r="AU87" s="3623" t="n">
        <v>0</v>
      </c>
      <c r="AV87" s="3623" t="n">
        <v>0</v>
      </c>
      <c r="AW87" s="3623" t="n">
        <v>0</v>
      </c>
      <c r="AX87" s="3624" t="n">
        <v>0</v>
      </c>
      <c r="AY87" s="3624" t="n">
        <v>0</v>
      </c>
      <c r="AZ87" s="3624" t="n">
        <v>0</v>
      </c>
      <c r="BA87" s="3624" t="n">
        <v>0</v>
      </c>
      <c r="BB87" s="3625">
        <f>I87+M87+Q87+U87+Y87+AC87+AG87+AK87+AO87+AS87+AW87+BA87</f>
        <v/>
      </c>
      <c r="BC87" s="3626" t="n"/>
    </row>
    <row customFormat="1" customHeight="1" ht="30" r="88" s="2046">
      <c r="A88" s="3620" t="inlineStr">
        <is>
          <t>ACHAT DE BOX ANDROID POUR LA DIFFUSION DES SPOTS PUBLICITAIRES EN AGENCE</t>
        </is>
      </c>
      <c r="B88" s="3621" t="inlineStr">
        <is>
          <t>BC25010014</t>
        </is>
      </c>
      <c r="C88" s="3622" t="n">
        <v>45684</v>
      </c>
      <c r="D88" s="3620" t="inlineStr">
        <is>
          <t xml:space="preserve">SOFT INNOVATION </t>
        </is>
      </c>
      <c r="E88" s="3620" t="inlineStr">
        <is>
          <t>DSI</t>
        </is>
      </c>
      <c r="F88" s="3623" t="n">
        <v>0</v>
      </c>
      <c r="G88" s="3623" t="n">
        <v>0</v>
      </c>
      <c r="H88" s="3623" t="n">
        <v>0</v>
      </c>
      <c r="I88" s="3623" t="n">
        <v>0</v>
      </c>
      <c r="J88" s="3623" t="n">
        <v>0</v>
      </c>
      <c r="K88" s="3623" t="n">
        <v>0</v>
      </c>
      <c r="L88" s="3623" t="n">
        <v>0</v>
      </c>
      <c r="M88" s="3623" t="n">
        <v>0</v>
      </c>
      <c r="N88" s="3623" t="n">
        <v>0</v>
      </c>
      <c r="O88" s="3623" t="n">
        <v>0</v>
      </c>
      <c r="P88" s="3623" t="n">
        <v>0</v>
      </c>
      <c r="Q88" s="3623" t="n">
        <v>0</v>
      </c>
      <c r="R88" s="3623" t="n">
        <v>1000000</v>
      </c>
      <c r="S88" s="3623" t="n">
        <v>0</v>
      </c>
      <c r="T88" s="3623" t="n">
        <v>0</v>
      </c>
      <c r="U88" s="3623" t="n">
        <v>1000000</v>
      </c>
      <c r="V88" s="3623" t="n">
        <v>0</v>
      </c>
      <c r="W88" s="3623" t="n">
        <v>0</v>
      </c>
      <c r="X88" s="3623" t="n">
        <v>0</v>
      </c>
      <c r="Y88" s="3623" t="n">
        <v>0</v>
      </c>
      <c r="Z88" s="3623" t="n">
        <v>0</v>
      </c>
      <c r="AA88" s="3623" t="n">
        <v>0</v>
      </c>
      <c r="AB88" s="3623" t="n">
        <v>0</v>
      </c>
      <c r="AC88" s="3623" t="n">
        <v>0</v>
      </c>
      <c r="AD88" s="3623" t="n">
        <v>0</v>
      </c>
      <c r="AE88" s="3623" t="n">
        <v>0</v>
      </c>
      <c r="AF88" s="3623" t="n">
        <v>0</v>
      </c>
      <c r="AG88" s="3623" t="n">
        <v>0</v>
      </c>
      <c r="AH88" s="3623" t="n">
        <v>0</v>
      </c>
      <c r="AI88" s="3623" t="n">
        <v>0</v>
      </c>
      <c r="AJ88" s="3623" t="n">
        <v>0</v>
      </c>
      <c r="AK88" s="3623" t="n">
        <v>0</v>
      </c>
      <c r="AL88" s="3623" t="n">
        <v>0</v>
      </c>
      <c r="AM88" s="3623" t="n">
        <v>0</v>
      </c>
      <c r="AN88" s="3623" t="n">
        <v>0</v>
      </c>
      <c r="AO88" s="3623" t="n">
        <v>0</v>
      </c>
      <c r="AP88" s="3623" t="n">
        <v>0</v>
      </c>
      <c r="AQ88" s="3623" t="n">
        <v>0</v>
      </c>
      <c r="AR88" s="3623" t="n">
        <v>0</v>
      </c>
      <c r="AS88" s="3623" t="n">
        <v>0</v>
      </c>
      <c r="AT88" s="3623" t="n">
        <v>0</v>
      </c>
      <c r="AU88" s="3623" t="n">
        <v>0</v>
      </c>
      <c r="AV88" s="3623" t="n">
        <v>0</v>
      </c>
      <c r="AW88" s="3623" t="n">
        <v>0</v>
      </c>
      <c r="AX88" s="3624" t="n">
        <v>0</v>
      </c>
      <c r="AY88" s="3624" t="n">
        <v>0</v>
      </c>
      <c r="AZ88" s="3624" t="n">
        <v>0</v>
      </c>
      <c r="BA88" s="3624" t="n">
        <v>0</v>
      </c>
      <c r="BB88" s="3625">
        <f>I88+M88+Q88+U88+Y88+AC88+AG88+AK88+AO88+AS88+AW88+BA88</f>
        <v/>
      </c>
      <c r="BC88" s="3626" t="n"/>
    </row>
    <row customFormat="1" customHeight="1" ht="30" r="89" s="2046">
      <c r="A89" s="3620" t="inlineStr">
        <is>
          <t>MODERNISATION DE LA PLATEFORME DATA :CORE PS DE TYPE VEPC 2G/3G/4G/5G NSA 
PHASE 2</t>
        </is>
      </c>
      <c r="B89" s="3621" t="inlineStr">
        <is>
          <t>BC25020018</t>
        </is>
      </c>
      <c r="C89" s="3622" t="n">
        <v>45701</v>
      </c>
      <c r="D89" s="3620" t="inlineStr">
        <is>
          <t>HUAWEI INTERNATIONAL Co. Limited</t>
        </is>
      </c>
      <c r="E89" s="3620" t="inlineStr">
        <is>
          <t>DT</t>
        </is>
      </c>
      <c r="F89" s="3623" t="n">
        <v>0</v>
      </c>
      <c r="G89" s="3623" t="n">
        <v>0</v>
      </c>
      <c r="H89" s="3623" t="n">
        <v>0</v>
      </c>
      <c r="I89" s="3623" t="n">
        <v>0</v>
      </c>
      <c r="J89" s="3623" t="n">
        <v>0</v>
      </c>
      <c r="K89" s="3623" t="n">
        <v>0</v>
      </c>
      <c r="L89" s="3623" t="n">
        <v>0</v>
      </c>
      <c r="M89" s="3623" t="n">
        <v>0</v>
      </c>
      <c r="N89" s="3623" t="n">
        <v>0</v>
      </c>
      <c r="O89" s="3623" t="n">
        <v>0</v>
      </c>
      <c r="P89" s="3623" t="n">
        <v>0</v>
      </c>
      <c r="Q89" s="3623" t="n">
        <v>0</v>
      </c>
      <c r="R89" s="3623" t="n">
        <v>0</v>
      </c>
      <c r="S89" s="3623" t="n">
        <v>0</v>
      </c>
      <c r="T89" s="3623" t="n">
        <v>0</v>
      </c>
      <c r="U89" s="3623" t="n">
        <v>0</v>
      </c>
      <c r="V89" s="3623" t="n">
        <v>0</v>
      </c>
      <c r="W89" s="3623" t="n">
        <v>0</v>
      </c>
      <c r="X89" s="3623" t="n">
        <v>0</v>
      </c>
      <c r="Y89" s="3623" t="n">
        <v>0</v>
      </c>
      <c r="Z89" s="3623" t="n">
        <v>0</v>
      </c>
      <c r="AA89" s="3623" t="n">
        <v>0</v>
      </c>
      <c r="AB89" s="3623" t="n">
        <v>912078</v>
      </c>
      <c r="AC89" s="3623" t="n">
        <v>912078</v>
      </c>
      <c r="AD89" s="3623" t="n">
        <v>0</v>
      </c>
      <c r="AE89" s="3623" t="n">
        <v>0</v>
      </c>
      <c r="AF89" s="3623" t="n">
        <v>8130036</v>
      </c>
      <c r="AG89" s="3623" t="n">
        <v>8130036</v>
      </c>
      <c r="AH89" s="3623" t="n">
        <v>0</v>
      </c>
      <c r="AI89" s="3623" t="n">
        <v>0</v>
      </c>
      <c r="AJ89" s="3623" t="n">
        <v>2500000</v>
      </c>
      <c r="AK89" s="3623" t="n">
        <v>2500000</v>
      </c>
      <c r="AL89" s="3623" t="n">
        <v>0</v>
      </c>
      <c r="AM89" s="3623" t="n">
        <v>0</v>
      </c>
      <c r="AN89" s="3623" t="n">
        <v>0</v>
      </c>
      <c r="AO89" s="3623" t="n">
        <v>0</v>
      </c>
      <c r="AP89" s="3623" t="n">
        <v>0</v>
      </c>
      <c r="AQ89" s="3623" t="n">
        <v>0</v>
      </c>
      <c r="AR89" s="3623" t="n">
        <v>0</v>
      </c>
      <c r="AS89" s="3623" t="n">
        <v>0</v>
      </c>
      <c r="AT89" s="3623" t="n">
        <v>0</v>
      </c>
      <c r="AU89" s="3623" t="n">
        <v>0</v>
      </c>
      <c r="AV89" s="3623" t="n">
        <v>0</v>
      </c>
      <c r="AW89" s="3623" t="n">
        <v>0</v>
      </c>
      <c r="AX89" s="3624" t="n">
        <v>0</v>
      </c>
      <c r="AY89" s="3624" t="n">
        <v>0</v>
      </c>
      <c r="AZ89" s="3624" t="n">
        <v>0</v>
      </c>
      <c r="BA89" s="3624" t="n">
        <v>0</v>
      </c>
      <c r="BB89" s="3625">
        <f>I89+M89+Q89+U89+Y89+AC89+AG89+AK89+AO89+AS89+AW89+BA89</f>
        <v/>
      </c>
      <c r="BC89" s="3626" t="n"/>
    </row>
    <row customFormat="1" customHeight="1" ht="30" r="90" s="2046">
      <c r="A90" s="3620" t="inlineStr">
        <is>
          <t>FOURNITURE POUR LE DEPLOIEMENT DES ROUTEURS IP MPLS POUR LA MISE EN ŒUVRE D'UN RESEAU DE TRANSPORT HIERARCHISE IP RAN
HARDWARE</t>
        </is>
      </c>
      <c r="B90" s="3621" t="inlineStr">
        <is>
          <t>BC25020020</t>
        </is>
      </c>
      <c r="C90" s="3622" t="n">
        <v>45707</v>
      </c>
      <c r="D90" s="3620" t="inlineStr">
        <is>
          <t>ERICSSON AB</t>
        </is>
      </c>
      <c r="E90" s="3620" t="inlineStr">
        <is>
          <t>DT</t>
        </is>
      </c>
      <c r="F90" s="3623" t="n">
        <v>0</v>
      </c>
      <c r="G90" s="3623" t="n">
        <v>0</v>
      </c>
      <c r="H90" s="3623" t="n">
        <v>0</v>
      </c>
      <c r="I90" s="3623" t="n">
        <v>0</v>
      </c>
      <c r="J90" s="3623" t="n">
        <v>0</v>
      </c>
      <c r="K90" s="3623" t="n">
        <v>0</v>
      </c>
      <c r="L90" s="3623" t="n">
        <v>0</v>
      </c>
      <c r="M90" s="3623" t="n">
        <v>0</v>
      </c>
      <c r="N90" s="3623" t="n">
        <v>0</v>
      </c>
      <c r="O90" s="3623" t="n">
        <v>0</v>
      </c>
      <c r="P90" s="3623" t="n">
        <v>0</v>
      </c>
      <c r="Q90" s="3623" t="n">
        <v>0</v>
      </c>
      <c r="R90" s="3623" t="n">
        <v>0</v>
      </c>
      <c r="S90" s="3623" t="n">
        <v>0</v>
      </c>
      <c r="T90" s="3623" t="n">
        <v>0</v>
      </c>
      <c r="U90" s="3623" t="n">
        <v>0</v>
      </c>
      <c r="V90" s="3623" t="n">
        <v>0</v>
      </c>
      <c r="W90" s="3623" t="n">
        <v>0</v>
      </c>
      <c r="X90" s="3623" t="n">
        <v>0</v>
      </c>
      <c r="Y90" s="3623" t="n">
        <v>0</v>
      </c>
      <c r="Z90" s="3623" t="n">
        <v>0</v>
      </c>
      <c r="AA90" s="3623" t="n">
        <v>0</v>
      </c>
      <c r="AB90" s="3623" t="n">
        <v>0</v>
      </c>
      <c r="AC90" s="3623" t="n">
        <v>0</v>
      </c>
      <c r="AD90" s="3623" t="n">
        <v>0</v>
      </c>
      <c r="AE90" s="3623" t="n">
        <v>0</v>
      </c>
      <c r="AF90" s="3623" t="n">
        <v>0</v>
      </c>
      <c r="AG90" s="3623" t="n">
        <v>0</v>
      </c>
      <c r="AH90" s="3623" t="n">
        <v>0</v>
      </c>
      <c r="AI90" s="3623" t="n">
        <v>0</v>
      </c>
      <c r="AJ90" s="3623" t="n">
        <v>15321099</v>
      </c>
      <c r="AK90" s="3623" t="n">
        <v>15321099</v>
      </c>
      <c r="AL90" s="3623" t="n">
        <v>0</v>
      </c>
      <c r="AM90" s="3623" t="n">
        <v>0</v>
      </c>
      <c r="AN90" s="3623" t="n">
        <v>0</v>
      </c>
      <c r="AO90" s="3623" t="n">
        <v>0</v>
      </c>
      <c r="AP90" s="3623" t="n">
        <v>0</v>
      </c>
      <c r="AQ90" s="3623" t="n">
        <v>0</v>
      </c>
      <c r="AR90" s="3623" t="n">
        <v>0</v>
      </c>
      <c r="AS90" s="3623" t="n">
        <v>0</v>
      </c>
      <c r="AT90" s="3623" t="n">
        <v>0</v>
      </c>
      <c r="AU90" s="3623" t="n">
        <v>0</v>
      </c>
      <c r="AV90" s="3623" t="n">
        <v>0</v>
      </c>
      <c r="AW90" s="3623" t="n">
        <v>0</v>
      </c>
      <c r="AX90" s="3624" t="n">
        <v>0</v>
      </c>
      <c r="AY90" s="3624" t="n">
        <v>0</v>
      </c>
      <c r="AZ90" s="3624" t="n">
        <v>0</v>
      </c>
      <c r="BA90" s="3624" t="n">
        <v>0</v>
      </c>
      <c r="BB90" s="3625">
        <f>I90+M90+Q90+U90+Y90+AC90+AG90+AK90+AO90+AS90+AW90+BA90</f>
        <v/>
      </c>
      <c r="BC90" s="3626" t="n"/>
    </row>
    <row customFormat="1" customHeight="1" ht="30" r="91" s="2046">
      <c r="A91" s="3620" t="inlineStr">
        <is>
          <t>PROGRAMME RAN 2023
COMMANDE N° 04 : FOURNITURE DE 15 MACRO BTS</t>
        </is>
      </c>
      <c r="B91" s="3621" t="inlineStr">
        <is>
          <t>BC25020026</t>
        </is>
      </c>
      <c r="C91" s="3622" t="n">
        <v>45707</v>
      </c>
      <c r="D91" s="3620" t="inlineStr">
        <is>
          <t>HUAWEI INTERNATIONAL Co. Limited</t>
        </is>
      </c>
      <c r="E91" s="3620" t="inlineStr">
        <is>
          <t>DT</t>
        </is>
      </c>
      <c r="F91" s="3623" t="n">
        <v>0</v>
      </c>
      <c r="G91" s="3623" t="n">
        <v>0</v>
      </c>
      <c r="H91" s="3623" t="n">
        <v>0</v>
      </c>
      <c r="I91" s="3623" t="n">
        <v>0</v>
      </c>
      <c r="J91" s="3623" t="n">
        <v>0</v>
      </c>
      <c r="K91" s="3623" t="n">
        <v>0</v>
      </c>
      <c r="L91" s="3623" t="n">
        <v>0</v>
      </c>
      <c r="M91" s="3623" t="n">
        <v>0</v>
      </c>
      <c r="N91" s="3623" t="n">
        <v>0</v>
      </c>
      <c r="O91" s="3623" t="n">
        <v>0</v>
      </c>
      <c r="P91" s="3623" t="n">
        <v>0</v>
      </c>
      <c r="Q91" s="3623" t="n">
        <v>0</v>
      </c>
      <c r="R91" s="3623" t="n">
        <v>0</v>
      </c>
      <c r="S91" s="3623" t="n">
        <v>0</v>
      </c>
      <c r="T91" s="3623" t="n">
        <v>0</v>
      </c>
      <c r="U91" s="3623" t="n">
        <v>0</v>
      </c>
      <c r="V91" s="3623" t="n">
        <v>0</v>
      </c>
      <c r="W91" s="3623" t="n">
        <v>0</v>
      </c>
      <c r="X91" s="3623" t="n">
        <v>0</v>
      </c>
      <c r="Y91" s="3623" t="n">
        <v>0</v>
      </c>
      <c r="Z91" s="3623" t="n">
        <v>0</v>
      </c>
      <c r="AA91" s="3623" t="n">
        <v>0</v>
      </c>
      <c r="AB91" s="3623" t="n">
        <v>0</v>
      </c>
      <c r="AC91" s="3623" t="n">
        <v>0</v>
      </c>
      <c r="AD91" s="3623" t="n">
        <v>0</v>
      </c>
      <c r="AE91" s="3623" t="n">
        <v>0</v>
      </c>
      <c r="AF91" s="3623" t="n">
        <v>48897461</v>
      </c>
      <c r="AG91" s="3623" t="n">
        <v>48897461</v>
      </c>
      <c r="AH91" s="3623" t="n">
        <v>364630614</v>
      </c>
      <c r="AI91" s="3623" t="n">
        <v>0</v>
      </c>
      <c r="AJ91" s="3623" t="n">
        <v>0</v>
      </c>
      <c r="AK91" s="3623" t="n">
        <v>364630614</v>
      </c>
      <c r="AL91" s="3623" t="n">
        <v>0</v>
      </c>
      <c r="AM91" s="3623" t="n">
        <v>0</v>
      </c>
      <c r="AN91" s="3623" t="n">
        <v>0</v>
      </c>
      <c r="AO91" s="3623" t="n">
        <v>0</v>
      </c>
      <c r="AP91" s="3623" t="n">
        <v>0</v>
      </c>
      <c r="AQ91" s="3623" t="n">
        <v>0</v>
      </c>
      <c r="AR91" s="3623" t="n">
        <v>0</v>
      </c>
      <c r="AS91" s="3623" t="n">
        <v>0</v>
      </c>
      <c r="AT91" s="3623" t="n">
        <v>0</v>
      </c>
      <c r="AU91" s="3623" t="n">
        <v>0</v>
      </c>
      <c r="AV91" s="3623" t="n">
        <v>0</v>
      </c>
      <c r="AW91" s="3623" t="n">
        <v>0</v>
      </c>
      <c r="AX91" s="3624" t="n">
        <v>0</v>
      </c>
      <c r="AY91" s="3624" t="n">
        <v>0</v>
      </c>
      <c r="AZ91" s="3624" t="n">
        <v>0</v>
      </c>
      <c r="BA91" s="3624" t="n">
        <v>0</v>
      </c>
      <c r="BB91" s="3625">
        <f>I91+M91+Q91+U91+Y91+AC91+AG91+AK91+AO91+AS91+AW91+BA91</f>
        <v/>
      </c>
      <c r="BC91" s="3626" t="n"/>
    </row>
    <row customFormat="1" customHeight="1" ht="30" r="92" s="2046">
      <c r="A92" s="3620" t="inlineStr">
        <is>
          <t>PROGRAMME RAN 2023 COMMANDE N°04 PRESTATION POUR 15 MACRO BTS</t>
        </is>
      </c>
      <c r="B92" s="3621" t="inlineStr">
        <is>
          <t>BC25020027</t>
        </is>
      </c>
      <c r="C92" s="3622" t="n">
        <v>45707</v>
      </c>
      <c r="D92" s="3620" t="inlineStr">
        <is>
          <t>HUAWEI TECHNOLOGIES BENIN</t>
        </is>
      </c>
      <c r="E92" s="3620" t="inlineStr">
        <is>
          <t>DT</t>
        </is>
      </c>
      <c r="F92" s="3623" t="n">
        <v>0</v>
      </c>
      <c r="G92" s="3623" t="n">
        <v>0</v>
      </c>
      <c r="H92" s="3623" t="n">
        <v>0</v>
      </c>
      <c r="I92" s="3623" t="n">
        <v>0</v>
      </c>
      <c r="J92" s="3623" t="n">
        <v>0</v>
      </c>
      <c r="K92" s="3623" t="n">
        <v>0</v>
      </c>
      <c r="L92" s="3623" t="n">
        <v>0</v>
      </c>
      <c r="M92" s="3623" t="n">
        <v>0</v>
      </c>
      <c r="N92" s="3623" t="n">
        <v>0</v>
      </c>
      <c r="O92" s="3623" t="n">
        <v>35246453</v>
      </c>
      <c r="P92" s="3623" t="n">
        <v>0</v>
      </c>
      <c r="Q92" s="3623" t="n">
        <v>35246453</v>
      </c>
      <c r="R92" s="3623" t="n">
        <v>0</v>
      </c>
      <c r="S92" s="3623" t="n">
        <v>0</v>
      </c>
      <c r="T92" s="3623" t="n">
        <v>0</v>
      </c>
      <c r="U92" s="3623" t="n">
        <v>0</v>
      </c>
      <c r="V92" s="3623" t="n">
        <v>0</v>
      </c>
      <c r="W92" s="3623" t="n">
        <v>0</v>
      </c>
      <c r="X92" s="3623" t="n">
        <v>0</v>
      </c>
      <c r="Y92" s="3623" t="n">
        <v>0</v>
      </c>
      <c r="Z92" s="3623" t="n">
        <v>0</v>
      </c>
      <c r="AA92" s="3623" t="n">
        <v>0</v>
      </c>
      <c r="AB92" s="3623" t="n">
        <v>0</v>
      </c>
      <c r="AC92" s="3623" t="n">
        <v>0</v>
      </c>
      <c r="AD92" s="3623" t="n">
        <v>0</v>
      </c>
      <c r="AE92" s="3623" t="n">
        <v>0</v>
      </c>
      <c r="AF92" s="3623" t="n">
        <v>0</v>
      </c>
      <c r="AG92" s="3623" t="n">
        <v>0</v>
      </c>
      <c r="AH92" s="3623" t="n">
        <v>0</v>
      </c>
      <c r="AI92" s="3623" t="n">
        <v>74409177</v>
      </c>
      <c r="AJ92" s="3623" t="n">
        <v>0</v>
      </c>
      <c r="AK92" s="3623" t="n">
        <v>74409177</v>
      </c>
      <c r="AL92" s="3623" t="n">
        <v>0</v>
      </c>
      <c r="AM92" s="3623" t="n">
        <v>0</v>
      </c>
      <c r="AN92" s="3623" t="n">
        <v>0</v>
      </c>
      <c r="AO92" s="3623" t="n">
        <v>0</v>
      </c>
      <c r="AP92" s="3623" t="n">
        <v>0</v>
      </c>
      <c r="AQ92" s="3623" t="n">
        <v>0</v>
      </c>
      <c r="AR92" s="3623" t="n">
        <v>0</v>
      </c>
      <c r="AS92" s="3623" t="n">
        <v>0</v>
      </c>
      <c r="AT92" s="3623" t="n">
        <v>0</v>
      </c>
      <c r="AU92" s="3623" t="n">
        <v>0</v>
      </c>
      <c r="AV92" s="3623" t="n">
        <v>0</v>
      </c>
      <c r="AW92" s="3623" t="n">
        <v>0</v>
      </c>
      <c r="AX92" s="3624" t="n">
        <v>0</v>
      </c>
      <c r="AY92" s="3624" t="n">
        <v>0</v>
      </c>
      <c r="AZ92" s="3624" t="n">
        <v>0</v>
      </c>
      <c r="BA92" s="3624" t="n">
        <v>0</v>
      </c>
      <c r="BB92" s="3625">
        <f>I92+M92+Q92+U92+Y92+AC92+AG92+AK92+AO92+AS92+AW92+BA92</f>
        <v/>
      </c>
      <c r="BC92" s="3626" t="n"/>
    </row>
    <row customFormat="1" customHeight="1" ht="30" r="93" s="2046">
      <c r="A93" s="3620" t="inlineStr">
        <is>
          <t>REALISATION TRANSPORT INSTALLATION ET REPLI DE MATS AMOVIBLES COMPLEMENTAIRES POUR LA COUVERTURE WELOVEYA  2024 ET WEWEXE  2025</t>
        </is>
      </c>
      <c r="B93" s="3621" t="inlineStr">
        <is>
          <t>BC25020029</t>
        </is>
      </c>
      <c r="C93" s="3622" t="n">
        <v>45714</v>
      </c>
      <c r="D93" s="3620" t="inlineStr">
        <is>
          <t>ESPOIR CONSTRUCTION</t>
        </is>
      </c>
      <c r="E93" s="3620" t="inlineStr">
        <is>
          <t>DT</t>
        </is>
      </c>
      <c r="F93" s="3623" t="n">
        <v>0</v>
      </c>
      <c r="G93" s="3623" t="n">
        <v>0</v>
      </c>
      <c r="H93" s="3623" t="n">
        <v>0</v>
      </c>
      <c r="I93" s="3623" t="n">
        <v>0</v>
      </c>
      <c r="J93" s="3623" t="n">
        <v>0</v>
      </c>
      <c r="K93" s="3623" t="n">
        <v>0</v>
      </c>
      <c r="L93" s="3623" t="n">
        <v>0</v>
      </c>
      <c r="M93" s="3623" t="n">
        <v>0</v>
      </c>
      <c r="N93" s="3623" t="n">
        <v>0</v>
      </c>
      <c r="O93" s="3623" t="n">
        <v>0</v>
      </c>
      <c r="P93" s="3623" t="n">
        <v>0</v>
      </c>
      <c r="Q93" s="3623" t="n">
        <v>0</v>
      </c>
      <c r="R93" s="3623" t="n">
        <v>0</v>
      </c>
      <c r="S93" s="3623" t="n">
        <v>0</v>
      </c>
      <c r="T93" s="3623" t="n">
        <v>0</v>
      </c>
      <c r="U93" s="3623" t="n">
        <v>0</v>
      </c>
      <c r="V93" s="3623" t="n">
        <v>0</v>
      </c>
      <c r="W93" s="3623" t="n">
        <v>0</v>
      </c>
      <c r="X93" s="3623" t="n">
        <v>0</v>
      </c>
      <c r="Y93" s="3623" t="n">
        <v>0</v>
      </c>
      <c r="Z93" s="3623" t="n">
        <v>0</v>
      </c>
      <c r="AA93" s="3623" t="n">
        <v>6772782</v>
      </c>
      <c r="AB93" s="3623" t="n">
        <v>0</v>
      </c>
      <c r="AC93" s="3623" t="n">
        <v>6772782</v>
      </c>
      <c r="AD93" s="3623" t="n">
        <v>0</v>
      </c>
      <c r="AE93" s="3623" t="n">
        <v>0</v>
      </c>
      <c r="AF93" s="3623" t="n">
        <v>0</v>
      </c>
      <c r="AG93" s="3623" t="n">
        <v>0</v>
      </c>
      <c r="AH93" s="3623" t="n">
        <v>0</v>
      </c>
      <c r="AI93" s="3623" t="n">
        <v>0</v>
      </c>
      <c r="AJ93" s="3623" t="n">
        <v>0</v>
      </c>
      <c r="AK93" s="3623" t="n">
        <v>0</v>
      </c>
      <c r="AL93" s="3623" t="n">
        <v>0</v>
      </c>
      <c r="AM93" s="3623" t="n">
        <v>0</v>
      </c>
      <c r="AN93" s="3623" t="n">
        <v>0</v>
      </c>
      <c r="AO93" s="3623" t="n">
        <v>0</v>
      </c>
      <c r="AP93" s="3623" t="n">
        <v>0</v>
      </c>
      <c r="AQ93" s="3623" t="n">
        <v>0</v>
      </c>
      <c r="AR93" s="3623" t="n">
        <v>0</v>
      </c>
      <c r="AS93" s="3623" t="n">
        <v>0</v>
      </c>
      <c r="AT93" s="3623" t="n">
        <v>0</v>
      </c>
      <c r="AU93" s="3623" t="n">
        <v>0</v>
      </c>
      <c r="AV93" s="3623" t="n">
        <v>0</v>
      </c>
      <c r="AW93" s="3623" t="n">
        <v>0</v>
      </c>
      <c r="AX93" s="3624" t="n">
        <v>0</v>
      </c>
      <c r="AY93" s="3624" t="n">
        <v>0</v>
      </c>
      <c r="AZ93" s="3624" t="n">
        <v>0</v>
      </c>
      <c r="BA93" s="3624" t="n">
        <v>0</v>
      </c>
      <c r="BB93" s="3625">
        <f>I93+M93+Q93+U93+Y93+AC93+AG93+AK93+AO93+AS93+AW93+BA93</f>
        <v/>
      </c>
      <c r="BC93" s="3626" t="n"/>
    </row>
    <row customFormat="1" customHeight="1" ht="30" r="94" s="2046">
      <c r="A94" s="3620" t="inlineStr">
        <is>
          <t>PRESTATION POUR LA MISE A PALIER DES LOGICIELS DES NŒUDS DU BACKBONE ET LIAISONS D'ACCES FH ( COMMANDE N°1)</t>
        </is>
      </c>
      <c r="B94" s="3621" t="inlineStr">
        <is>
          <t>BC25020034</t>
        </is>
      </c>
      <c r="C94" s="3622" t="n">
        <v>45713</v>
      </c>
      <c r="D94" s="3620" t="inlineStr">
        <is>
          <t>HUAWEI TECHNOLOGIES BENIN</t>
        </is>
      </c>
      <c r="E94" s="3620" t="inlineStr">
        <is>
          <t>DT</t>
        </is>
      </c>
      <c r="F94" s="3623" t="n">
        <v>0</v>
      </c>
      <c r="G94" s="3623" t="n">
        <v>0</v>
      </c>
      <c r="H94" s="3623" t="n">
        <v>0</v>
      </c>
      <c r="I94" s="3623" t="n">
        <v>0</v>
      </c>
      <c r="J94" s="3623" t="n">
        <v>0</v>
      </c>
      <c r="K94" s="3623" t="n">
        <v>0</v>
      </c>
      <c r="L94" s="3623" t="n">
        <v>0</v>
      </c>
      <c r="M94" s="3623" t="n">
        <v>0</v>
      </c>
      <c r="N94" s="3623" t="n">
        <v>0</v>
      </c>
      <c r="O94" s="3623" t="n">
        <v>0</v>
      </c>
      <c r="P94" s="3623" t="n">
        <v>0</v>
      </c>
      <c r="Q94" s="3623" t="n">
        <v>0</v>
      </c>
      <c r="R94" s="3623" t="n">
        <v>0</v>
      </c>
      <c r="S94" s="3623" t="n">
        <v>0</v>
      </c>
      <c r="T94" s="3623" t="n">
        <v>0</v>
      </c>
      <c r="U94" s="3623" t="n">
        <v>0</v>
      </c>
      <c r="V94" s="3623" t="n">
        <v>0</v>
      </c>
      <c r="W94" s="3623" t="n">
        <v>0</v>
      </c>
      <c r="X94" s="3623" t="n">
        <v>0</v>
      </c>
      <c r="Y94" s="3623" t="n">
        <v>0</v>
      </c>
      <c r="Z94" s="3623" t="n">
        <v>0</v>
      </c>
      <c r="AA94" s="3623" t="n">
        <v>11629007</v>
      </c>
      <c r="AB94" s="3623" t="n">
        <v>0</v>
      </c>
      <c r="AC94" s="3623" t="n">
        <v>11629007</v>
      </c>
      <c r="AD94" s="3623" t="n">
        <v>0</v>
      </c>
      <c r="AE94" s="3623" t="n">
        <v>27134351</v>
      </c>
      <c r="AF94" s="3623" t="n">
        <v>0</v>
      </c>
      <c r="AG94" s="3623" t="n">
        <v>27134351</v>
      </c>
      <c r="AH94" s="3623" t="n">
        <v>0</v>
      </c>
      <c r="AI94" s="3623" t="n">
        <v>0</v>
      </c>
      <c r="AJ94" s="3623" t="n">
        <v>0</v>
      </c>
      <c r="AK94" s="3623" t="n">
        <v>0</v>
      </c>
      <c r="AL94" s="3623" t="n">
        <v>0</v>
      </c>
      <c r="AM94" s="3623" t="n">
        <v>0</v>
      </c>
      <c r="AN94" s="3623" t="n">
        <v>0</v>
      </c>
      <c r="AO94" s="3623" t="n">
        <v>0</v>
      </c>
      <c r="AP94" s="3623" t="n">
        <v>0</v>
      </c>
      <c r="AQ94" s="3623" t="n">
        <v>0</v>
      </c>
      <c r="AR94" s="3623" t="n">
        <v>0</v>
      </c>
      <c r="AS94" s="3623" t="n">
        <v>0</v>
      </c>
      <c r="AT94" s="3623" t="n">
        <v>0</v>
      </c>
      <c r="AU94" s="3623" t="n">
        <v>0</v>
      </c>
      <c r="AV94" s="3623" t="n">
        <v>0</v>
      </c>
      <c r="AW94" s="3623" t="n">
        <v>0</v>
      </c>
      <c r="AX94" s="3624" t="n">
        <v>0</v>
      </c>
      <c r="AY94" s="3624" t="n">
        <v>0</v>
      </c>
      <c r="AZ94" s="3624" t="n">
        <v>0</v>
      </c>
      <c r="BA94" s="3624" t="n">
        <v>0</v>
      </c>
      <c r="BB94" s="3625">
        <f>I94+M94+Q94+U94+Y94+AC94+AG94+AK94+AO94+AS94+AW94+BA94</f>
        <v/>
      </c>
      <c r="BC94" s="3626" t="n"/>
    </row>
    <row customFormat="1" customHeight="1" ht="30" r="95" s="2046">
      <c r="A95" s="3620" t="inlineStr">
        <is>
          <t>FOURNITURE POUR LA MISE A NIVEAU LOGICIEL SRAN ( COMMANDE N°1)</t>
        </is>
      </c>
      <c r="B95" s="3621" t="inlineStr">
        <is>
          <t>BC25020038</t>
        </is>
      </c>
      <c r="C95" s="3622" t="n">
        <v>45714</v>
      </c>
      <c r="D95" s="3620" t="inlineStr">
        <is>
          <t>HUAWEI TECHNOLOGIES CO LTD</t>
        </is>
      </c>
      <c r="E95" s="3620" t="inlineStr">
        <is>
          <t>DT</t>
        </is>
      </c>
      <c r="F95" s="3623" t="n">
        <v>0</v>
      </c>
      <c r="G95" s="3623" t="n">
        <v>0</v>
      </c>
      <c r="H95" s="3623" t="n">
        <v>0</v>
      </c>
      <c r="I95" s="3623" t="n">
        <v>0</v>
      </c>
      <c r="J95" s="3623" t="n">
        <v>0</v>
      </c>
      <c r="K95" s="3623" t="n">
        <v>0</v>
      </c>
      <c r="L95" s="3623" t="n">
        <v>0</v>
      </c>
      <c r="M95" s="3623" t="n">
        <v>0</v>
      </c>
      <c r="N95" s="3623" t="n">
        <v>0</v>
      </c>
      <c r="O95" s="3623" t="n">
        <v>0</v>
      </c>
      <c r="P95" s="3623" t="n">
        <v>0</v>
      </c>
      <c r="Q95" s="3623" t="n">
        <v>0</v>
      </c>
      <c r="R95" s="3623" t="n">
        <v>0</v>
      </c>
      <c r="S95" s="3623" t="n">
        <v>0</v>
      </c>
      <c r="T95" s="3623" t="n">
        <v>0</v>
      </c>
      <c r="U95" s="3623" t="n">
        <v>0</v>
      </c>
      <c r="V95" s="3623" t="n">
        <v>0</v>
      </c>
      <c r="W95" s="3623" t="n">
        <v>0</v>
      </c>
      <c r="X95" s="3623" t="n">
        <v>0</v>
      </c>
      <c r="Y95" s="3623" t="n">
        <v>0</v>
      </c>
      <c r="Z95" s="3623" t="n">
        <v>0</v>
      </c>
      <c r="AA95" s="3623" t="n">
        <v>216781099</v>
      </c>
      <c r="AB95" s="3623" t="n">
        <v>0</v>
      </c>
      <c r="AC95" s="3623" t="n">
        <v>216781099</v>
      </c>
      <c r="AD95" s="3623" t="n">
        <v>0</v>
      </c>
      <c r="AE95" s="3623" t="n">
        <v>0</v>
      </c>
      <c r="AF95" s="3623" t="n">
        <v>0</v>
      </c>
      <c r="AG95" s="3623" t="n">
        <v>0</v>
      </c>
      <c r="AH95" s="3623" t="n">
        <v>0</v>
      </c>
      <c r="AI95" s="3623" t="n">
        <v>0</v>
      </c>
      <c r="AJ95" s="3623" t="n">
        <v>0</v>
      </c>
      <c r="AK95" s="3623" t="n">
        <v>0</v>
      </c>
      <c r="AL95" s="3623" t="n">
        <v>0</v>
      </c>
      <c r="AM95" s="3623" t="n">
        <v>0</v>
      </c>
      <c r="AN95" s="3623" t="n">
        <v>0</v>
      </c>
      <c r="AO95" s="3623" t="n">
        <v>0</v>
      </c>
      <c r="AP95" s="3623" t="n">
        <v>0</v>
      </c>
      <c r="AQ95" s="3623" t="n">
        <v>0</v>
      </c>
      <c r="AR95" s="3623" t="n">
        <v>0</v>
      </c>
      <c r="AS95" s="3623" t="n">
        <v>0</v>
      </c>
      <c r="AT95" s="3623" t="n">
        <v>0</v>
      </c>
      <c r="AU95" s="3623" t="n">
        <v>0</v>
      </c>
      <c r="AV95" s="3623" t="n">
        <v>0</v>
      </c>
      <c r="AW95" s="3623" t="n">
        <v>0</v>
      </c>
      <c r="AX95" s="3624" t="n">
        <v>0</v>
      </c>
      <c r="AY95" s="3624" t="n">
        <v>0</v>
      </c>
      <c r="AZ95" s="3624" t="n">
        <v>0</v>
      </c>
      <c r="BA95" s="3624" t="n">
        <v>0</v>
      </c>
      <c r="BB95" s="3625">
        <f>I95+M95+Q95+U95+Y95+AC95+AG95+AK95+AO95+AS95+AW95+BA95</f>
        <v/>
      </c>
      <c r="BC95" s="3626" t="n"/>
    </row>
    <row customFormat="1" customHeight="1" ht="30" r="96" s="2046">
      <c r="A96" s="3620" t="inlineStr">
        <is>
          <t>PRESTATION POUR LA MISE A NIVEAU LOGICIEL SRAN (COMMANDE N°1)</t>
        </is>
      </c>
      <c r="B96" s="3621" t="inlineStr">
        <is>
          <t>BC25020039</t>
        </is>
      </c>
      <c r="C96" s="3622" t="n">
        <v>45714</v>
      </c>
      <c r="D96" s="3620" t="inlineStr">
        <is>
          <t>HUAWEI TECHNOLOGIES BENIN</t>
        </is>
      </c>
      <c r="E96" s="3620" t="inlineStr">
        <is>
          <t>DT</t>
        </is>
      </c>
      <c r="F96" s="3623" t="n">
        <v>0</v>
      </c>
      <c r="G96" s="3623" t="n">
        <v>0</v>
      </c>
      <c r="H96" s="3623" t="n">
        <v>0</v>
      </c>
      <c r="I96" s="3623" t="n">
        <v>0</v>
      </c>
      <c r="J96" s="3623" t="n">
        <v>0</v>
      </c>
      <c r="K96" s="3623" t="n">
        <v>0</v>
      </c>
      <c r="L96" s="3623" t="n">
        <v>0</v>
      </c>
      <c r="M96" s="3623" t="n">
        <v>0</v>
      </c>
      <c r="N96" s="3623" t="n">
        <v>0</v>
      </c>
      <c r="O96" s="3623" t="n">
        <v>0</v>
      </c>
      <c r="P96" s="3623" t="n">
        <v>0</v>
      </c>
      <c r="Q96" s="3623" t="n">
        <v>0</v>
      </c>
      <c r="R96" s="3623" t="n">
        <v>0</v>
      </c>
      <c r="S96" s="3623" t="n">
        <v>12697882</v>
      </c>
      <c r="T96" s="3623" t="n">
        <v>0</v>
      </c>
      <c r="U96" s="3623" t="n">
        <v>12697882</v>
      </c>
      <c r="V96" s="3623" t="n">
        <v>0</v>
      </c>
      <c r="W96" s="3623" t="n">
        <v>0</v>
      </c>
      <c r="X96" s="3623" t="n">
        <v>0</v>
      </c>
      <c r="Y96" s="3623" t="n">
        <v>0</v>
      </c>
      <c r="Z96" s="3623" t="n">
        <v>0</v>
      </c>
      <c r="AA96" s="3623" t="n">
        <v>29628391</v>
      </c>
      <c r="AB96" s="3623" t="n">
        <v>0</v>
      </c>
      <c r="AC96" s="3623" t="n">
        <v>29628391</v>
      </c>
      <c r="AD96" s="3623" t="n">
        <v>0</v>
      </c>
      <c r="AE96" s="3623" t="n">
        <v>0</v>
      </c>
      <c r="AF96" s="3623" t="n">
        <v>0</v>
      </c>
      <c r="AG96" s="3623" t="n">
        <v>0</v>
      </c>
      <c r="AH96" s="3623" t="n">
        <v>0</v>
      </c>
      <c r="AI96" s="3623" t="n">
        <v>0</v>
      </c>
      <c r="AJ96" s="3623" t="n">
        <v>0</v>
      </c>
      <c r="AK96" s="3623" t="n">
        <v>0</v>
      </c>
      <c r="AL96" s="3623" t="n">
        <v>0</v>
      </c>
      <c r="AM96" s="3623" t="n">
        <v>0</v>
      </c>
      <c r="AN96" s="3623" t="n">
        <v>0</v>
      </c>
      <c r="AO96" s="3623" t="n">
        <v>0</v>
      </c>
      <c r="AP96" s="3623" t="n">
        <v>0</v>
      </c>
      <c r="AQ96" s="3623" t="n">
        <v>0</v>
      </c>
      <c r="AR96" s="3623" t="n">
        <v>0</v>
      </c>
      <c r="AS96" s="3623" t="n">
        <v>0</v>
      </c>
      <c r="AT96" s="3623" t="n">
        <v>0</v>
      </c>
      <c r="AU96" s="3623" t="n">
        <v>0</v>
      </c>
      <c r="AV96" s="3623" t="n">
        <v>0</v>
      </c>
      <c r="AW96" s="3623" t="n">
        <v>0</v>
      </c>
      <c r="AX96" s="3624" t="n">
        <v>0</v>
      </c>
      <c r="AY96" s="3624" t="n">
        <v>0</v>
      </c>
      <c r="AZ96" s="3624" t="n">
        <v>0</v>
      </c>
      <c r="BA96" s="3624" t="n">
        <v>0</v>
      </c>
      <c r="BB96" s="3625">
        <f>I96+M96+Q96+U96+Y96+AC96+AG96+AK96+AO96+AS96+AW96+BA96</f>
        <v/>
      </c>
      <c r="BC96" s="3626" t="n"/>
    </row>
    <row customFormat="1" customHeight="1" ht="30" r="97" s="2046">
      <c r="A97" s="3620" t="inlineStr">
        <is>
          <t>FOURNITURE POUR LA MISE A PALIER DES LOGICIELS DES NŒUDS DU BACKBONE ET LIAISONS D'ACCES FH ( COMMANDE N°1)</t>
        </is>
      </c>
      <c r="B97" s="3621" t="inlineStr">
        <is>
          <t>BC25020040</t>
        </is>
      </c>
      <c r="C97" s="3622" t="n">
        <v>45714</v>
      </c>
      <c r="D97" s="3620" t="inlineStr">
        <is>
          <t>HUAWEI TECHNOLOGIES CO LTD</t>
        </is>
      </c>
      <c r="E97" s="3620" t="inlineStr">
        <is>
          <t>DT</t>
        </is>
      </c>
      <c r="F97" s="3623" t="n">
        <v>0</v>
      </c>
      <c r="G97" s="3623" t="n">
        <v>0</v>
      </c>
      <c r="H97" s="3623" t="n">
        <v>0</v>
      </c>
      <c r="I97" s="3623" t="n">
        <v>0</v>
      </c>
      <c r="J97" s="3623" t="n">
        <v>0</v>
      </c>
      <c r="K97" s="3623" t="n">
        <v>0</v>
      </c>
      <c r="L97" s="3623" t="n">
        <v>0</v>
      </c>
      <c r="M97" s="3623" t="n">
        <v>0</v>
      </c>
      <c r="N97" s="3623" t="n">
        <v>0</v>
      </c>
      <c r="O97" s="3623" t="n">
        <v>0</v>
      </c>
      <c r="P97" s="3623" t="n">
        <v>0</v>
      </c>
      <c r="Q97" s="3623" t="n">
        <v>0</v>
      </c>
      <c r="R97" s="3623" t="n">
        <v>0</v>
      </c>
      <c r="S97" s="3623" t="n">
        <v>0</v>
      </c>
      <c r="T97" s="3623" t="n">
        <v>0</v>
      </c>
      <c r="U97" s="3623" t="n">
        <v>0</v>
      </c>
      <c r="V97" s="3623" t="n">
        <v>0</v>
      </c>
      <c r="W97" s="3623" t="n">
        <v>0</v>
      </c>
      <c r="X97" s="3623" t="n">
        <v>0</v>
      </c>
      <c r="Y97" s="3623" t="n">
        <v>0</v>
      </c>
      <c r="Z97" s="3623" t="n">
        <v>0</v>
      </c>
      <c r="AA97" s="3623" t="n">
        <v>0</v>
      </c>
      <c r="AB97" s="3623" t="n">
        <v>0</v>
      </c>
      <c r="AC97" s="3623" t="n">
        <v>0</v>
      </c>
      <c r="AD97" s="3623" t="n">
        <v>0</v>
      </c>
      <c r="AE97" s="3623" t="n">
        <v>61046357</v>
      </c>
      <c r="AF97" s="3623" t="n">
        <v>0</v>
      </c>
      <c r="AG97" s="3623" t="n">
        <v>61046357</v>
      </c>
      <c r="AH97" s="3623" t="n">
        <v>0</v>
      </c>
      <c r="AI97" s="3623" t="n">
        <v>0</v>
      </c>
      <c r="AJ97" s="3623" t="n">
        <v>0</v>
      </c>
      <c r="AK97" s="3623" t="n">
        <v>0</v>
      </c>
      <c r="AL97" s="3623" t="n">
        <v>0</v>
      </c>
      <c r="AM97" s="3623" t="n">
        <v>0</v>
      </c>
      <c r="AN97" s="3623" t="n">
        <v>0</v>
      </c>
      <c r="AO97" s="3623" t="n">
        <v>0</v>
      </c>
      <c r="AP97" s="3623" t="n">
        <v>0</v>
      </c>
      <c r="AQ97" s="3623" t="n">
        <v>0</v>
      </c>
      <c r="AR97" s="3623" t="n">
        <v>0</v>
      </c>
      <c r="AS97" s="3623" t="n">
        <v>0</v>
      </c>
      <c r="AT97" s="3623" t="n">
        <v>0</v>
      </c>
      <c r="AU97" s="3623" t="n">
        <v>0</v>
      </c>
      <c r="AV97" s="3623" t="n">
        <v>0</v>
      </c>
      <c r="AW97" s="3623" t="n">
        <v>0</v>
      </c>
      <c r="AX97" s="3624" t="n">
        <v>0</v>
      </c>
      <c r="AY97" s="3624" t="n">
        <v>0</v>
      </c>
      <c r="AZ97" s="3624" t="n">
        <v>0</v>
      </c>
      <c r="BA97" s="3624" t="n">
        <v>0</v>
      </c>
      <c r="BB97" s="3625">
        <f>I97+M97+Q97+U97+Y97+AC97+AG97+AK97+AO97+AS97+AW97+BA97</f>
        <v/>
      </c>
      <c r="BC97" s="3626" t="n"/>
    </row>
    <row customFormat="1" customHeight="1" ht="30" r="98" s="2046">
      <c r="A98" s="3620" t="inlineStr">
        <is>
          <t>MISE EN OAUVRE DU RESEAU D'INTERCONNEXION DE SITES EN FIBRE OPTIQUE AERIENNE DANS LES REGIONS DE COTONOU, PORTO-NOVO , SEME ET CALAVI</t>
        </is>
      </c>
      <c r="B98" s="3621" t="inlineStr">
        <is>
          <t>BC25020046</t>
        </is>
      </c>
      <c r="C98" s="3622" t="n">
        <v>45726</v>
      </c>
      <c r="D98" s="3620" t="inlineStr">
        <is>
          <t>JJ TELECOM</t>
        </is>
      </c>
      <c r="E98" s="3620" t="inlineStr">
        <is>
          <t>DT</t>
        </is>
      </c>
      <c r="F98" s="3623" t="n">
        <v>0</v>
      </c>
      <c r="G98" s="3623" t="n">
        <v>0</v>
      </c>
      <c r="H98" s="3623" t="n">
        <v>0</v>
      </c>
      <c r="I98" s="3623" t="n">
        <v>0</v>
      </c>
      <c r="J98" s="3623" t="n">
        <v>0</v>
      </c>
      <c r="K98" s="3623" t="n">
        <v>0</v>
      </c>
      <c r="L98" s="3623" t="n">
        <v>0</v>
      </c>
      <c r="M98" s="3623" t="n">
        <v>0</v>
      </c>
      <c r="N98" s="3623" t="n">
        <v>0</v>
      </c>
      <c r="O98" s="3623" t="n">
        <v>0</v>
      </c>
      <c r="P98" s="3623" t="n">
        <v>0</v>
      </c>
      <c r="Q98" s="3623" t="n">
        <v>0</v>
      </c>
      <c r="R98" s="3623" t="n">
        <v>179908333</v>
      </c>
      <c r="S98" s="3623" t="n">
        <v>0</v>
      </c>
      <c r="T98" s="3623" t="n">
        <v>0</v>
      </c>
      <c r="U98" s="3623" t="n">
        <v>179908333</v>
      </c>
      <c r="V98" s="3623" t="n">
        <v>93552334</v>
      </c>
      <c r="W98" s="3623" t="n">
        <v>0</v>
      </c>
      <c r="X98" s="3623" t="n">
        <v>0</v>
      </c>
      <c r="Y98" s="3623" t="n">
        <v>93552334</v>
      </c>
      <c r="Z98" s="3623" t="n">
        <v>0</v>
      </c>
      <c r="AA98" s="3623" t="n">
        <v>7196333</v>
      </c>
      <c r="AB98" s="3623" t="n">
        <v>0</v>
      </c>
      <c r="AC98" s="3623" t="n">
        <v>7196333</v>
      </c>
      <c r="AD98" s="3623" t="n">
        <v>0</v>
      </c>
      <c r="AE98" s="3623" t="n">
        <v>57570667</v>
      </c>
      <c r="AF98" s="3623" t="n">
        <v>0</v>
      </c>
      <c r="AG98" s="3623" t="n">
        <v>57570667</v>
      </c>
      <c r="AH98" s="3623" t="n">
        <v>0</v>
      </c>
      <c r="AI98" s="3623" t="n">
        <v>0</v>
      </c>
      <c r="AJ98" s="3623" t="n">
        <v>0</v>
      </c>
      <c r="AK98" s="3623" t="n">
        <v>0</v>
      </c>
      <c r="AL98" s="3623" t="n">
        <v>0</v>
      </c>
      <c r="AM98" s="3623" t="n">
        <v>0</v>
      </c>
      <c r="AN98" s="3623" t="n">
        <v>0</v>
      </c>
      <c r="AO98" s="3623" t="n">
        <v>0</v>
      </c>
      <c r="AP98" s="3623" t="n">
        <v>0</v>
      </c>
      <c r="AQ98" s="3623" t="n">
        <v>0</v>
      </c>
      <c r="AR98" s="3623" t="n">
        <v>0</v>
      </c>
      <c r="AS98" s="3623" t="n">
        <v>0</v>
      </c>
      <c r="AT98" s="3623" t="n">
        <v>0</v>
      </c>
      <c r="AU98" s="3623" t="n">
        <v>0</v>
      </c>
      <c r="AV98" s="3623" t="n">
        <v>0</v>
      </c>
      <c r="AW98" s="3623" t="n">
        <v>0</v>
      </c>
      <c r="AX98" s="3624" t="n">
        <v>0</v>
      </c>
      <c r="AY98" s="3624" t="n">
        <v>0</v>
      </c>
      <c r="AZ98" s="3624" t="n">
        <v>0</v>
      </c>
      <c r="BA98" s="3624" t="n">
        <v>0</v>
      </c>
      <c r="BB98" s="3625">
        <f>I98+M98+Q98+U98+Y98+AC98+AG98+AK98+AO98+AS98+AW98+BA98</f>
        <v/>
      </c>
      <c r="BC98" s="3626" t="n"/>
    </row>
    <row customFormat="1" customHeight="1" ht="30" r="99" s="2046">
      <c r="A99" s="3620" t="inlineStr">
        <is>
          <t>ACQUISITION DE POSTE TV TELEVISEUR LED SMART LG ULTRA</t>
        </is>
      </c>
      <c r="B99" s="3621" t="inlineStr">
        <is>
          <t>BC25030003</t>
        </is>
      </c>
      <c r="C99" s="3622" t="n">
        <v>45721</v>
      </c>
      <c r="D99" s="3620" t="inlineStr">
        <is>
          <t>SOCAR BENIN</t>
        </is>
      </c>
      <c r="E99" s="3620" t="inlineStr">
        <is>
          <t>DSI</t>
        </is>
      </c>
      <c r="F99" s="3623" t="n">
        <v>0</v>
      </c>
      <c r="G99" s="3623" t="n">
        <v>0</v>
      </c>
      <c r="H99" s="3623" t="n">
        <v>0</v>
      </c>
      <c r="I99" s="3623" t="n">
        <v>0</v>
      </c>
      <c r="J99" s="3623" t="n">
        <v>0</v>
      </c>
      <c r="K99" s="3623" t="n">
        <v>0</v>
      </c>
      <c r="L99" s="3623" t="n">
        <v>0</v>
      </c>
      <c r="M99" s="3623" t="n">
        <v>0</v>
      </c>
      <c r="N99" s="3623" t="n">
        <v>1830001</v>
      </c>
      <c r="O99" s="3623" t="n">
        <v>0</v>
      </c>
      <c r="P99" s="3623" t="n">
        <v>0</v>
      </c>
      <c r="Q99" s="3623" t="n">
        <v>1830001</v>
      </c>
      <c r="R99" s="3623" t="n">
        <v>0</v>
      </c>
      <c r="S99" s="3623" t="n">
        <v>0</v>
      </c>
      <c r="T99" s="3623" t="n">
        <v>0</v>
      </c>
      <c r="U99" s="3623" t="n">
        <v>0</v>
      </c>
      <c r="V99" s="3623" t="n">
        <v>0</v>
      </c>
      <c r="W99" s="3623" t="n">
        <v>0</v>
      </c>
      <c r="X99" s="3623" t="n">
        <v>0</v>
      </c>
      <c r="Y99" s="3623" t="n">
        <v>0</v>
      </c>
      <c r="Z99" s="3623" t="n">
        <v>0</v>
      </c>
      <c r="AA99" s="3623" t="n">
        <v>0</v>
      </c>
      <c r="AB99" s="3623" t="n">
        <v>0</v>
      </c>
      <c r="AC99" s="3623" t="n">
        <v>0</v>
      </c>
      <c r="AD99" s="3623" t="n">
        <v>0</v>
      </c>
      <c r="AE99" s="3623" t="n">
        <v>0</v>
      </c>
      <c r="AF99" s="3623" t="n">
        <v>0</v>
      </c>
      <c r="AG99" s="3623" t="n">
        <v>0</v>
      </c>
      <c r="AH99" s="3623" t="n">
        <v>0</v>
      </c>
      <c r="AI99" s="3623" t="n">
        <v>0</v>
      </c>
      <c r="AJ99" s="3623" t="n">
        <v>0</v>
      </c>
      <c r="AK99" s="3623" t="n">
        <v>0</v>
      </c>
      <c r="AL99" s="3623" t="n">
        <v>0</v>
      </c>
      <c r="AM99" s="3623" t="n">
        <v>0</v>
      </c>
      <c r="AN99" s="3623" t="n">
        <v>0</v>
      </c>
      <c r="AO99" s="3623" t="n">
        <v>0</v>
      </c>
      <c r="AP99" s="3623" t="n">
        <v>0</v>
      </c>
      <c r="AQ99" s="3623" t="n">
        <v>0</v>
      </c>
      <c r="AR99" s="3623" t="n">
        <v>0</v>
      </c>
      <c r="AS99" s="3623" t="n">
        <v>0</v>
      </c>
      <c r="AT99" s="3623" t="n">
        <v>0</v>
      </c>
      <c r="AU99" s="3623" t="n">
        <v>0</v>
      </c>
      <c r="AV99" s="3623" t="n">
        <v>0</v>
      </c>
      <c r="AW99" s="3623" t="n">
        <v>0</v>
      </c>
      <c r="AX99" s="3624" t="n">
        <v>0</v>
      </c>
      <c r="AY99" s="3624" t="n">
        <v>0</v>
      </c>
      <c r="AZ99" s="3624" t="n">
        <v>0</v>
      </c>
      <c r="BA99" s="3624" t="n">
        <v>0</v>
      </c>
      <c r="BB99" s="3625">
        <f>I99+M99+Q99+U99+Y99+AC99+AG99+AK99+AO99+AS99+AW99+BA99</f>
        <v/>
      </c>
      <c r="BC99" s="3626" t="n"/>
    </row>
    <row customFormat="1" customHeight="1" ht="30" r="100" s="2046">
      <c r="A100" s="3620" t="inlineStr">
        <is>
          <t>DEMANTELEMENT ET REMISE EN ETAT DU SITE AZOVE 1</t>
        </is>
      </c>
      <c r="B100" s="3621" t="inlineStr">
        <is>
          <t>BC25030010</t>
        </is>
      </c>
      <c r="C100" s="3622" t="n">
        <v>45736</v>
      </c>
      <c r="D100" s="3620" t="inlineStr">
        <is>
          <t>IBJM</t>
        </is>
      </c>
      <c r="E100" s="3620" t="inlineStr">
        <is>
          <t>DT</t>
        </is>
      </c>
      <c r="F100" s="3623" t="n">
        <v>0</v>
      </c>
      <c r="G100" s="3623" t="n">
        <v>0</v>
      </c>
      <c r="H100" s="3623" t="n">
        <v>0</v>
      </c>
      <c r="I100" s="3623" t="n">
        <v>0</v>
      </c>
      <c r="J100" s="3623" t="n">
        <v>0</v>
      </c>
      <c r="K100" s="3623" t="n">
        <v>0</v>
      </c>
      <c r="L100" s="3623" t="n">
        <v>0</v>
      </c>
      <c r="M100" s="3623" t="n">
        <v>0</v>
      </c>
      <c r="N100" s="3623" t="n">
        <v>0</v>
      </c>
      <c r="O100" s="3623" t="n">
        <v>0</v>
      </c>
      <c r="P100" s="3623" t="n">
        <v>0</v>
      </c>
      <c r="Q100" s="3623" t="n">
        <v>0</v>
      </c>
      <c r="R100" s="3623" t="n">
        <v>0</v>
      </c>
      <c r="S100" s="3623" t="n">
        <v>0</v>
      </c>
      <c r="T100" s="3623" t="n">
        <v>0</v>
      </c>
      <c r="U100" s="3623" t="n">
        <v>0</v>
      </c>
      <c r="V100" s="3623" t="n">
        <v>0</v>
      </c>
      <c r="W100" s="3623" t="n">
        <v>4499000</v>
      </c>
      <c r="X100" s="3623" t="n">
        <v>0</v>
      </c>
      <c r="Y100" s="3623" t="n">
        <v>4499000</v>
      </c>
      <c r="Z100" s="3623" t="n">
        <v>0</v>
      </c>
      <c r="AA100" s="3623" t="n">
        <v>0</v>
      </c>
      <c r="AB100" s="3623" t="n">
        <v>0</v>
      </c>
      <c r="AC100" s="3623" t="n">
        <v>0</v>
      </c>
      <c r="AD100" s="3623" t="n">
        <v>0</v>
      </c>
      <c r="AE100" s="3623" t="n">
        <v>0</v>
      </c>
      <c r="AF100" s="3623" t="n">
        <v>0</v>
      </c>
      <c r="AG100" s="3623" t="n">
        <v>0</v>
      </c>
      <c r="AH100" s="3623" t="n">
        <v>0</v>
      </c>
      <c r="AI100" s="3623" t="n">
        <v>0</v>
      </c>
      <c r="AJ100" s="3623" t="n">
        <v>0</v>
      </c>
      <c r="AK100" s="3623" t="n">
        <v>0</v>
      </c>
      <c r="AL100" s="3623" t="n">
        <v>0</v>
      </c>
      <c r="AM100" s="3623" t="n">
        <v>0</v>
      </c>
      <c r="AN100" s="3623" t="n">
        <v>0</v>
      </c>
      <c r="AO100" s="3623" t="n">
        <v>0</v>
      </c>
      <c r="AP100" s="3623" t="n">
        <v>0</v>
      </c>
      <c r="AQ100" s="3623" t="n">
        <v>0</v>
      </c>
      <c r="AR100" s="3623" t="n">
        <v>0</v>
      </c>
      <c r="AS100" s="3623" t="n">
        <v>0</v>
      </c>
      <c r="AT100" s="3623" t="n">
        <v>0</v>
      </c>
      <c r="AU100" s="3623" t="n">
        <v>0</v>
      </c>
      <c r="AV100" s="3623" t="n">
        <v>0</v>
      </c>
      <c r="AW100" s="3623" t="n">
        <v>0</v>
      </c>
      <c r="AX100" s="3624" t="n">
        <v>0</v>
      </c>
      <c r="AY100" s="3624" t="n">
        <v>0</v>
      </c>
      <c r="AZ100" s="3624" t="n">
        <v>0</v>
      </c>
      <c r="BA100" s="3624" t="n">
        <v>0</v>
      </c>
      <c r="BB100" s="3625">
        <f>I100+M100+Q100+U100+Y100+AC100+AG100+AK100+AO100+AS100+AW100+BA100</f>
        <v/>
      </c>
      <c r="BC100" s="3626" t="n"/>
    </row>
    <row customFormat="1" customHeight="1" ht="30" r="101" s="2046">
      <c r="A101" s="3620" t="inlineStr">
        <is>
          <t>MISE EN ŒUVRE DU RESEAU D'INTERCONNEXION DE SITES EN FIBRE OPTIQUE AERIENNE DANS LES REGIONS DE AKASSATO ET GLODJIGBE</t>
        </is>
      </c>
      <c r="B101" s="3621" t="inlineStr">
        <is>
          <t>BC25030013</t>
        </is>
      </c>
      <c r="C101" s="3622" t="n">
        <v>45735</v>
      </c>
      <c r="D101" s="3620" t="inlineStr">
        <is>
          <t>FIBERCO</t>
        </is>
      </c>
      <c r="E101" s="3620" t="inlineStr">
        <is>
          <t>DT</t>
        </is>
      </c>
      <c r="F101" s="3623" t="n">
        <v>0</v>
      </c>
      <c r="G101" s="3623" t="n">
        <v>0</v>
      </c>
      <c r="H101" s="3623" t="n">
        <v>0</v>
      </c>
      <c r="I101" s="3623" t="n">
        <v>0</v>
      </c>
      <c r="J101" s="3623" t="n">
        <v>0</v>
      </c>
      <c r="K101" s="3623" t="n">
        <v>0</v>
      </c>
      <c r="L101" s="3623" t="n">
        <v>0</v>
      </c>
      <c r="M101" s="3623" t="n">
        <v>0</v>
      </c>
      <c r="N101" s="3623" t="n">
        <v>0</v>
      </c>
      <c r="O101" s="3623" t="n">
        <v>0</v>
      </c>
      <c r="P101" s="3623" t="n">
        <v>0</v>
      </c>
      <c r="Q101" s="3623" t="n">
        <v>0</v>
      </c>
      <c r="R101" s="3623" t="n">
        <v>0</v>
      </c>
      <c r="S101" s="3623" t="n">
        <v>62106600</v>
      </c>
      <c r="T101" s="3623" t="n">
        <v>0</v>
      </c>
      <c r="U101" s="3623" t="n">
        <v>62106600</v>
      </c>
      <c r="V101" s="3623" t="n">
        <v>0</v>
      </c>
      <c r="W101" s="3623" t="n">
        <v>26617114</v>
      </c>
      <c r="X101" s="3623" t="n">
        <v>0</v>
      </c>
      <c r="Y101" s="3623" t="n">
        <v>26617114</v>
      </c>
      <c r="Z101" s="3623" t="n">
        <v>0</v>
      </c>
      <c r="AA101" s="3623" t="n">
        <v>19716381</v>
      </c>
      <c r="AB101" s="3623" t="n">
        <v>0</v>
      </c>
      <c r="AC101" s="3623" t="n">
        <v>19716381</v>
      </c>
      <c r="AD101" s="3623" t="n">
        <v>0</v>
      </c>
      <c r="AE101" s="3623" t="n">
        <v>59149143</v>
      </c>
      <c r="AF101" s="3623" t="n">
        <v>0</v>
      </c>
      <c r="AG101" s="3623" t="n">
        <v>59149143</v>
      </c>
      <c r="AH101" s="3623" t="n">
        <v>0</v>
      </c>
      <c r="AI101" s="3623" t="n">
        <v>0</v>
      </c>
      <c r="AJ101" s="3623" t="n">
        <v>0</v>
      </c>
      <c r="AK101" s="3623" t="n">
        <v>0</v>
      </c>
      <c r="AL101" s="3623" t="n">
        <v>0</v>
      </c>
      <c r="AM101" s="3623" t="n">
        <v>0</v>
      </c>
      <c r="AN101" s="3623" t="n">
        <v>0</v>
      </c>
      <c r="AO101" s="3623" t="n">
        <v>0</v>
      </c>
      <c r="AP101" s="3623" t="n">
        <v>0</v>
      </c>
      <c r="AQ101" s="3623" t="n">
        <v>0</v>
      </c>
      <c r="AR101" s="3623" t="n">
        <v>0</v>
      </c>
      <c r="AS101" s="3623" t="n">
        <v>0</v>
      </c>
      <c r="AT101" s="3623" t="n">
        <v>0</v>
      </c>
      <c r="AU101" s="3623" t="n">
        <v>0</v>
      </c>
      <c r="AV101" s="3623" t="n">
        <v>0</v>
      </c>
      <c r="AW101" s="3623" t="n">
        <v>0</v>
      </c>
      <c r="AX101" s="3624" t="n">
        <v>0</v>
      </c>
      <c r="AY101" s="3624" t="n">
        <v>0</v>
      </c>
      <c r="AZ101" s="3624" t="n">
        <v>0</v>
      </c>
      <c r="BA101" s="3624" t="n">
        <v>0</v>
      </c>
      <c r="BB101" s="3625">
        <f>I101+M101+Q101+U101+Y101+AC101+AG101+AK101+AO101+AS101+AW101+BA101</f>
        <v/>
      </c>
      <c r="BC101" s="3626" t="n"/>
    </row>
    <row customFormat="1" customHeight="1" ht="30" r="102" s="2046">
      <c r="A102" s="3620" t="inlineStr">
        <is>
          <t>ELECTRIFICATION PAR BRANCHEMENT 4 FILS 25A DES SITES : OUMAKO, GBEHOUE, SEGBOHOUE, AKADJAME_5 , LONKLI, KPOBA, AZOVE_1</t>
        </is>
      </c>
      <c r="B102" s="3621" t="inlineStr">
        <is>
          <t>BC25030016</t>
        </is>
      </c>
      <c r="C102" s="3622" t="n">
        <v>45742</v>
      </c>
      <c r="D102" s="3620" t="inlineStr">
        <is>
          <t>GRM SARL</t>
        </is>
      </c>
      <c r="E102" s="3620" t="inlineStr">
        <is>
          <t>DT</t>
        </is>
      </c>
      <c r="F102" s="3623" t="n">
        <v>0</v>
      </c>
      <c r="G102" s="3623" t="n">
        <v>0</v>
      </c>
      <c r="H102" s="3623" t="n">
        <v>0</v>
      </c>
      <c r="I102" s="3623" t="n">
        <v>0</v>
      </c>
      <c r="J102" s="3623" t="n">
        <v>0</v>
      </c>
      <c r="K102" s="3623" t="n">
        <v>0</v>
      </c>
      <c r="L102" s="3623" t="n">
        <v>0</v>
      </c>
      <c r="M102" s="3623" t="n">
        <v>0</v>
      </c>
      <c r="N102" s="3623" t="n">
        <v>0</v>
      </c>
      <c r="O102" s="3623" t="n">
        <v>0</v>
      </c>
      <c r="P102" s="3623" t="n">
        <v>0</v>
      </c>
      <c r="Q102" s="3623" t="n">
        <v>0</v>
      </c>
      <c r="R102" s="3623" t="n">
        <v>0</v>
      </c>
      <c r="S102" s="3623" t="n">
        <v>-570200</v>
      </c>
      <c r="T102" s="3623" t="n">
        <v>0</v>
      </c>
      <c r="U102" s="3623" t="n">
        <v>-570200</v>
      </c>
      <c r="V102" s="3623" t="n">
        <v>0</v>
      </c>
      <c r="W102" s="3623" t="n">
        <v>1629536</v>
      </c>
      <c r="X102" s="3623" t="n">
        <v>0</v>
      </c>
      <c r="Y102" s="3623" t="n">
        <v>1629536</v>
      </c>
      <c r="Z102" s="3623" t="n">
        <v>0</v>
      </c>
      <c r="AA102" s="3623" t="n">
        <v>0</v>
      </c>
      <c r="AB102" s="3623" t="n">
        <v>0</v>
      </c>
      <c r="AC102" s="3623" t="n">
        <v>0</v>
      </c>
      <c r="AD102" s="3623" t="n">
        <v>0</v>
      </c>
      <c r="AE102" s="3623" t="n">
        <v>0</v>
      </c>
      <c r="AF102" s="3623" t="n">
        <v>0</v>
      </c>
      <c r="AG102" s="3623" t="n">
        <v>0</v>
      </c>
      <c r="AH102" s="3623" t="n">
        <v>0</v>
      </c>
      <c r="AI102" s="3623" t="n">
        <v>0</v>
      </c>
      <c r="AJ102" s="3623" t="n">
        <v>0</v>
      </c>
      <c r="AK102" s="3623" t="n">
        <v>0</v>
      </c>
      <c r="AL102" s="3623" t="n">
        <v>0</v>
      </c>
      <c r="AM102" s="3623" t="n">
        <v>0</v>
      </c>
      <c r="AN102" s="3623" t="n">
        <v>0</v>
      </c>
      <c r="AO102" s="3623" t="n">
        <v>0</v>
      </c>
      <c r="AP102" s="3623" t="n">
        <v>0</v>
      </c>
      <c r="AQ102" s="3623" t="n">
        <v>0</v>
      </c>
      <c r="AR102" s="3623" t="n">
        <v>0</v>
      </c>
      <c r="AS102" s="3623" t="n">
        <v>0</v>
      </c>
      <c r="AT102" s="3623" t="n">
        <v>0</v>
      </c>
      <c r="AU102" s="3623" t="n">
        <v>0</v>
      </c>
      <c r="AV102" s="3623" t="n">
        <v>0</v>
      </c>
      <c r="AW102" s="3623" t="n">
        <v>0</v>
      </c>
      <c r="AX102" s="3624" t="n">
        <v>0</v>
      </c>
      <c r="AY102" s="3624" t="n">
        <v>0</v>
      </c>
      <c r="AZ102" s="3624" t="n">
        <v>0</v>
      </c>
      <c r="BA102" s="3624" t="n">
        <v>0</v>
      </c>
      <c r="BB102" s="3625">
        <f>I102+M102+Q102+U102+Y102+AC102+AG102+AK102+AO102+AS102+AW102+BA102</f>
        <v/>
      </c>
      <c r="BC102" s="3626" t="n"/>
    </row>
    <row customFormat="1" customHeight="1" ht="30" r="103" s="2046">
      <c r="A103" s="3620" t="inlineStr">
        <is>
          <t xml:space="preserve">FOURNITURE; TRANSPORT ET INSTALLATION D'UN TGBT DE 630A AU CT NHQ </t>
        </is>
      </c>
      <c r="B103" s="3621" t="inlineStr">
        <is>
          <t>BC25030021</t>
        </is>
      </c>
      <c r="C103" s="3622" t="n">
        <v>45742</v>
      </c>
      <c r="D103" s="3620" t="inlineStr">
        <is>
          <t>CETELEC</t>
        </is>
      </c>
      <c r="E103" s="3620" t="inlineStr">
        <is>
          <t>DT</t>
        </is>
      </c>
      <c r="F103" s="3623" t="n">
        <v>0</v>
      </c>
      <c r="G103" s="3623" t="n">
        <v>0</v>
      </c>
      <c r="H103" s="3623" t="n">
        <v>0</v>
      </c>
      <c r="I103" s="3623" t="n">
        <v>0</v>
      </c>
      <c r="J103" s="3623" t="n">
        <v>0</v>
      </c>
      <c r="K103" s="3623" t="n">
        <v>0</v>
      </c>
      <c r="L103" s="3623" t="n">
        <v>0</v>
      </c>
      <c r="M103" s="3623" t="n">
        <v>0</v>
      </c>
      <c r="N103" s="3623" t="n">
        <v>0</v>
      </c>
      <c r="O103" s="3623" t="n">
        <v>0</v>
      </c>
      <c r="P103" s="3623" t="n">
        <v>0</v>
      </c>
      <c r="Q103" s="3623" t="n">
        <v>0</v>
      </c>
      <c r="R103" s="3623" t="n">
        <v>0</v>
      </c>
      <c r="S103" s="3623" t="n">
        <v>0</v>
      </c>
      <c r="T103" s="3623" t="n">
        <v>0</v>
      </c>
      <c r="U103" s="3623" t="n">
        <v>0</v>
      </c>
      <c r="V103" s="3623" t="n">
        <v>18850084</v>
      </c>
      <c r="W103" s="3623" t="n">
        <v>0</v>
      </c>
      <c r="X103" s="3623" t="n">
        <v>0</v>
      </c>
      <c r="Y103" s="3623" t="n">
        <v>18850084</v>
      </c>
      <c r="Z103" s="3623" t="n">
        <v>1589950</v>
      </c>
      <c r="AA103" s="3623" t="n">
        <v>0</v>
      </c>
      <c r="AB103" s="3623" t="n">
        <v>0</v>
      </c>
      <c r="AC103" s="3623" t="n">
        <v>1589950</v>
      </c>
      <c r="AD103" s="3623" t="n">
        <v>0</v>
      </c>
      <c r="AE103" s="3623" t="n">
        <v>0</v>
      </c>
      <c r="AF103" s="3623" t="n">
        <v>0</v>
      </c>
      <c r="AG103" s="3623" t="n">
        <v>0</v>
      </c>
      <c r="AH103" s="3623" t="n">
        <v>0</v>
      </c>
      <c r="AI103" s="3623" t="n">
        <v>0</v>
      </c>
      <c r="AJ103" s="3623" t="n">
        <v>0</v>
      </c>
      <c r="AK103" s="3623" t="n">
        <v>0</v>
      </c>
      <c r="AL103" s="3623" t="n">
        <v>0</v>
      </c>
      <c r="AM103" s="3623" t="n">
        <v>0</v>
      </c>
      <c r="AN103" s="3623" t="n">
        <v>0</v>
      </c>
      <c r="AO103" s="3623" t="n">
        <v>0</v>
      </c>
      <c r="AP103" s="3623" t="n">
        <v>0</v>
      </c>
      <c r="AQ103" s="3623" t="n">
        <v>0</v>
      </c>
      <c r="AR103" s="3623" t="n">
        <v>0</v>
      </c>
      <c r="AS103" s="3623" t="n">
        <v>0</v>
      </c>
      <c r="AT103" s="3623" t="n">
        <v>0</v>
      </c>
      <c r="AU103" s="3623" t="n">
        <v>0</v>
      </c>
      <c r="AV103" s="3623" t="n">
        <v>0</v>
      </c>
      <c r="AW103" s="3623" t="n">
        <v>0</v>
      </c>
      <c r="AX103" s="3624" t="n">
        <v>0</v>
      </c>
      <c r="AY103" s="3624" t="n">
        <v>0</v>
      </c>
      <c r="AZ103" s="3624" t="n">
        <v>0</v>
      </c>
      <c r="BA103" s="3624" t="n">
        <v>0</v>
      </c>
      <c r="BB103" s="3625">
        <f>I103+M103+Q103+U103+Y103+AC103+AG103+AK103+AO103+AS103+AW103+BA103</f>
        <v/>
      </c>
      <c r="BC103" s="3626" t="n"/>
    </row>
    <row customFormat="1" customHeight="1" ht="30" r="104" s="2046">
      <c r="A104" s="3620" t="inlineStr">
        <is>
          <t>TRAVAUX DE GENIE CIVIL POUR LA RÉALISATION DE DEUX ENTRÉE DE CÂBLES OPTIQUES À AKASSATO</t>
        </is>
      </c>
      <c r="B104" s="3621" t="inlineStr">
        <is>
          <t>BC25030023</t>
        </is>
      </c>
      <c r="C104" s="3622" t="n">
        <v>45765</v>
      </c>
      <c r="D104" s="3620" t="inlineStr">
        <is>
          <t>JJ TELECOM</t>
        </is>
      </c>
      <c r="E104" s="3620" t="inlineStr">
        <is>
          <t>DT</t>
        </is>
      </c>
      <c r="F104" s="3623" t="n">
        <v>0</v>
      </c>
      <c r="G104" s="3623" t="n">
        <v>0</v>
      </c>
      <c r="H104" s="3623" t="n">
        <v>0</v>
      </c>
      <c r="I104" s="3623" t="n">
        <v>0</v>
      </c>
      <c r="J104" s="3623" t="n">
        <v>0</v>
      </c>
      <c r="K104" s="3623" t="n">
        <v>0</v>
      </c>
      <c r="L104" s="3623" t="n">
        <v>0</v>
      </c>
      <c r="M104" s="3623" t="n">
        <v>0</v>
      </c>
      <c r="N104" s="3623" t="n">
        <v>0</v>
      </c>
      <c r="O104" s="3623" t="n">
        <v>0</v>
      </c>
      <c r="P104" s="3623" t="n">
        <v>0</v>
      </c>
      <c r="Q104" s="3623" t="n">
        <v>0</v>
      </c>
      <c r="R104" s="3623" t="n">
        <v>0</v>
      </c>
      <c r="S104" s="3623" t="n">
        <v>0</v>
      </c>
      <c r="T104" s="3623" t="n">
        <v>0</v>
      </c>
      <c r="U104" s="3623" t="n">
        <v>0</v>
      </c>
      <c r="V104" s="3623" t="n">
        <v>0</v>
      </c>
      <c r="W104" s="3623" t="n">
        <v>1232598</v>
      </c>
      <c r="X104" s="3623" t="n">
        <v>0</v>
      </c>
      <c r="Y104" s="3623" t="n">
        <v>1232598</v>
      </c>
      <c r="Z104" s="3623" t="n">
        <v>0</v>
      </c>
      <c r="AA104" s="3623" t="n">
        <v>493039</v>
      </c>
      <c r="AB104" s="3623" t="n">
        <v>0</v>
      </c>
      <c r="AC104" s="3623" t="n">
        <v>493039</v>
      </c>
      <c r="AD104" s="3623" t="n">
        <v>0</v>
      </c>
      <c r="AE104" s="3623" t="n">
        <v>0</v>
      </c>
      <c r="AF104" s="3623" t="n">
        <v>0</v>
      </c>
      <c r="AG104" s="3623" t="n">
        <v>0</v>
      </c>
      <c r="AH104" s="3623" t="n">
        <v>0</v>
      </c>
      <c r="AI104" s="3623" t="n">
        <v>739559</v>
      </c>
      <c r="AJ104" s="3623" t="n">
        <v>0</v>
      </c>
      <c r="AK104" s="3623" t="n">
        <v>739559</v>
      </c>
      <c r="AL104" s="3623" t="n">
        <v>0</v>
      </c>
      <c r="AM104" s="3623" t="n">
        <v>0</v>
      </c>
      <c r="AN104" s="3623" t="n">
        <v>0</v>
      </c>
      <c r="AO104" s="3623" t="n">
        <v>0</v>
      </c>
      <c r="AP104" s="3623" t="n">
        <v>0</v>
      </c>
      <c r="AQ104" s="3623" t="n">
        <v>0</v>
      </c>
      <c r="AR104" s="3623" t="n">
        <v>0</v>
      </c>
      <c r="AS104" s="3623" t="n">
        <v>0</v>
      </c>
      <c r="AT104" s="3623" t="n">
        <v>0</v>
      </c>
      <c r="AU104" s="3623" t="n">
        <v>0</v>
      </c>
      <c r="AV104" s="3623" t="n">
        <v>0</v>
      </c>
      <c r="AW104" s="3623" t="n">
        <v>0</v>
      </c>
      <c r="AX104" s="3624" t="n">
        <v>0</v>
      </c>
      <c r="AY104" s="3624" t="n">
        <v>0</v>
      </c>
      <c r="AZ104" s="3624" t="n">
        <v>0</v>
      </c>
      <c r="BA104" s="3624" t="n">
        <v>0</v>
      </c>
      <c r="BB104" s="3625">
        <f>I104+M104+Q104+U104+Y104+AC104+AG104+AK104+AO104+AS104+AW104+BA104</f>
        <v/>
      </c>
      <c r="BC104" s="3626" t="n"/>
    </row>
    <row customFormat="1" customHeight="1" ht="30" r="105" s="2046">
      <c r="A105" s="3620" t="inlineStr">
        <is>
          <t>TRAVAUX DE GÉNIE CIVIL POUR LE FIBRAGE DE L'ESPLANADE AMAZONE ET LE SITE DE COCOTIER</t>
        </is>
      </c>
      <c r="B105" s="3621" t="inlineStr">
        <is>
          <t>BC25030024</t>
        </is>
      </c>
      <c r="C105" s="3622" t="n">
        <v>45764</v>
      </c>
      <c r="D105" s="3620" t="inlineStr">
        <is>
          <t>JJ TELECOM</t>
        </is>
      </c>
      <c r="E105" s="3620" t="inlineStr">
        <is>
          <t>DT</t>
        </is>
      </c>
      <c r="F105" s="3623" t="n">
        <v>0</v>
      </c>
      <c r="G105" s="3623" t="n">
        <v>0</v>
      </c>
      <c r="H105" s="3623" t="n">
        <v>0</v>
      </c>
      <c r="I105" s="3623" t="n">
        <v>0</v>
      </c>
      <c r="J105" s="3623" t="n">
        <v>0</v>
      </c>
      <c r="K105" s="3623" t="n">
        <v>0</v>
      </c>
      <c r="L105" s="3623" t="n">
        <v>0</v>
      </c>
      <c r="M105" s="3623" t="n">
        <v>0</v>
      </c>
      <c r="N105" s="3623" t="n">
        <v>0</v>
      </c>
      <c r="O105" s="3623" t="n">
        <v>0</v>
      </c>
      <c r="P105" s="3623" t="n">
        <v>0</v>
      </c>
      <c r="Q105" s="3623" t="n">
        <v>0</v>
      </c>
      <c r="R105" s="3623" t="n">
        <v>0</v>
      </c>
      <c r="S105" s="3623" t="n">
        <v>0</v>
      </c>
      <c r="T105" s="3623" t="n">
        <v>0</v>
      </c>
      <c r="U105" s="3623" t="n">
        <v>0</v>
      </c>
      <c r="V105" s="3623" t="n">
        <v>0</v>
      </c>
      <c r="W105" s="3623" t="n">
        <v>0</v>
      </c>
      <c r="X105" s="3623" t="n">
        <v>0</v>
      </c>
      <c r="Y105" s="3623" t="n">
        <v>0</v>
      </c>
      <c r="Z105" s="3623" t="n">
        <v>0</v>
      </c>
      <c r="AA105" s="3623" t="n">
        <v>9073847</v>
      </c>
      <c r="AB105" s="3623" t="n">
        <v>0</v>
      </c>
      <c r="AC105" s="3623" t="n">
        <v>9073847</v>
      </c>
      <c r="AD105" s="3623" t="n">
        <v>0</v>
      </c>
      <c r="AE105" s="3623" t="n">
        <v>2268462</v>
      </c>
      <c r="AF105" s="3623" t="n">
        <v>0</v>
      </c>
      <c r="AG105" s="3623" t="n">
        <v>2268462</v>
      </c>
      <c r="AH105" s="3623" t="n">
        <v>0</v>
      </c>
      <c r="AI105" s="3623" t="n">
        <v>0</v>
      </c>
      <c r="AJ105" s="3623" t="n">
        <v>0</v>
      </c>
      <c r="AK105" s="3623" t="n">
        <v>0</v>
      </c>
      <c r="AL105" s="3623" t="n">
        <v>0</v>
      </c>
      <c r="AM105" s="3623" t="n">
        <v>0</v>
      </c>
      <c r="AN105" s="3623" t="n">
        <v>0</v>
      </c>
      <c r="AO105" s="3623" t="n">
        <v>0</v>
      </c>
      <c r="AP105" s="3623" t="n">
        <v>0</v>
      </c>
      <c r="AQ105" s="3623" t="n">
        <v>0</v>
      </c>
      <c r="AR105" s="3623" t="n">
        <v>0</v>
      </c>
      <c r="AS105" s="3623" t="n">
        <v>0</v>
      </c>
      <c r="AT105" s="3623" t="n">
        <v>0</v>
      </c>
      <c r="AU105" s="3623" t="n">
        <v>0</v>
      </c>
      <c r="AV105" s="3623" t="n">
        <v>0</v>
      </c>
      <c r="AW105" s="3623" t="n">
        <v>0</v>
      </c>
      <c r="AX105" s="3624" t="n">
        <v>0</v>
      </c>
      <c r="AY105" s="3624" t="n">
        <v>0</v>
      </c>
      <c r="AZ105" s="3624" t="n">
        <v>0</v>
      </c>
      <c r="BA105" s="3624" t="n">
        <v>0</v>
      </c>
      <c r="BB105" s="3625">
        <f>I105+M105+Q105+U105+Y105+AC105+AG105+AK105+AO105+AS105+AW105+BA105</f>
        <v/>
      </c>
      <c r="BC105" s="3626" t="n"/>
    </row>
    <row customFormat="1" customHeight="1" ht="30" r="106" s="2046">
      <c r="A106" s="3620" t="inlineStr">
        <is>
          <t>TRAVAUX COMPLEMENTAIRE DE GENIE CIVIL POUR LE FIBRAGE DES SITES PK_3 ET PK_9</t>
        </is>
      </c>
      <c r="B106" s="3621" t="inlineStr">
        <is>
          <t>BC25030026</t>
        </is>
      </c>
      <c r="C106" s="3622" t="n">
        <v>45764</v>
      </c>
      <c r="D106" s="3620" t="inlineStr">
        <is>
          <t>JJ TELECOM</t>
        </is>
      </c>
      <c r="E106" s="3620" t="inlineStr">
        <is>
          <t>DT</t>
        </is>
      </c>
      <c r="F106" s="3623" t="n">
        <v>0</v>
      </c>
      <c r="G106" s="3623" t="n">
        <v>0</v>
      </c>
      <c r="H106" s="3623" t="n">
        <v>0</v>
      </c>
      <c r="I106" s="3623" t="n">
        <v>0</v>
      </c>
      <c r="J106" s="3623" t="n">
        <v>0</v>
      </c>
      <c r="K106" s="3623" t="n">
        <v>0</v>
      </c>
      <c r="L106" s="3623" t="n">
        <v>0</v>
      </c>
      <c r="M106" s="3623" t="n">
        <v>0</v>
      </c>
      <c r="N106" s="3623" t="n">
        <v>0</v>
      </c>
      <c r="O106" s="3623" t="n">
        <v>0</v>
      </c>
      <c r="P106" s="3623" t="n">
        <v>0</v>
      </c>
      <c r="Q106" s="3623" t="n">
        <v>0</v>
      </c>
      <c r="R106" s="3623" t="n">
        <v>0</v>
      </c>
      <c r="S106" s="3623" t="n">
        <v>0</v>
      </c>
      <c r="T106" s="3623" t="n">
        <v>0</v>
      </c>
      <c r="U106" s="3623" t="n">
        <v>0</v>
      </c>
      <c r="V106" s="3623" t="n">
        <v>0</v>
      </c>
      <c r="W106" s="3623" t="n">
        <v>3430602</v>
      </c>
      <c r="X106" s="3623" t="n">
        <v>0</v>
      </c>
      <c r="Y106" s="3623" t="n">
        <v>3430602</v>
      </c>
      <c r="Z106" s="3623" t="n">
        <v>0</v>
      </c>
      <c r="AA106" s="3623" t="n">
        <v>0</v>
      </c>
      <c r="AB106" s="3623" t="n">
        <v>0</v>
      </c>
      <c r="AC106" s="3623" t="n">
        <v>0</v>
      </c>
      <c r="AD106" s="3623" t="n">
        <v>0</v>
      </c>
      <c r="AE106" s="3623" t="n">
        <v>0</v>
      </c>
      <c r="AF106" s="3623" t="n">
        <v>0</v>
      </c>
      <c r="AG106" s="3623" t="n">
        <v>0</v>
      </c>
      <c r="AH106" s="3623" t="n">
        <v>0</v>
      </c>
      <c r="AI106" s="3623" t="n">
        <v>0</v>
      </c>
      <c r="AJ106" s="3623" t="n">
        <v>0</v>
      </c>
      <c r="AK106" s="3623" t="n">
        <v>0</v>
      </c>
      <c r="AL106" s="3623" t="n">
        <v>0</v>
      </c>
      <c r="AM106" s="3623" t="n">
        <v>0</v>
      </c>
      <c r="AN106" s="3623" t="n">
        <v>0</v>
      </c>
      <c r="AO106" s="3623" t="n">
        <v>0</v>
      </c>
      <c r="AP106" s="3623" t="n">
        <v>0</v>
      </c>
      <c r="AQ106" s="3623" t="n">
        <v>0</v>
      </c>
      <c r="AR106" s="3623" t="n">
        <v>0</v>
      </c>
      <c r="AS106" s="3623" t="n">
        <v>0</v>
      </c>
      <c r="AT106" s="3623" t="n">
        <v>0</v>
      </c>
      <c r="AU106" s="3623" t="n">
        <v>0</v>
      </c>
      <c r="AV106" s="3623" t="n">
        <v>0</v>
      </c>
      <c r="AW106" s="3623" t="n">
        <v>0</v>
      </c>
      <c r="AX106" s="3624" t="n">
        <v>0</v>
      </c>
      <c r="AY106" s="3624" t="n">
        <v>0</v>
      </c>
      <c r="AZ106" s="3624" t="n">
        <v>0</v>
      </c>
      <c r="BA106" s="3624" t="n">
        <v>0</v>
      </c>
      <c r="BB106" s="3625">
        <f>I106+M106+Q106+U106+Y106+AC106+AG106+AK106+AO106+AS106+AW106+BA106</f>
        <v/>
      </c>
      <c r="BC106" s="3626" t="n"/>
    </row>
    <row customFormat="1" customHeight="1" ht="30" r="107" s="2046">
      <c r="A107" s="3620" t="inlineStr">
        <is>
          <t>PROGRAMME RAN 2025 COMMANDE 1
FOURNITURE HW POUR 50 MACRO BTS</t>
        </is>
      </c>
      <c r="B107" s="3621" t="inlineStr">
        <is>
          <t>BC25030029</t>
        </is>
      </c>
      <c r="C107" s="3622" t="n">
        <v>45744</v>
      </c>
      <c r="D107" s="3620" t="inlineStr">
        <is>
          <t>ERICSSON AB</t>
        </is>
      </c>
      <c r="E107" s="3620" t="inlineStr">
        <is>
          <t>NaN</t>
        </is>
      </c>
      <c r="F107" s="3623" t="n">
        <v>0</v>
      </c>
      <c r="G107" s="3623" t="n">
        <v>0</v>
      </c>
      <c r="H107" s="3623" t="n">
        <v>0</v>
      </c>
      <c r="I107" s="3623" t="n">
        <v>0</v>
      </c>
      <c r="J107" s="3623" t="n">
        <v>0</v>
      </c>
      <c r="K107" s="3623" t="n">
        <v>0</v>
      </c>
      <c r="L107" s="3623" t="n">
        <v>0</v>
      </c>
      <c r="M107" s="3623" t="n">
        <v>0</v>
      </c>
      <c r="N107" s="3623" t="n">
        <v>0</v>
      </c>
      <c r="O107" s="3623" t="n">
        <v>0</v>
      </c>
      <c r="P107" s="3623" t="n">
        <v>0</v>
      </c>
      <c r="Q107" s="3623" t="n">
        <v>0</v>
      </c>
      <c r="R107" s="3623" t="n">
        <v>0</v>
      </c>
      <c r="S107" s="3623" t="n">
        <v>0</v>
      </c>
      <c r="T107" s="3623" t="n">
        <v>0</v>
      </c>
      <c r="U107" s="3623" t="n">
        <v>0</v>
      </c>
      <c r="V107" s="3623" t="n">
        <v>0</v>
      </c>
      <c r="W107" s="3623" t="n">
        <v>0</v>
      </c>
      <c r="X107" s="3623" t="n">
        <v>0</v>
      </c>
      <c r="Y107" s="3623" t="n">
        <v>0</v>
      </c>
      <c r="Z107" s="3623" t="n">
        <v>0</v>
      </c>
      <c r="AA107" s="3623" t="n">
        <v>0</v>
      </c>
      <c r="AB107" s="3623" t="n">
        <v>0</v>
      </c>
      <c r="AC107" s="3623" t="n">
        <v>0</v>
      </c>
      <c r="AD107" s="3623" t="n">
        <v>0</v>
      </c>
      <c r="AE107" s="3623" t="n">
        <v>0</v>
      </c>
      <c r="AF107" s="3623" t="n">
        <v>0</v>
      </c>
      <c r="AG107" s="3623" t="n">
        <v>0</v>
      </c>
      <c r="AH107" s="3623" t="n">
        <v>0</v>
      </c>
      <c r="AI107" s="3623" t="n">
        <v>0</v>
      </c>
      <c r="AJ107" s="3623" t="n">
        <v>53004362</v>
      </c>
      <c r="AK107" s="3623" t="n">
        <v>53004362</v>
      </c>
      <c r="AL107" s="3623" t="n">
        <v>0</v>
      </c>
      <c r="AM107" s="3623" t="n">
        <v>0</v>
      </c>
      <c r="AN107" s="3623" t="n">
        <v>0</v>
      </c>
      <c r="AO107" s="3623" t="n">
        <v>0</v>
      </c>
      <c r="AP107" s="3623" t="n">
        <v>0</v>
      </c>
      <c r="AQ107" s="3623" t="n">
        <v>0</v>
      </c>
      <c r="AR107" s="3623" t="n">
        <v>0</v>
      </c>
      <c r="AS107" s="3623" t="n">
        <v>0</v>
      </c>
      <c r="AT107" s="3623" t="n">
        <v>0</v>
      </c>
      <c r="AU107" s="3623" t="n">
        <v>0</v>
      </c>
      <c r="AV107" s="3623" t="n">
        <v>0</v>
      </c>
      <c r="AW107" s="3623" t="n">
        <v>0</v>
      </c>
      <c r="AX107" s="3624" t="n">
        <v>0</v>
      </c>
      <c r="AY107" s="3624" t="n">
        <v>0</v>
      </c>
      <c r="AZ107" s="3624" t="n">
        <v>0</v>
      </c>
      <c r="BA107" s="3624" t="n">
        <v>0</v>
      </c>
      <c r="BB107" s="3625">
        <f>I107+M107+Q107+U107+Y107+AC107+AG107+AK107+AO107+AS107+AW107+BA107</f>
        <v/>
      </c>
      <c r="BC107" s="3626" t="n"/>
    </row>
    <row customFormat="1" customHeight="1" ht="30" r="108" s="2046">
      <c r="A108" s="3620" t="inlineStr">
        <is>
          <t>PROGRAMME RAN 2025 COMMANDE 1
FOURNITURE SW POUR 50 MACRO BTS</t>
        </is>
      </c>
      <c r="B108" s="3621" t="inlineStr">
        <is>
          <t>BC25030030</t>
        </is>
      </c>
      <c r="C108" s="3622" t="n">
        <v>45743</v>
      </c>
      <c r="D108" s="3620" t="inlineStr">
        <is>
          <t>ERICSSON AB</t>
        </is>
      </c>
      <c r="E108" s="3620" t="inlineStr">
        <is>
          <t>DT</t>
        </is>
      </c>
      <c r="F108" s="3623" t="n">
        <v>0</v>
      </c>
      <c r="G108" s="3623" t="n">
        <v>0</v>
      </c>
      <c r="H108" s="3623" t="n">
        <v>0</v>
      </c>
      <c r="I108" s="3623" t="n">
        <v>0</v>
      </c>
      <c r="J108" s="3623" t="n">
        <v>0</v>
      </c>
      <c r="K108" s="3623" t="n">
        <v>0</v>
      </c>
      <c r="L108" s="3623" t="n">
        <v>0</v>
      </c>
      <c r="M108" s="3623" t="n">
        <v>0</v>
      </c>
      <c r="N108" s="3623" t="n">
        <v>0</v>
      </c>
      <c r="O108" s="3623" t="n">
        <v>0</v>
      </c>
      <c r="P108" s="3623" t="n">
        <v>0</v>
      </c>
      <c r="Q108" s="3623" t="n">
        <v>0</v>
      </c>
      <c r="R108" s="3623" t="n">
        <v>0</v>
      </c>
      <c r="S108" s="3623" t="n">
        <v>0</v>
      </c>
      <c r="T108" s="3623" t="n">
        <v>0</v>
      </c>
      <c r="U108" s="3623" t="n">
        <v>0</v>
      </c>
      <c r="V108" s="3623" t="n">
        <v>0</v>
      </c>
      <c r="W108" s="3623" t="n">
        <v>0</v>
      </c>
      <c r="X108" s="3623" t="n">
        <v>0</v>
      </c>
      <c r="Y108" s="3623" t="n">
        <v>0</v>
      </c>
      <c r="Z108" s="3623" t="n">
        <v>0</v>
      </c>
      <c r="AA108" s="3623" t="n">
        <v>0</v>
      </c>
      <c r="AB108" s="3623" t="n">
        <v>0</v>
      </c>
      <c r="AC108" s="3623" t="n">
        <v>0</v>
      </c>
      <c r="AD108" s="3623" t="n">
        <v>0</v>
      </c>
      <c r="AE108" s="3623" t="n">
        <v>0</v>
      </c>
      <c r="AF108" s="3623" t="n">
        <v>0</v>
      </c>
      <c r="AG108" s="3623" t="n">
        <v>0</v>
      </c>
      <c r="AH108" s="3623" t="n">
        <v>0</v>
      </c>
      <c r="AI108" s="3623" t="n">
        <v>753950515</v>
      </c>
      <c r="AJ108" s="3623" t="n">
        <v>0</v>
      </c>
      <c r="AK108" s="3623" t="n">
        <v>753950515</v>
      </c>
      <c r="AL108" s="3623" t="n">
        <v>0</v>
      </c>
      <c r="AM108" s="3623" t="n">
        <v>0</v>
      </c>
      <c r="AN108" s="3623" t="n">
        <v>0</v>
      </c>
      <c r="AO108" s="3623" t="n">
        <v>0</v>
      </c>
      <c r="AP108" s="3623" t="n">
        <v>0</v>
      </c>
      <c r="AQ108" s="3623" t="n">
        <v>0</v>
      </c>
      <c r="AR108" s="3623" t="n">
        <v>0</v>
      </c>
      <c r="AS108" s="3623" t="n">
        <v>0</v>
      </c>
      <c r="AT108" s="3623" t="n">
        <v>0</v>
      </c>
      <c r="AU108" s="3623" t="n">
        <v>0</v>
      </c>
      <c r="AV108" s="3623" t="n">
        <v>0</v>
      </c>
      <c r="AW108" s="3623" t="n">
        <v>0</v>
      </c>
      <c r="AX108" s="3624" t="n">
        <v>0</v>
      </c>
      <c r="AY108" s="3624" t="n">
        <v>0</v>
      </c>
      <c r="AZ108" s="3624" t="n">
        <v>0</v>
      </c>
      <c r="BA108" s="3624" t="n">
        <v>0</v>
      </c>
      <c r="BB108" s="3625">
        <f>I108+M108+Q108+U108+Y108+AC108+AG108+AK108+AO108+AS108+AW108+BA108</f>
        <v/>
      </c>
      <c r="BC108" s="3626" t="n"/>
    </row>
    <row customFormat="1" customHeight="1" ht="30" r="109" s="2046">
      <c r="A109" s="3620" t="inlineStr">
        <is>
          <t xml:space="preserve">TRAVAUX DE REMISE EN ETAT ET D'ETANCHEITE DE LA DALLE </t>
        </is>
      </c>
      <c r="B109" s="3621" t="inlineStr">
        <is>
          <t>BC25030036</t>
        </is>
      </c>
      <c r="C109" s="3622" t="n">
        <v>45744</v>
      </c>
      <c r="D109" s="3620" t="inlineStr">
        <is>
          <t>MALF ET FILS</t>
        </is>
      </c>
      <c r="E109" s="3620" t="inlineStr">
        <is>
          <t>DT</t>
        </is>
      </c>
      <c r="F109" s="3623" t="n">
        <v>0</v>
      </c>
      <c r="G109" s="3623" t="n">
        <v>0</v>
      </c>
      <c r="H109" s="3623" t="n">
        <v>0</v>
      </c>
      <c r="I109" s="3623" t="n">
        <v>0</v>
      </c>
      <c r="J109" s="3623" t="n">
        <v>0</v>
      </c>
      <c r="K109" s="3623" t="n">
        <v>0</v>
      </c>
      <c r="L109" s="3623" t="n">
        <v>0</v>
      </c>
      <c r="M109" s="3623" t="n">
        <v>0</v>
      </c>
      <c r="N109" s="3623" t="n">
        <v>0</v>
      </c>
      <c r="O109" s="3623" t="n">
        <v>0</v>
      </c>
      <c r="P109" s="3623" t="n">
        <v>0</v>
      </c>
      <c r="Q109" s="3623" t="n">
        <v>0</v>
      </c>
      <c r="R109" s="3623" t="n">
        <v>0</v>
      </c>
      <c r="S109" s="3623" t="n">
        <v>0</v>
      </c>
      <c r="T109" s="3623" t="n">
        <v>0</v>
      </c>
      <c r="U109" s="3623" t="n">
        <v>0</v>
      </c>
      <c r="V109" s="3623" t="n">
        <v>0</v>
      </c>
      <c r="W109" s="3623" t="n">
        <v>1520000</v>
      </c>
      <c r="X109" s="3623" t="n">
        <v>0</v>
      </c>
      <c r="Y109" s="3623" t="n">
        <v>1520000</v>
      </c>
      <c r="Z109" s="3623" t="n">
        <v>0</v>
      </c>
      <c r="AA109" s="3623" t="n">
        <v>0</v>
      </c>
      <c r="AB109" s="3623" t="n">
        <v>0</v>
      </c>
      <c r="AC109" s="3623" t="n">
        <v>0</v>
      </c>
      <c r="AD109" s="3623" t="n">
        <v>0</v>
      </c>
      <c r="AE109" s="3623" t="n">
        <v>0</v>
      </c>
      <c r="AF109" s="3623" t="n">
        <v>0</v>
      </c>
      <c r="AG109" s="3623" t="n">
        <v>0</v>
      </c>
      <c r="AH109" s="3623" t="n">
        <v>0</v>
      </c>
      <c r="AI109" s="3623" t="n">
        <v>0</v>
      </c>
      <c r="AJ109" s="3623" t="n">
        <v>0</v>
      </c>
      <c r="AK109" s="3623" t="n">
        <v>0</v>
      </c>
      <c r="AL109" s="3623" t="n">
        <v>0</v>
      </c>
      <c r="AM109" s="3623" t="n">
        <v>0</v>
      </c>
      <c r="AN109" s="3623" t="n">
        <v>0</v>
      </c>
      <c r="AO109" s="3623" t="n">
        <v>0</v>
      </c>
      <c r="AP109" s="3623" t="n">
        <v>0</v>
      </c>
      <c r="AQ109" s="3623" t="n">
        <v>0</v>
      </c>
      <c r="AR109" s="3623" t="n">
        <v>0</v>
      </c>
      <c r="AS109" s="3623" t="n">
        <v>0</v>
      </c>
      <c r="AT109" s="3623" t="n">
        <v>0</v>
      </c>
      <c r="AU109" s="3623" t="n">
        <v>0</v>
      </c>
      <c r="AV109" s="3623" t="n">
        <v>0</v>
      </c>
      <c r="AW109" s="3623" t="n">
        <v>0</v>
      </c>
      <c r="AX109" s="3624" t="n">
        <v>0</v>
      </c>
      <c r="AY109" s="3624" t="n">
        <v>0</v>
      </c>
      <c r="AZ109" s="3624" t="n">
        <v>0</v>
      </c>
      <c r="BA109" s="3624" t="n">
        <v>0</v>
      </c>
      <c r="BB109" s="3625">
        <f>I109+M109+Q109+U109+Y109+AC109+AG109+AK109+AO109+AS109+AW109+BA109</f>
        <v/>
      </c>
      <c r="BC109" s="3626" t="n"/>
    </row>
    <row customFormat="1" customHeight="1" ht="30" r="110" s="2046">
      <c r="A110" s="3620" t="inlineStr">
        <is>
          <t xml:space="preserve">TRAVAUX COMPLEMENTAIRES POUR LA CONSTRUCTION DES SITES DE: AKOGBATO_3, MISSESSINTO_2 ET MARO_MILITAIRE </t>
        </is>
      </c>
      <c r="B110" s="3621" t="inlineStr">
        <is>
          <t>BC25040003</t>
        </is>
      </c>
      <c r="C110" s="3622" t="n">
        <v>45755</v>
      </c>
      <c r="D110" s="3620" t="inlineStr">
        <is>
          <t>IBJM</t>
        </is>
      </c>
      <c r="E110" s="3620" t="inlineStr">
        <is>
          <t>DT</t>
        </is>
      </c>
      <c r="F110" s="3623" t="n">
        <v>0</v>
      </c>
      <c r="G110" s="3623" t="n">
        <v>0</v>
      </c>
      <c r="H110" s="3623" t="n">
        <v>0</v>
      </c>
      <c r="I110" s="3623" t="n">
        <v>0</v>
      </c>
      <c r="J110" s="3623" t="n">
        <v>0</v>
      </c>
      <c r="K110" s="3623" t="n">
        <v>0</v>
      </c>
      <c r="L110" s="3623" t="n">
        <v>0</v>
      </c>
      <c r="M110" s="3623" t="n">
        <v>0</v>
      </c>
      <c r="N110" s="3623" t="n">
        <v>0</v>
      </c>
      <c r="O110" s="3623" t="n">
        <v>0</v>
      </c>
      <c r="P110" s="3623" t="n">
        <v>0</v>
      </c>
      <c r="Q110" s="3623" t="n">
        <v>0</v>
      </c>
      <c r="R110" s="3623" t="n">
        <v>0</v>
      </c>
      <c r="S110" s="3623" t="n">
        <v>0</v>
      </c>
      <c r="T110" s="3623" t="n">
        <v>0</v>
      </c>
      <c r="U110" s="3623" t="n">
        <v>0</v>
      </c>
      <c r="V110" s="3623" t="n">
        <v>0</v>
      </c>
      <c r="W110" s="3623" t="n">
        <v>2948400</v>
      </c>
      <c r="X110" s="3623" t="n">
        <v>0</v>
      </c>
      <c r="Y110" s="3623" t="n">
        <v>2948400</v>
      </c>
      <c r="Z110" s="3623" t="n">
        <v>0</v>
      </c>
      <c r="AA110" s="3623" t="n">
        <v>0</v>
      </c>
      <c r="AB110" s="3623" t="n">
        <v>0</v>
      </c>
      <c r="AC110" s="3623" t="n">
        <v>0</v>
      </c>
      <c r="AD110" s="3623" t="n">
        <v>0</v>
      </c>
      <c r="AE110" s="3623" t="n">
        <v>0</v>
      </c>
      <c r="AF110" s="3623" t="n">
        <v>0</v>
      </c>
      <c r="AG110" s="3623" t="n">
        <v>0</v>
      </c>
      <c r="AH110" s="3623" t="n">
        <v>0</v>
      </c>
      <c r="AI110" s="3623" t="n">
        <v>0</v>
      </c>
      <c r="AJ110" s="3623" t="n">
        <v>0</v>
      </c>
      <c r="AK110" s="3623" t="n">
        <v>0</v>
      </c>
      <c r="AL110" s="3623" t="n">
        <v>0</v>
      </c>
      <c r="AM110" s="3623" t="n">
        <v>0</v>
      </c>
      <c r="AN110" s="3623" t="n">
        <v>0</v>
      </c>
      <c r="AO110" s="3623" t="n">
        <v>0</v>
      </c>
      <c r="AP110" s="3623" t="n">
        <v>0</v>
      </c>
      <c r="AQ110" s="3623" t="n">
        <v>0</v>
      </c>
      <c r="AR110" s="3623" t="n">
        <v>0</v>
      </c>
      <c r="AS110" s="3623" t="n">
        <v>0</v>
      </c>
      <c r="AT110" s="3623" t="n">
        <v>0</v>
      </c>
      <c r="AU110" s="3623" t="n">
        <v>0</v>
      </c>
      <c r="AV110" s="3623" t="n">
        <v>0</v>
      </c>
      <c r="AW110" s="3623" t="n">
        <v>0</v>
      </c>
      <c r="AX110" s="3624" t="n">
        <v>0</v>
      </c>
      <c r="AY110" s="3624" t="n">
        <v>0</v>
      </c>
      <c r="AZ110" s="3624" t="n">
        <v>0</v>
      </c>
      <c r="BA110" s="3624" t="n">
        <v>0</v>
      </c>
      <c r="BB110" s="3625">
        <f>I110+M110+Q110+U110+Y110+AC110+AG110+AK110+AO110+AS110+AW110+BA110</f>
        <v/>
      </c>
      <c r="BC110" s="3626" t="n"/>
    </row>
    <row customFormat="1" customHeight="1" ht="30" r="111" s="2046">
      <c r="A111" s="3620" t="inlineStr">
        <is>
          <t>FOURNITURE ET TRANSPORT DE MODULES SOLAIRES PHOTOVOLTAÏQUES ET ATELIER D’ENERGIE SOLAIRE SUR 50 SITES GSM</t>
        </is>
      </c>
      <c r="B111" s="3621" t="inlineStr">
        <is>
          <t>BC25040004</t>
        </is>
      </c>
      <c r="C111" s="3622" t="n">
        <v>45755</v>
      </c>
      <c r="D111" s="3620" t="inlineStr">
        <is>
          <t>SAGEMCOM ENERGIE &amp; TELECOM</t>
        </is>
      </c>
      <c r="E111" s="3620" t="inlineStr">
        <is>
          <t>DT</t>
        </is>
      </c>
      <c r="F111" s="3623" t="n">
        <v>0</v>
      </c>
      <c r="G111" s="3623" t="n">
        <v>0</v>
      </c>
      <c r="H111" s="3623" t="n">
        <v>0</v>
      </c>
      <c r="I111" s="3623" t="n">
        <v>0</v>
      </c>
      <c r="J111" s="3623" t="n">
        <v>0</v>
      </c>
      <c r="K111" s="3623" t="n">
        <v>0</v>
      </c>
      <c r="L111" s="3623" t="n">
        <v>0</v>
      </c>
      <c r="M111" s="3623" t="n">
        <v>0</v>
      </c>
      <c r="N111" s="3623" t="n">
        <v>0</v>
      </c>
      <c r="O111" s="3623" t="n">
        <v>0</v>
      </c>
      <c r="P111" s="3623" t="n">
        <v>0</v>
      </c>
      <c r="Q111" s="3623" t="n">
        <v>0</v>
      </c>
      <c r="R111" s="3623" t="n">
        <v>0</v>
      </c>
      <c r="S111" s="3623" t="n">
        <v>0</v>
      </c>
      <c r="T111" s="3623" t="n">
        <v>0</v>
      </c>
      <c r="U111" s="3623" t="n">
        <v>0</v>
      </c>
      <c r="V111" s="3623" t="n">
        <v>0</v>
      </c>
      <c r="W111" s="3623" t="n">
        <v>0</v>
      </c>
      <c r="X111" s="3623" t="n">
        <v>0</v>
      </c>
      <c r="Y111" s="3623" t="n">
        <v>0</v>
      </c>
      <c r="Z111" s="3623" t="n">
        <v>0</v>
      </c>
      <c r="AA111" s="3623" t="n">
        <v>0</v>
      </c>
      <c r="AB111" s="3623" t="n">
        <v>0</v>
      </c>
      <c r="AC111" s="3623" t="n">
        <v>0</v>
      </c>
      <c r="AD111" s="3623" t="n">
        <v>0</v>
      </c>
      <c r="AE111" s="3623" t="n">
        <v>0</v>
      </c>
      <c r="AF111" s="3623" t="n">
        <v>0</v>
      </c>
      <c r="AG111" s="3623" t="n">
        <v>0</v>
      </c>
      <c r="AH111" s="3623" t="n">
        <v>497346597</v>
      </c>
      <c r="AI111" s="3623" t="n">
        <v>0</v>
      </c>
      <c r="AJ111" s="3623" t="n">
        <v>39237929</v>
      </c>
      <c r="AK111" s="3623" t="n">
        <v>536584526</v>
      </c>
      <c r="AL111" s="3623" t="n">
        <v>0</v>
      </c>
      <c r="AM111" s="3623" t="n">
        <v>0</v>
      </c>
      <c r="AN111" s="3623" t="n">
        <v>0</v>
      </c>
      <c r="AO111" s="3623" t="n">
        <v>0</v>
      </c>
      <c r="AP111" s="3623" t="n">
        <v>0</v>
      </c>
      <c r="AQ111" s="3623" t="n">
        <v>0</v>
      </c>
      <c r="AR111" s="3623" t="n">
        <v>0</v>
      </c>
      <c r="AS111" s="3623" t="n">
        <v>0</v>
      </c>
      <c r="AT111" s="3623" t="n">
        <v>0</v>
      </c>
      <c r="AU111" s="3623" t="n">
        <v>0</v>
      </c>
      <c r="AV111" s="3623" t="n">
        <v>0</v>
      </c>
      <c r="AW111" s="3623" t="n">
        <v>0</v>
      </c>
      <c r="AX111" s="3624" t="n">
        <v>0</v>
      </c>
      <c r="AY111" s="3624" t="n">
        <v>0</v>
      </c>
      <c r="AZ111" s="3624" t="n">
        <v>0</v>
      </c>
      <c r="BA111" s="3624" t="n">
        <v>0</v>
      </c>
      <c r="BB111" s="3625">
        <f>I111+M111+Q111+U111+Y111+AC111+AG111+AK111+AO111+AS111+AW111+BA111</f>
        <v/>
      </c>
      <c r="BC111" s="3626" t="n"/>
    </row>
    <row customFormat="1" customHeight="1" ht="30" r="112" s="2046">
      <c r="A112" s="3620" t="inlineStr">
        <is>
          <t>IMPLEMENTATION SUR INTERMEDIATE POUR LA PRISE EN COMPTE DES NOUVEAUX FORMATS DE CDR DU PROJET VEPC HUAWEI R9</t>
        </is>
      </c>
      <c r="B112" s="3621" t="inlineStr">
        <is>
          <t>BC25040007</t>
        </is>
      </c>
      <c r="C112" s="3622" t="n">
        <v>45761</v>
      </c>
      <c r="D112" s="3620" t="inlineStr">
        <is>
          <t>CSG INTERNATIONAL</t>
        </is>
      </c>
      <c r="E112" s="3620" t="inlineStr">
        <is>
          <t>DSI</t>
        </is>
      </c>
      <c r="F112" s="3623" t="n">
        <v>0</v>
      </c>
      <c r="G112" s="3623" t="n">
        <v>0</v>
      </c>
      <c r="H112" s="3623" t="n">
        <v>0</v>
      </c>
      <c r="I112" s="3623" t="n">
        <v>0</v>
      </c>
      <c r="J112" s="3623" t="n">
        <v>0</v>
      </c>
      <c r="K112" s="3623" t="n">
        <v>0</v>
      </c>
      <c r="L112" s="3623" t="n">
        <v>0</v>
      </c>
      <c r="M112" s="3623" t="n">
        <v>0</v>
      </c>
      <c r="N112" s="3623" t="n">
        <v>0</v>
      </c>
      <c r="O112" s="3623" t="n">
        <v>0</v>
      </c>
      <c r="P112" s="3623" t="n">
        <v>0</v>
      </c>
      <c r="Q112" s="3623" t="n">
        <v>0</v>
      </c>
      <c r="R112" s="3623" t="n">
        <v>0</v>
      </c>
      <c r="S112" s="3623" t="n">
        <v>0</v>
      </c>
      <c r="T112" s="3623" t="n">
        <v>0</v>
      </c>
      <c r="U112" s="3623" t="n">
        <v>0</v>
      </c>
      <c r="V112" s="3623" t="n">
        <v>0</v>
      </c>
      <c r="W112" s="3623" t="n">
        <v>13037145</v>
      </c>
      <c r="X112" s="3623" t="n">
        <v>0</v>
      </c>
      <c r="Y112" s="3623" t="n">
        <v>13037145</v>
      </c>
      <c r="Z112" s="3623" t="n">
        <v>0</v>
      </c>
      <c r="AA112" s="3623" t="n">
        <v>0</v>
      </c>
      <c r="AB112" s="3623" t="n">
        <v>0</v>
      </c>
      <c r="AC112" s="3623" t="n">
        <v>0</v>
      </c>
      <c r="AD112" s="3623" t="n">
        <v>0</v>
      </c>
      <c r="AE112" s="3623" t="n">
        <v>0</v>
      </c>
      <c r="AF112" s="3623" t="n">
        <v>0</v>
      </c>
      <c r="AG112" s="3623" t="n">
        <v>0</v>
      </c>
      <c r="AH112" s="3623" t="n">
        <v>0</v>
      </c>
      <c r="AI112" s="3623" t="n">
        <v>869143</v>
      </c>
      <c r="AJ112" s="3623" t="n">
        <v>0</v>
      </c>
      <c r="AK112" s="3623" t="n">
        <v>869143</v>
      </c>
      <c r="AL112" s="3623" t="n">
        <v>0</v>
      </c>
      <c r="AM112" s="3623" t="n">
        <v>0</v>
      </c>
      <c r="AN112" s="3623" t="n">
        <v>0</v>
      </c>
      <c r="AO112" s="3623" t="n">
        <v>0</v>
      </c>
      <c r="AP112" s="3623" t="n">
        <v>0</v>
      </c>
      <c r="AQ112" s="3623" t="n">
        <v>0</v>
      </c>
      <c r="AR112" s="3623" t="n">
        <v>0</v>
      </c>
      <c r="AS112" s="3623" t="n">
        <v>0</v>
      </c>
      <c r="AT112" s="3623" t="n">
        <v>0</v>
      </c>
      <c r="AU112" s="3623" t="n">
        <v>0</v>
      </c>
      <c r="AV112" s="3623" t="n">
        <v>0</v>
      </c>
      <c r="AW112" s="3623" t="n">
        <v>0</v>
      </c>
      <c r="AX112" s="3624" t="n">
        <v>0</v>
      </c>
      <c r="AY112" s="3624" t="n">
        <v>0</v>
      </c>
      <c r="AZ112" s="3624" t="n">
        <v>0</v>
      </c>
      <c r="BA112" s="3624" t="n">
        <v>0</v>
      </c>
      <c r="BB112" s="3625">
        <f>I112+M112+Q112+U112+Y112+AC112+AG112+AK112+AO112+AS112+AW112+BA112</f>
        <v/>
      </c>
      <c r="BC112" s="3626" t="n"/>
    </row>
    <row customFormat="1" customHeight="1" ht="30" r="113" s="2046">
      <c r="A113" s="3620" t="inlineStr">
        <is>
          <t>RELOCATION DE 24 SITES 
PRESTATION D'INSTALLATION ET MISE EN SERVICE DES SITES DEMENAGES</t>
        </is>
      </c>
      <c r="B113" s="3621" t="inlineStr">
        <is>
          <t>BC25040008</t>
        </is>
      </c>
      <c r="C113" s="3622" t="n">
        <v>45751</v>
      </c>
      <c r="D113" s="3620" t="inlineStr">
        <is>
          <t>ERICSSON SENEGAL SUCCURSALE AU BENIN</t>
        </is>
      </c>
      <c r="E113" s="3620" t="inlineStr">
        <is>
          <t>DT</t>
        </is>
      </c>
      <c r="F113" s="3623" t="n">
        <v>0</v>
      </c>
      <c r="G113" s="3623" t="n">
        <v>0</v>
      </c>
      <c r="H113" s="3623" t="n">
        <v>0</v>
      </c>
      <c r="I113" s="3623" t="n">
        <v>0</v>
      </c>
      <c r="J113" s="3623" t="n">
        <v>0</v>
      </c>
      <c r="K113" s="3623" t="n">
        <v>0</v>
      </c>
      <c r="L113" s="3623" t="n">
        <v>0</v>
      </c>
      <c r="M113" s="3623" t="n">
        <v>0</v>
      </c>
      <c r="N113" s="3623" t="n">
        <v>0</v>
      </c>
      <c r="O113" s="3623" t="n">
        <v>0</v>
      </c>
      <c r="P113" s="3623" t="n">
        <v>0</v>
      </c>
      <c r="Q113" s="3623" t="n">
        <v>0</v>
      </c>
      <c r="R113" s="3623" t="n">
        <v>0</v>
      </c>
      <c r="S113" s="3623" t="n">
        <v>0</v>
      </c>
      <c r="T113" s="3623" t="n">
        <v>0</v>
      </c>
      <c r="U113" s="3623" t="n">
        <v>0</v>
      </c>
      <c r="V113" s="3623" t="n">
        <v>0</v>
      </c>
      <c r="W113" s="3623" t="n">
        <v>9566040</v>
      </c>
      <c r="X113" s="3623" t="n">
        <v>0</v>
      </c>
      <c r="Y113" s="3623" t="n">
        <v>9566040</v>
      </c>
      <c r="Z113" s="3623" t="n">
        <v>0</v>
      </c>
      <c r="AA113" s="3623" t="n">
        <v>0</v>
      </c>
      <c r="AB113" s="3623" t="n">
        <v>0</v>
      </c>
      <c r="AC113" s="3623" t="n">
        <v>0</v>
      </c>
      <c r="AD113" s="3623" t="n">
        <v>0</v>
      </c>
      <c r="AE113" s="3623" t="n">
        <v>16740570</v>
      </c>
      <c r="AF113" s="3623" t="n">
        <v>0</v>
      </c>
      <c r="AG113" s="3623" t="n">
        <v>16740570</v>
      </c>
      <c r="AH113" s="3623" t="n">
        <v>0</v>
      </c>
      <c r="AI113" s="3623" t="n">
        <v>0</v>
      </c>
      <c r="AJ113" s="3623" t="n">
        <v>0</v>
      </c>
      <c r="AK113" s="3623" t="n">
        <v>0</v>
      </c>
      <c r="AL113" s="3623" t="n">
        <v>0</v>
      </c>
      <c r="AM113" s="3623" t="n">
        <v>0</v>
      </c>
      <c r="AN113" s="3623" t="n">
        <v>0</v>
      </c>
      <c r="AO113" s="3623" t="n">
        <v>0</v>
      </c>
      <c r="AP113" s="3623" t="n">
        <v>0</v>
      </c>
      <c r="AQ113" s="3623" t="n">
        <v>0</v>
      </c>
      <c r="AR113" s="3623" t="n">
        <v>0</v>
      </c>
      <c r="AS113" s="3623" t="n">
        <v>0</v>
      </c>
      <c r="AT113" s="3623" t="n">
        <v>0</v>
      </c>
      <c r="AU113" s="3623" t="n">
        <v>0</v>
      </c>
      <c r="AV113" s="3623" t="n">
        <v>0</v>
      </c>
      <c r="AW113" s="3623" t="n">
        <v>0</v>
      </c>
      <c r="AX113" s="3624" t="n">
        <v>0</v>
      </c>
      <c r="AY113" s="3624" t="n">
        <v>0</v>
      </c>
      <c r="AZ113" s="3624" t="n">
        <v>0</v>
      </c>
      <c r="BA113" s="3624" t="n">
        <v>0</v>
      </c>
      <c r="BB113" s="3625">
        <f>I113+M113+Q113+U113+Y113+AC113+AG113+AK113+AO113+AS113+AW113+BA113</f>
        <v/>
      </c>
      <c r="BC113" s="3626" t="n"/>
    </row>
    <row customFormat="1" customHeight="1" ht="30" r="114" s="2046">
      <c r="A114" s="3620" t="inlineStr">
        <is>
          <t xml:space="preserve">FOURNITURE DE MODULES SOLAIRES PHOTOVOLTAÏQUES ET ATELIER D’ENERGIE SOLAIRE SUR 30 SITES GSM </t>
        </is>
      </c>
      <c r="B114" s="3621" t="inlineStr">
        <is>
          <t>BC25040009</t>
        </is>
      </c>
      <c r="C114" s="3622" t="n">
        <v>45761</v>
      </c>
      <c r="D114" s="3620" t="inlineStr">
        <is>
          <t>SCHIELE MAROC</t>
        </is>
      </c>
      <c r="E114" s="3620" t="inlineStr">
        <is>
          <t>DT</t>
        </is>
      </c>
      <c r="F114" s="3623" t="n">
        <v>0</v>
      </c>
      <c r="G114" s="3623" t="n">
        <v>0</v>
      </c>
      <c r="H114" s="3623" t="n">
        <v>0</v>
      </c>
      <c r="I114" s="3623" t="n">
        <v>0</v>
      </c>
      <c r="J114" s="3623" t="n">
        <v>0</v>
      </c>
      <c r="K114" s="3623" t="n">
        <v>0</v>
      </c>
      <c r="L114" s="3623" t="n">
        <v>0</v>
      </c>
      <c r="M114" s="3623" t="n">
        <v>0</v>
      </c>
      <c r="N114" s="3623" t="n">
        <v>0</v>
      </c>
      <c r="O114" s="3623" t="n">
        <v>0</v>
      </c>
      <c r="P114" s="3623" t="n">
        <v>0</v>
      </c>
      <c r="Q114" s="3623" t="n">
        <v>0</v>
      </c>
      <c r="R114" s="3623" t="n">
        <v>0</v>
      </c>
      <c r="S114" s="3623" t="n">
        <v>0</v>
      </c>
      <c r="T114" s="3623" t="n">
        <v>0</v>
      </c>
      <c r="U114" s="3623" t="n">
        <v>0</v>
      </c>
      <c r="V114" s="3623" t="n">
        <v>0</v>
      </c>
      <c r="W114" s="3623" t="n">
        <v>0</v>
      </c>
      <c r="X114" s="3623" t="n">
        <v>0</v>
      </c>
      <c r="Y114" s="3623" t="n">
        <v>0</v>
      </c>
      <c r="Z114" s="3623" t="n">
        <v>0</v>
      </c>
      <c r="AA114" s="3623" t="n">
        <v>0</v>
      </c>
      <c r="AB114" s="3623" t="n">
        <v>0</v>
      </c>
      <c r="AC114" s="3623" t="n">
        <v>0</v>
      </c>
      <c r="AD114" s="3623" t="n">
        <v>0</v>
      </c>
      <c r="AE114" s="3623" t="n">
        <v>0</v>
      </c>
      <c r="AF114" s="3623" t="n">
        <v>0</v>
      </c>
      <c r="AG114" s="3623" t="n">
        <v>0</v>
      </c>
      <c r="AH114" s="3623" t="n">
        <v>259877044</v>
      </c>
      <c r="AI114" s="3623" t="n">
        <v>0</v>
      </c>
      <c r="AJ114" s="3623" t="n">
        <v>0</v>
      </c>
      <c r="AK114" s="3623" t="n">
        <v>259877044</v>
      </c>
      <c r="AL114" s="3623" t="n">
        <v>0</v>
      </c>
      <c r="AM114" s="3623" t="n">
        <v>0</v>
      </c>
      <c r="AN114" s="3623" t="n">
        <v>0</v>
      </c>
      <c r="AO114" s="3623" t="n">
        <v>0</v>
      </c>
      <c r="AP114" s="3623" t="n">
        <v>0</v>
      </c>
      <c r="AQ114" s="3623" t="n">
        <v>0</v>
      </c>
      <c r="AR114" s="3623" t="n">
        <v>0</v>
      </c>
      <c r="AS114" s="3623" t="n">
        <v>0</v>
      </c>
      <c r="AT114" s="3623" t="n">
        <v>0</v>
      </c>
      <c r="AU114" s="3623" t="n">
        <v>0</v>
      </c>
      <c r="AV114" s="3623" t="n">
        <v>0</v>
      </c>
      <c r="AW114" s="3623" t="n">
        <v>0</v>
      </c>
      <c r="AX114" s="3624" t="n">
        <v>0</v>
      </c>
      <c r="AY114" s="3624" t="n">
        <v>0</v>
      </c>
      <c r="AZ114" s="3624" t="n">
        <v>0</v>
      </c>
      <c r="BA114" s="3624" t="n">
        <v>0</v>
      </c>
      <c r="BB114" s="3625">
        <f>I114+M114+Q114+U114+Y114+AC114+AG114+AK114+AO114+AS114+AW114+BA114</f>
        <v/>
      </c>
      <c r="BC114" s="3626" t="n"/>
    </row>
    <row customFormat="1" customHeight="1" ht="30" r="115" s="2046">
      <c r="A115" s="3620" t="inlineStr">
        <is>
          <t>MISE EN OEUVRE DE QUATRE (04) LIAISONS A FIBRE OPTIQUE EN MODE SOUTERRAIN DANS LA ZONE DE FIDJROSSE</t>
        </is>
      </c>
      <c r="B115" s="3621" t="inlineStr">
        <is>
          <t>BC25040012</t>
        </is>
      </c>
      <c r="C115" s="3622" t="n">
        <v>45761</v>
      </c>
      <c r="D115" s="3620" t="inlineStr">
        <is>
          <t>JJ TELECOM</t>
        </is>
      </c>
      <c r="E115" s="3620" t="inlineStr">
        <is>
          <t>DT</t>
        </is>
      </c>
      <c r="F115" s="3623" t="n">
        <v>0</v>
      </c>
      <c r="G115" s="3623" t="n">
        <v>0</v>
      </c>
      <c r="H115" s="3623" t="n">
        <v>0</v>
      </c>
      <c r="I115" s="3623" t="n">
        <v>0</v>
      </c>
      <c r="J115" s="3623" t="n">
        <v>0</v>
      </c>
      <c r="K115" s="3623" t="n">
        <v>0</v>
      </c>
      <c r="L115" s="3623" t="n">
        <v>0</v>
      </c>
      <c r="M115" s="3623" t="n">
        <v>0</v>
      </c>
      <c r="N115" s="3623" t="n">
        <v>0</v>
      </c>
      <c r="O115" s="3623" t="n">
        <v>0</v>
      </c>
      <c r="P115" s="3623" t="n">
        <v>0</v>
      </c>
      <c r="Q115" s="3623" t="n">
        <v>0</v>
      </c>
      <c r="R115" s="3623" t="n">
        <v>0</v>
      </c>
      <c r="S115" s="3623" t="n">
        <v>0</v>
      </c>
      <c r="T115" s="3623" t="n">
        <v>0</v>
      </c>
      <c r="U115" s="3623" t="n">
        <v>0</v>
      </c>
      <c r="V115" s="3623" t="n">
        <v>0</v>
      </c>
      <c r="W115" s="3623" t="n">
        <v>12939924</v>
      </c>
      <c r="X115" s="3623" t="n">
        <v>0</v>
      </c>
      <c r="Y115" s="3623" t="n">
        <v>12939924</v>
      </c>
      <c r="Z115" s="3623" t="n">
        <v>0</v>
      </c>
      <c r="AA115" s="3623" t="n">
        <v>0</v>
      </c>
      <c r="AB115" s="3623" t="n">
        <v>0</v>
      </c>
      <c r="AC115" s="3623" t="n">
        <v>0</v>
      </c>
      <c r="AD115" s="3623" t="n">
        <v>0</v>
      </c>
      <c r="AE115" s="3623" t="n">
        <v>0</v>
      </c>
      <c r="AF115" s="3623" t="n">
        <v>0</v>
      </c>
      <c r="AG115" s="3623" t="n">
        <v>0</v>
      </c>
      <c r="AH115" s="3623" t="n">
        <v>0</v>
      </c>
      <c r="AI115" s="3623" t="n">
        <v>0</v>
      </c>
      <c r="AJ115" s="3623" t="n">
        <v>0</v>
      </c>
      <c r="AK115" s="3623" t="n">
        <v>0</v>
      </c>
      <c r="AL115" s="3623" t="n">
        <v>0</v>
      </c>
      <c r="AM115" s="3623" t="n">
        <v>0</v>
      </c>
      <c r="AN115" s="3623" t="n">
        <v>0</v>
      </c>
      <c r="AO115" s="3623" t="n">
        <v>0</v>
      </c>
      <c r="AP115" s="3623" t="n">
        <v>0</v>
      </c>
      <c r="AQ115" s="3623" t="n">
        <v>0</v>
      </c>
      <c r="AR115" s="3623" t="n">
        <v>0</v>
      </c>
      <c r="AS115" s="3623" t="n">
        <v>0</v>
      </c>
      <c r="AT115" s="3623" t="n">
        <v>0</v>
      </c>
      <c r="AU115" s="3623" t="n">
        <v>0</v>
      </c>
      <c r="AV115" s="3623" t="n">
        <v>0</v>
      </c>
      <c r="AW115" s="3623" t="n">
        <v>0</v>
      </c>
      <c r="AX115" s="3624" t="n">
        <v>0</v>
      </c>
      <c r="AY115" s="3624" t="n">
        <v>0</v>
      </c>
      <c r="AZ115" s="3624" t="n">
        <v>0</v>
      </c>
      <c r="BA115" s="3624" t="n">
        <v>0</v>
      </c>
      <c r="BB115" s="3625">
        <f>I115+M115+Q115+U115+Y115+AC115+AG115+AK115+AO115+AS115+AW115+BA115</f>
        <v/>
      </c>
      <c r="BC115" s="3626" t="n"/>
    </row>
    <row customFormat="1" customHeight="1" ht="30" r="116" s="2046">
      <c r="A116" s="3620" t="inlineStr">
        <is>
          <t>TRAVAUX D'AMENAGEMENT AGENCES SIEGE, AEROPORT ET AU REFECTOIRE</t>
        </is>
      </c>
      <c r="B116" s="3621" t="inlineStr">
        <is>
          <t>BC25040015</t>
        </is>
      </c>
      <c r="C116" s="3622" t="n">
        <v>45765</v>
      </c>
      <c r="D116" s="3620" t="inlineStr">
        <is>
          <t>LUXE PROJECT</t>
        </is>
      </c>
      <c r="E116" s="3620" t="inlineStr">
        <is>
          <t>DAF</t>
        </is>
      </c>
      <c r="F116" s="3623" t="n">
        <v>0</v>
      </c>
      <c r="G116" s="3623" t="n">
        <v>0</v>
      </c>
      <c r="H116" s="3623" t="n">
        <v>0</v>
      </c>
      <c r="I116" s="3623" t="n">
        <v>0</v>
      </c>
      <c r="J116" s="3623" t="n">
        <v>0</v>
      </c>
      <c r="K116" s="3623" t="n">
        <v>0</v>
      </c>
      <c r="L116" s="3623" t="n">
        <v>0</v>
      </c>
      <c r="M116" s="3623" t="n">
        <v>0</v>
      </c>
      <c r="N116" s="3623" t="n">
        <v>0</v>
      </c>
      <c r="O116" s="3623" t="n">
        <v>0</v>
      </c>
      <c r="P116" s="3623" t="n">
        <v>0</v>
      </c>
      <c r="Q116" s="3623" t="n">
        <v>0</v>
      </c>
      <c r="R116" s="3623" t="n">
        <v>0</v>
      </c>
      <c r="S116" s="3623" t="n">
        <v>6828569</v>
      </c>
      <c r="T116" s="3623" t="n">
        <v>0</v>
      </c>
      <c r="U116" s="3623" t="n">
        <v>6828569</v>
      </c>
      <c r="V116" s="3623" t="n">
        <v>0</v>
      </c>
      <c r="W116" s="3623" t="n">
        <v>15933331</v>
      </c>
      <c r="X116" s="3623" t="n">
        <v>0</v>
      </c>
      <c r="Y116" s="3623" t="n">
        <v>15933331</v>
      </c>
      <c r="Z116" s="3623" t="n">
        <v>0</v>
      </c>
      <c r="AA116" s="3623" t="n">
        <v>0</v>
      </c>
      <c r="AB116" s="3623" t="n">
        <v>0</v>
      </c>
      <c r="AC116" s="3623" t="n">
        <v>0</v>
      </c>
      <c r="AD116" s="3623" t="n">
        <v>0</v>
      </c>
      <c r="AE116" s="3623" t="n">
        <v>0</v>
      </c>
      <c r="AF116" s="3623" t="n">
        <v>0</v>
      </c>
      <c r="AG116" s="3623" t="n">
        <v>0</v>
      </c>
      <c r="AH116" s="3623" t="n">
        <v>0</v>
      </c>
      <c r="AI116" s="3623" t="n">
        <v>0</v>
      </c>
      <c r="AJ116" s="3623" t="n">
        <v>0</v>
      </c>
      <c r="AK116" s="3623" t="n">
        <v>0</v>
      </c>
      <c r="AL116" s="3623" t="n">
        <v>0</v>
      </c>
      <c r="AM116" s="3623" t="n">
        <v>0</v>
      </c>
      <c r="AN116" s="3623" t="n">
        <v>0</v>
      </c>
      <c r="AO116" s="3623" t="n">
        <v>0</v>
      </c>
      <c r="AP116" s="3623" t="n">
        <v>0</v>
      </c>
      <c r="AQ116" s="3623" t="n">
        <v>0</v>
      </c>
      <c r="AR116" s="3623" t="n">
        <v>0</v>
      </c>
      <c r="AS116" s="3623" t="n">
        <v>0</v>
      </c>
      <c r="AT116" s="3623" t="n">
        <v>0</v>
      </c>
      <c r="AU116" s="3623" t="n">
        <v>0</v>
      </c>
      <c r="AV116" s="3623" t="n">
        <v>0</v>
      </c>
      <c r="AW116" s="3623" t="n">
        <v>0</v>
      </c>
      <c r="AX116" s="3624" t="n">
        <v>0</v>
      </c>
      <c r="AY116" s="3624" t="n">
        <v>0</v>
      </c>
      <c r="AZ116" s="3624" t="n">
        <v>0</v>
      </c>
      <c r="BA116" s="3624" t="n">
        <v>0</v>
      </c>
      <c r="BB116" s="3625">
        <f>I116+M116+Q116+U116+Y116+AC116+AG116+AK116+AO116+AS116+AW116+BA116</f>
        <v/>
      </c>
      <c r="BC116" s="3626" t="n"/>
    </row>
    <row customFormat="1" customHeight="1" ht="30" r="117" s="2046">
      <c r="A117" s="3620" t="inlineStr">
        <is>
          <t>ELABORATION D'UN SCHEMA DIRECTEUR SI POUR MOOV MONEY SA</t>
        </is>
      </c>
      <c r="B117" s="3621" t="inlineStr">
        <is>
          <t xml:space="preserve">BC25040016 </t>
        </is>
      </c>
      <c r="C117" s="3622" t="n">
        <v>45769</v>
      </c>
      <c r="D117" s="3620" t="inlineStr">
        <is>
          <t>BEARINGPOINT MAROC</t>
        </is>
      </c>
      <c r="E117" s="3620" t="inlineStr">
        <is>
          <t>DSI</t>
        </is>
      </c>
      <c r="F117" s="3623" t="n">
        <v>0</v>
      </c>
      <c r="G117" s="3623" t="n">
        <v>0</v>
      </c>
      <c r="H117" s="3623" t="n">
        <v>0</v>
      </c>
      <c r="I117" s="3623" t="n">
        <v>0</v>
      </c>
      <c r="J117" s="3623" t="n">
        <v>0</v>
      </c>
      <c r="K117" s="3623" t="n">
        <v>0</v>
      </c>
      <c r="L117" s="3623" t="n">
        <v>0</v>
      </c>
      <c r="M117" s="3623" t="n">
        <v>0</v>
      </c>
      <c r="N117" s="3623" t="n">
        <v>0</v>
      </c>
      <c r="O117" s="3623" t="n">
        <v>0</v>
      </c>
      <c r="P117" s="3623" t="n">
        <v>0</v>
      </c>
      <c r="Q117" s="3623" t="n">
        <v>0</v>
      </c>
      <c r="R117" s="3623" t="n">
        <v>0</v>
      </c>
      <c r="S117" s="3623" t="n">
        <v>4981993</v>
      </c>
      <c r="T117" s="3623" t="n">
        <v>0</v>
      </c>
      <c r="U117" s="3623" t="n">
        <v>4981993</v>
      </c>
      <c r="V117" s="3623" t="n">
        <v>0</v>
      </c>
      <c r="W117" s="3623" t="n">
        <v>4981994</v>
      </c>
      <c r="X117" s="3623" t="n">
        <v>0</v>
      </c>
      <c r="Y117" s="3623" t="n">
        <v>4981994</v>
      </c>
      <c r="Z117" s="3623" t="n">
        <v>0</v>
      </c>
      <c r="AA117" s="3623" t="n">
        <v>19927973</v>
      </c>
      <c r="AB117" s="3623" t="n">
        <v>0</v>
      </c>
      <c r="AC117" s="3623" t="n">
        <v>19927973</v>
      </c>
      <c r="AD117" s="3623" t="n">
        <v>0</v>
      </c>
      <c r="AE117" s="3623" t="n">
        <v>39855947</v>
      </c>
      <c r="AF117" s="3623" t="n">
        <v>0</v>
      </c>
      <c r="AG117" s="3623" t="n">
        <v>39855947</v>
      </c>
      <c r="AH117" s="3623" t="n">
        <v>0</v>
      </c>
      <c r="AI117" s="3623" t="n">
        <v>9963988</v>
      </c>
      <c r="AJ117" s="3623" t="n">
        <v>0</v>
      </c>
      <c r="AK117" s="3623" t="n">
        <v>9963988</v>
      </c>
      <c r="AL117" s="3623" t="n">
        <v>0</v>
      </c>
      <c r="AM117" s="3623" t="n">
        <v>0</v>
      </c>
      <c r="AN117" s="3623" t="n">
        <v>0</v>
      </c>
      <c r="AO117" s="3623" t="n">
        <v>0</v>
      </c>
      <c r="AP117" s="3623" t="n">
        <v>0</v>
      </c>
      <c r="AQ117" s="3623" t="n">
        <v>0</v>
      </c>
      <c r="AR117" s="3623" t="n">
        <v>0</v>
      </c>
      <c r="AS117" s="3623" t="n">
        <v>0</v>
      </c>
      <c r="AT117" s="3623" t="n">
        <v>0</v>
      </c>
      <c r="AU117" s="3623" t="n">
        <v>0</v>
      </c>
      <c r="AV117" s="3623" t="n">
        <v>0</v>
      </c>
      <c r="AW117" s="3623" t="n">
        <v>0</v>
      </c>
      <c r="AX117" s="3624" t="n">
        <v>0</v>
      </c>
      <c r="AY117" s="3624" t="n">
        <v>0</v>
      </c>
      <c r="AZ117" s="3624" t="n">
        <v>0</v>
      </c>
      <c r="BA117" s="3624" t="n">
        <v>0</v>
      </c>
      <c r="BB117" s="3625">
        <f>I117+M117+Q117+U117+Y117+AC117+AG117+AK117+AO117+AS117+AW117+BA117</f>
        <v/>
      </c>
      <c r="BC117" s="3626" t="n"/>
    </row>
    <row customFormat="1" customHeight="1" ht="30" r="118" s="2046">
      <c r="A118" s="3620" t="inlineStr">
        <is>
          <t>TRAVAUX COMPLEMENTAIRE SUR SIX (06) SITES AU SOL</t>
        </is>
      </c>
      <c r="B118" s="3621" t="inlineStr">
        <is>
          <t>BC25040020</t>
        </is>
      </c>
      <c r="C118" s="3622" t="n">
        <v>45769</v>
      </c>
      <c r="D118" s="3620" t="inlineStr">
        <is>
          <t>CETELEC SA</t>
        </is>
      </c>
      <c r="E118" s="3620" t="inlineStr">
        <is>
          <t>DT</t>
        </is>
      </c>
      <c r="F118" s="3623" t="n">
        <v>0</v>
      </c>
      <c r="G118" s="3623" t="n">
        <v>0</v>
      </c>
      <c r="H118" s="3623" t="n">
        <v>0</v>
      </c>
      <c r="I118" s="3623" t="n">
        <v>0</v>
      </c>
      <c r="J118" s="3623" t="n">
        <v>0</v>
      </c>
      <c r="K118" s="3623" t="n">
        <v>0</v>
      </c>
      <c r="L118" s="3623" t="n">
        <v>0</v>
      </c>
      <c r="M118" s="3623" t="n">
        <v>0</v>
      </c>
      <c r="N118" s="3623" t="n">
        <v>0</v>
      </c>
      <c r="O118" s="3623" t="n">
        <v>0</v>
      </c>
      <c r="P118" s="3623" t="n">
        <v>0</v>
      </c>
      <c r="Q118" s="3623" t="n">
        <v>0</v>
      </c>
      <c r="R118" s="3623" t="n">
        <v>0</v>
      </c>
      <c r="S118" s="3623" t="n">
        <v>0</v>
      </c>
      <c r="T118" s="3623" t="n">
        <v>0</v>
      </c>
      <c r="U118" s="3623" t="n">
        <v>0</v>
      </c>
      <c r="V118" s="3623" t="n">
        <v>0</v>
      </c>
      <c r="W118" s="3623" t="n">
        <v>0</v>
      </c>
      <c r="X118" s="3623" t="n">
        <v>0</v>
      </c>
      <c r="Y118" s="3623" t="n">
        <v>0</v>
      </c>
      <c r="Z118" s="3623" t="n">
        <v>0</v>
      </c>
      <c r="AA118" s="3623" t="n">
        <v>0</v>
      </c>
      <c r="AB118" s="3623" t="n">
        <v>0</v>
      </c>
      <c r="AC118" s="3623" t="n">
        <v>0</v>
      </c>
      <c r="AD118" s="3623" t="n">
        <v>0</v>
      </c>
      <c r="AE118" s="3623" t="n">
        <v>13095543</v>
      </c>
      <c r="AF118" s="3623" t="n">
        <v>0</v>
      </c>
      <c r="AG118" s="3623" t="n">
        <v>13095543</v>
      </c>
      <c r="AH118" s="3623" t="n">
        <v>0</v>
      </c>
      <c r="AI118" s="3623" t="n">
        <v>0</v>
      </c>
      <c r="AJ118" s="3623" t="n">
        <v>0</v>
      </c>
      <c r="AK118" s="3623" t="n">
        <v>0</v>
      </c>
      <c r="AL118" s="3623" t="n">
        <v>0</v>
      </c>
      <c r="AM118" s="3623" t="n">
        <v>0</v>
      </c>
      <c r="AN118" s="3623" t="n">
        <v>0</v>
      </c>
      <c r="AO118" s="3623" t="n">
        <v>0</v>
      </c>
      <c r="AP118" s="3623" t="n">
        <v>0</v>
      </c>
      <c r="AQ118" s="3623" t="n">
        <v>0</v>
      </c>
      <c r="AR118" s="3623" t="n">
        <v>0</v>
      </c>
      <c r="AS118" s="3623" t="n">
        <v>0</v>
      </c>
      <c r="AT118" s="3623" t="n">
        <v>0</v>
      </c>
      <c r="AU118" s="3623" t="n">
        <v>0</v>
      </c>
      <c r="AV118" s="3623" t="n">
        <v>0</v>
      </c>
      <c r="AW118" s="3623" t="n">
        <v>0</v>
      </c>
      <c r="AX118" s="3624" t="n">
        <v>0</v>
      </c>
      <c r="AY118" s="3624" t="n">
        <v>0</v>
      </c>
      <c r="AZ118" s="3624" t="n">
        <v>0</v>
      </c>
      <c r="BA118" s="3624" t="n">
        <v>0</v>
      </c>
      <c r="BB118" s="3625">
        <f>I118+M118+Q118+U118+Y118+AC118+AG118+AK118+AO118+AS118+AW118+BA118</f>
        <v/>
      </c>
      <c r="BC118" s="3626" t="n"/>
    </row>
    <row customFormat="1" customHeight="1" ht="30" r="119" s="2046">
      <c r="A119" s="3620" t="inlineStr">
        <is>
          <t>ELECTRIFICATION : AUGMENTATION DE PUISSANCE DU TRANSFORMATEUR AU CT BOHICON</t>
        </is>
      </c>
      <c r="B119" s="3621" t="inlineStr">
        <is>
          <t>BC25040023</t>
        </is>
      </c>
      <c r="C119" s="3622" t="n">
        <v>45783</v>
      </c>
      <c r="D119" s="3620" t="inlineStr">
        <is>
          <t>GRM SARL</t>
        </is>
      </c>
      <c r="E119" s="3620" t="inlineStr">
        <is>
          <t>DT</t>
        </is>
      </c>
      <c r="F119" s="3623" t="n">
        <v>0</v>
      </c>
      <c r="G119" s="3623" t="n">
        <v>0</v>
      </c>
      <c r="H119" s="3623" t="n">
        <v>0</v>
      </c>
      <c r="I119" s="3623" t="n">
        <v>0</v>
      </c>
      <c r="J119" s="3623" t="n">
        <v>0</v>
      </c>
      <c r="K119" s="3623" t="n">
        <v>0</v>
      </c>
      <c r="L119" s="3623" t="n">
        <v>0</v>
      </c>
      <c r="M119" s="3623" t="n">
        <v>0</v>
      </c>
      <c r="N119" s="3623" t="n">
        <v>0</v>
      </c>
      <c r="O119" s="3623" t="n">
        <v>0</v>
      </c>
      <c r="P119" s="3623" t="n">
        <v>0</v>
      </c>
      <c r="Q119" s="3623" t="n">
        <v>0</v>
      </c>
      <c r="R119" s="3623" t="n">
        <v>0</v>
      </c>
      <c r="S119" s="3623" t="n">
        <v>0</v>
      </c>
      <c r="T119" s="3623" t="n">
        <v>0</v>
      </c>
      <c r="U119" s="3623" t="n">
        <v>0</v>
      </c>
      <c r="V119" s="3623" t="n">
        <v>0</v>
      </c>
      <c r="W119" s="3623" t="n">
        <v>0</v>
      </c>
      <c r="X119" s="3623" t="n">
        <v>0</v>
      </c>
      <c r="Y119" s="3623" t="n">
        <v>0</v>
      </c>
      <c r="Z119" s="3623" t="n">
        <v>0</v>
      </c>
      <c r="AA119" s="3623" t="n">
        <v>0</v>
      </c>
      <c r="AB119" s="3623" t="n">
        <v>0</v>
      </c>
      <c r="AC119" s="3623" t="n">
        <v>0</v>
      </c>
      <c r="AD119" s="3623" t="n">
        <v>0</v>
      </c>
      <c r="AE119" s="3623" t="n">
        <v>0</v>
      </c>
      <c r="AF119" s="3623" t="n">
        <v>0</v>
      </c>
      <c r="AG119" s="3623" t="n">
        <v>0</v>
      </c>
      <c r="AH119" s="3623" t="n">
        <v>0</v>
      </c>
      <c r="AI119" s="3623" t="n">
        <v>62088648</v>
      </c>
      <c r="AJ119" s="3623" t="n">
        <v>0</v>
      </c>
      <c r="AK119" s="3623" t="n">
        <v>62088648</v>
      </c>
      <c r="AL119" s="3623" t="n">
        <v>0</v>
      </c>
      <c r="AM119" s="3623" t="n">
        <v>0</v>
      </c>
      <c r="AN119" s="3623" t="n">
        <v>0</v>
      </c>
      <c r="AO119" s="3623" t="n">
        <v>0</v>
      </c>
      <c r="AP119" s="3623" t="n">
        <v>0</v>
      </c>
      <c r="AQ119" s="3623" t="n">
        <v>0</v>
      </c>
      <c r="AR119" s="3623" t="n">
        <v>0</v>
      </c>
      <c r="AS119" s="3623" t="n">
        <v>0</v>
      </c>
      <c r="AT119" s="3623" t="n">
        <v>0</v>
      </c>
      <c r="AU119" s="3623" t="n">
        <v>0</v>
      </c>
      <c r="AV119" s="3623" t="n">
        <v>0</v>
      </c>
      <c r="AW119" s="3623" t="n">
        <v>0</v>
      </c>
      <c r="AX119" s="3624" t="n">
        <v>0</v>
      </c>
      <c r="AY119" s="3624" t="n">
        <v>0</v>
      </c>
      <c r="AZ119" s="3624" t="n">
        <v>0</v>
      </c>
      <c r="BA119" s="3624" t="n">
        <v>0</v>
      </c>
      <c r="BB119" s="3625">
        <f>I119+M119+Q119+U119+Y119+AC119+AG119+AK119+AO119+AS119+AW119+BA119</f>
        <v/>
      </c>
      <c r="BC119" s="3626" t="n"/>
    </row>
    <row customFormat="1" customHeight="1" ht="30" r="120" s="2046">
      <c r="A120" s="3620" t="inlineStr">
        <is>
          <t>REPOSITIONNEMENT DES SHELTERS ET CONTENEUR POUR LA LIBERATION DE L'AIRE DES TRAVAUX DE CONSTRUCTION DU BATIMENT C DU MAGASIN D'AKASSATO</t>
        </is>
      </c>
      <c r="B120" s="3621" t="inlineStr">
        <is>
          <t>BC25040025</t>
        </is>
      </c>
      <c r="C120" s="3622" t="n">
        <v>45783</v>
      </c>
      <c r="D120" s="3620" t="inlineStr">
        <is>
          <t>DSID BENIN</t>
        </is>
      </c>
      <c r="E120" s="3620" t="inlineStr">
        <is>
          <t>DT</t>
        </is>
      </c>
      <c r="F120" s="3623" t="n">
        <v>0</v>
      </c>
      <c r="G120" s="3623" t="n">
        <v>0</v>
      </c>
      <c r="H120" s="3623" t="n">
        <v>0</v>
      </c>
      <c r="I120" s="3623" t="n">
        <v>0</v>
      </c>
      <c r="J120" s="3623" t="n">
        <v>0</v>
      </c>
      <c r="K120" s="3623" t="n">
        <v>0</v>
      </c>
      <c r="L120" s="3623" t="n">
        <v>0</v>
      </c>
      <c r="M120" s="3623" t="n">
        <v>0</v>
      </c>
      <c r="N120" s="3623" t="n">
        <v>0</v>
      </c>
      <c r="O120" s="3623" t="n">
        <v>0</v>
      </c>
      <c r="P120" s="3623" t="n">
        <v>0</v>
      </c>
      <c r="Q120" s="3623" t="n">
        <v>0</v>
      </c>
      <c r="R120" s="3623" t="n">
        <v>0</v>
      </c>
      <c r="S120" s="3623" t="n">
        <v>0</v>
      </c>
      <c r="T120" s="3623" t="n">
        <v>0</v>
      </c>
      <c r="U120" s="3623" t="n">
        <v>0</v>
      </c>
      <c r="V120" s="3623" t="n">
        <v>0</v>
      </c>
      <c r="W120" s="3623" t="n">
        <v>0</v>
      </c>
      <c r="X120" s="3623" t="n">
        <v>0</v>
      </c>
      <c r="Y120" s="3623" t="n">
        <v>0</v>
      </c>
      <c r="Z120" s="3623" t="n">
        <v>0</v>
      </c>
      <c r="AA120" s="3623" t="n">
        <v>29451976</v>
      </c>
      <c r="AB120" s="3623" t="n">
        <v>0</v>
      </c>
      <c r="AC120" s="3623" t="n">
        <v>29451976</v>
      </c>
      <c r="AD120" s="3623" t="n">
        <v>0</v>
      </c>
      <c r="AE120" s="3623" t="n">
        <v>8117627</v>
      </c>
      <c r="AF120" s="3623" t="n">
        <v>0</v>
      </c>
      <c r="AG120" s="3623" t="n">
        <v>8117627</v>
      </c>
      <c r="AH120" s="3623" t="n">
        <v>0</v>
      </c>
      <c r="AI120" s="3623" t="n">
        <v>0</v>
      </c>
      <c r="AJ120" s="3623" t="n">
        <v>0</v>
      </c>
      <c r="AK120" s="3623" t="n">
        <v>0</v>
      </c>
      <c r="AL120" s="3623" t="n">
        <v>0</v>
      </c>
      <c r="AM120" s="3623" t="n">
        <v>0</v>
      </c>
      <c r="AN120" s="3623" t="n">
        <v>0</v>
      </c>
      <c r="AO120" s="3623" t="n">
        <v>0</v>
      </c>
      <c r="AP120" s="3623" t="n">
        <v>0</v>
      </c>
      <c r="AQ120" s="3623" t="n">
        <v>0</v>
      </c>
      <c r="AR120" s="3623" t="n">
        <v>0</v>
      </c>
      <c r="AS120" s="3623" t="n">
        <v>0</v>
      </c>
      <c r="AT120" s="3623" t="n">
        <v>0</v>
      </c>
      <c r="AU120" s="3623" t="n">
        <v>0</v>
      </c>
      <c r="AV120" s="3623" t="n">
        <v>0</v>
      </c>
      <c r="AW120" s="3623" t="n">
        <v>0</v>
      </c>
      <c r="AX120" s="3624" t="n">
        <v>0</v>
      </c>
      <c r="AY120" s="3624" t="n">
        <v>0</v>
      </c>
      <c r="AZ120" s="3624" t="n">
        <v>0</v>
      </c>
      <c r="BA120" s="3624" t="n">
        <v>0</v>
      </c>
      <c r="BB120" s="3625">
        <f>I120+M120+Q120+U120+Y120+AC120+AG120+AK120+AO120+AS120+AW120+BA120</f>
        <v/>
      </c>
      <c r="BC120" s="3626" t="n"/>
    </row>
    <row customFormat="1" customHeight="1" ht="30" r="121" s="2046">
      <c r="A121" s="3620" t="inlineStr">
        <is>
          <t>CONSTRUCTION D'UN POSTE TRANSFORMATION H59 AU CENTRE TECHNIQUE DE BOHICON</t>
        </is>
      </c>
      <c r="B121" s="3621" t="inlineStr">
        <is>
          <t>BC25050003</t>
        </is>
      </c>
      <c r="C121" s="3622" t="n">
        <v>45786</v>
      </c>
      <c r="D121" s="3620" t="inlineStr">
        <is>
          <t>GRM SARL</t>
        </is>
      </c>
      <c r="E121" s="3620" t="inlineStr">
        <is>
          <t>DT</t>
        </is>
      </c>
      <c r="F121" s="3623" t="n">
        <v>0</v>
      </c>
      <c r="G121" s="3623" t="n">
        <v>0</v>
      </c>
      <c r="H121" s="3623" t="n">
        <v>0</v>
      </c>
      <c r="I121" s="3623" t="n">
        <v>0</v>
      </c>
      <c r="J121" s="3623" t="n">
        <v>0</v>
      </c>
      <c r="K121" s="3623" t="n">
        <v>0</v>
      </c>
      <c r="L121" s="3623" t="n">
        <v>0</v>
      </c>
      <c r="M121" s="3623" t="n">
        <v>0</v>
      </c>
      <c r="N121" s="3623" t="n">
        <v>0</v>
      </c>
      <c r="O121" s="3623" t="n">
        <v>0</v>
      </c>
      <c r="P121" s="3623" t="n">
        <v>0</v>
      </c>
      <c r="Q121" s="3623" t="n">
        <v>0</v>
      </c>
      <c r="R121" s="3623" t="n">
        <v>0</v>
      </c>
      <c r="S121" s="3623" t="n">
        <v>0</v>
      </c>
      <c r="T121" s="3623" t="n">
        <v>0</v>
      </c>
      <c r="U121" s="3623" t="n">
        <v>0</v>
      </c>
      <c r="V121" s="3623" t="n">
        <v>0</v>
      </c>
      <c r="W121" s="3623" t="n">
        <v>0</v>
      </c>
      <c r="X121" s="3623" t="n">
        <v>0</v>
      </c>
      <c r="Y121" s="3623" t="n">
        <v>0</v>
      </c>
      <c r="Z121" s="3623" t="n">
        <v>0</v>
      </c>
      <c r="AA121" s="3623" t="n">
        <v>2790196</v>
      </c>
      <c r="AB121" s="3623" t="n">
        <v>0</v>
      </c>
      <c r="AC121" s="3623" t="n">
        <v>2790196</v>
      </c>
      <c r="AD121" s="3623" t="n">
        <v>0</v>
      </c>
      <c r="AE121" s="3623" t="n">
        <v>0</v>
      </c>
      <c r="AF121" s="3623" t="n">
        <v>0</v>
      </c>
      <c r="AG121" s="3623" t="n">
        <v>0</v>
      </c>
      <c r="AH121" s="3623" t="n">
        <v>0</v>
      </c>
      <c r="AI121" s="3623" t="n">
        <v>4185295</v>
      </c>
      <c r="AJ121" s="3623" t="n">
        <v>0</v>
      </c>
      <c r="AK121" s="3623" t="n">
        <v>4185295</v>
      </c>
      <c r="AL121" s="3623" t="n">
        <v>0</v>
      </c>
      <c r="AM121" s="3623" t="n">
        <v>0</v>
      </c>
      <c r="AN121" s="3623" t="n">
        <v>0</v>
      </c>
      <c r="AO121" s="3623" t="n">
        <v>0</v>
      </c>
      <c r="AP121" s="3623" t="n">
        <v>0</v>
      </c>
      <c r="AQ121" s="3623" t="n">
        <v>0</v>
      </c>
      <c r="AR121" s="3623" t="n">
        <v>0</v>
      </c>
      <c r="AS121" s="3623" t="n">
        <v>0</v>
      </c>
      <c r="AT121" s="3623" t="n">
        <v>0</v>
      </c>
      <c r="AU121" s="3623" t="n">
        <v>0</v>
      </c>
      <c r="AV121" s="3623" t="n">
        <v>0</v>
      </c>
      <c r="AW121" s="3623" t="n">
        <v>0</v>
      </c>
      <c r="AX121" s="3624" t="n">
        <v>0</v>
      </c>
      <c r="AY121" s="3624" t="n">
        <v>0</v>
      </c>
      <c r="AZ121" s="3624" t="n">
        <v>0</v>
      </c>
      <c r="BA121" s="3624" t="n">
        <v>0</v>
      </c>
      <c r="BB121" s="3625">
        <f>I121+M121+Q121+U121+Y121+AC121+AG121+AK121+AO121+AS121+AW121+BA121</f>
        <v/>
      </c>
      <c r="BC121" s="3626" t="n"/>
    </row>
    <row customFormat="1" customHeight="1" ht="30" r="122" s="2046">
      <c r="A122" s="3620" t="inlineStr">
        <is>
          <t xml:space="preserve">REALISATION DE LEVE TOPOGRAPHIQUE ET ALTIMETRIQUE DE CENT (100) PARCELLES POUR LA CONSTRUCTION DE NOUVEAUX SITES </t>
        </is>
      </c>
      <c r="B122" s="3621" t="inlineStr">
        <is>
          <t>BC25050005</t>
        </is>
      </c>
      <c r="C122" s="3622" t="n">
        <v>45786</v>
      </c>
      <c r="D122" s="3620" t="inlineStr">
        <is>
          <t>ETS CABINETS ETPB</t>
        </is>
      </c>
      <c r="E122" s="3620" t="inlineStr">
        <is>
          <t>DT</t>
        </is>
      </c>
      <c r="F122" s="3623" t="n">
        <v>0</v>
      </c>
      <c r="G122" s="3623" t="n">
        <v>0</v>
      </c>
      <c r="H122" s="3623" t="n">
        <v>0</v>
      </c>
      <c r="I122" s="3623" t="n">
        <v>0</v>
      </c>
      <c r="J122" s="3623" t="n">
        <v>0</v>
      </c>
      <c r="K122" s="3623" t="n">
        <v>0</v>
      </c>
      <c r="L122" s="3623" t="n">
        <v>0</v>
      </c>
      <c r="M122" s="3623" t="n">
        <v>0</v>
      </c>
      <c r="N122" s="3623" t="n">
        <v>0</v>
      </c>
      <c r="O122" s="3623" t="n">
        <v>0</v>
      </c>
      <c r="P122" s="3623" t="n">
        <v>0</v>
      </c>
      <c r="Q122" s="3623" t="n">
        <v>0</v>
      </c>
      <c r="R122" s="3623" t="n">
        <v>0</v>
      </c>
      <c r="S122" s="3623" t="n">
        <v>0</v>
      </c>
      <c r="T122" s="3623" t="n">
        <v>0</v>
      </c>
      <c r="U122" s="3623" t="n">
        <v>0</v>
      </c>
      <c r="V122" s="3623" t="n">
        <v>0</v>
      </c>
      <c r="W122" s="3623" t="n">
        <v>0</v>
      </c>
      <c r="X122" s="3623" t="n">
        <v>0</v>
      </c>
      <c r="Y122" s="3623" t="n">
        <v>0</v>
      </c>
      <c r="Z122" s="3623" t="n">
        <v>0</v>
      </c>
      <c r="AA122" s="3623" t="n">
        <v>2355000</v>
      </c>
      <c r="AB122" s="3623" t="n">
        <v>0</v>
      </c>
      <c r="AC122" s="3623" t="n">
        <v>2355000</v>
      </c>
      <c r="AD122" s="3623" t="n">
        <v>0</v>
      </c>
      <c r="AE122" s="3623" t="n">
        <v>13345000</v>
      </c>
      <c r="AF122" s="3623" t="n">
        <v>0</v>
      </c>
      <c r="AG122" s="3623" t="n">
        <v>13345000</v>
      </c>
      <c r="AH122" s="3623" t="n">
        <v>0</v>
      </c>
      <c r="AI122" s="3623" t="n">
        <v>0</v>
      </c>
      <c r="AJ122" s="3623" t="n">
        <v>0</v>
      </c>
      <c r="AK122" s="3623" t="n">
        <v>0</v>
      </c>
      <c r="AL122" s="3623" t="n">
        <v>0</v>
      </c>
      <c r="AM122" s="3623" t="n">
        <v>0</v>
      </c>
      <c r="AN122" s="3623" t="n">
        <v>0</v>
      </c>
      <c r="AO122" s="3623" t="n">
        <v>0</v>
      </c>
      <c r="AP122" s="3623" t="n">
        <v>0</v>
      </c>
      <c r="AQ122" s="3623" t="n">
        <v>0</v>
      </c>
      <c r="AR122" s="3623" t="n">
        <v>0</v>
      </c>
      <c r="AS122" s="3623" t="n">
        <v>0</v>
      </c>
      <c r="AT122" s="3623" t="n">
        <v>0</v>
      </c>
      <c r="AU122" s="3623" t="n">
        <v>0</v>
      </c>
      <c r="AV122" s="3623" t="n">
        <v>0</v>
      </c>
      <c r="AW122" s="3623" t="n">
        <v>0</v>
      </c>
      <c r="AX122" s="3624" t="n">
        <v>0</v>
      </c>
      <c r="AY122" s="3624" t="n">
        <v>0</v>
      </c>
      <c r="AZ122" s="3624" t="n">
        <v>0</v>
      </c>
      <c r="BA122" s="3624" t="n">
        <v>0</v>
      </c>
      <c r="BB122" s="3625">
        <f>I122+M122+Q122+U122+Y122+AC122+AG122+AK122+AO122+AS122+AW122+BA122</f>
        <v/>
      </c>
      <c r="BC122" s="3626" t="n"/>
    </row>
    <row customFormat="1" customHeight="1" ht="30" r="123" s="2046">
      <c r="A123" s="3620" t="inlineStr">
        <is>
          <t>TRAVAUX COMPLEMENTAIRES SUR CINQ (05) SITES AU SOL</t>
        </is>
      </c>
      <c r="B123" s="3621" t="inlineStr">
        <is>
          <t>BC25050006</t>
        </is>
      </c>
      <c r="C123" s="3622" t="n">
        <v>45797</v>
      </c>
      <c r="D123" s="3620" t="inlineStr">
        <is>
          <t>SAGEMCOM BENIN</t>
        </is>
      </c>
      <c r="E123" s="3620" t="inlineStr">
        <is>
          <t>DT</t>
        </is>
      </c>
      <c r="F123" s="3623" t="n">
        <v>0</v>
      </c>
      <c r="G123" s="3623" t="n">
        <v>0</v>
      </c>
      <c r="H123" s="3623" t="n">
        <v>0</v>
      </c>
      <c r="I123" s="3623" t="n">
        <v>0</v>
      </c>
      <c r="J123" s="3623" t="n">
        <v>0</v>
      </c>
      <c r="K123" s="3623" t="n">
        <v>0</v>
      </c>
      <c r="L123" s="3623" t="n">
        <v>0</v>
      </c>
      <c r="M123" s="3623" t="n">
        <v>0</v>
      </c>
      <c r="N123" s="3623" t="n">
        <v>0</v>
      </c>
      <c r="O123" s="3623" t="n">
        <v>0</v>
      </c>
      <c r="P123" s="3623" t="n">
        <v>0</v>
      </c>
      <c r="Q123" s="3623" t="n">
        <v>0</v>
      </c>
      <c r="R123" s="3623" t="n">
        <v>0</v>
      </c>
      <c r="S123" s="3623" t="n">
        <v>0</v>
      </c>
      <c r="T123" s="3623" t="n">
        <v>0</v>
      </c>
      <c r="U123" s="3623" t="n">
        <v>0</v>
      </c>
      <c r="V123" s="3623" t="n">
        <v>0</v>
      </c>
      <c r="W123" s="3623" t="n">
        <v>0</v>
      </c>
      <c r="X123" s="3623" t="n">
        <v>0</v>
      </c>
      <c r="Y123" s="3623" t="n">
        <v>0</v>
      </c>
      <c r="Z123" s="3623" t="n">
        <v>0</v>
      </c>
      <c r="AA123" s="3623" t="n">
        <v>30829999</v>
      </c>
      <c r="AB123" s="3623" t="n">
        <v>0</v>
      </c>
      <c r="AC123" s="3623" t="n">
        <v>30829999</v>
      </c>
      <c r="AD123" s="3623" t="n">
        <v>0</v>
      </c>
      <c r="AE123" s="3623" t="n">
        <v>0</v>
      </c>
      <c r="AF123" s="3623" t="n">
        <v>0</v>
      </c>
      <c r="AG123" s="3623" t="n">
        <v>0</v>
      </c>
      <c r="AH123" s="3623" t="n">
        <v>0</v>
      </c>
      <c r="AI123" s="3623" t="n">
        <v>0</v>
      </c>
      <c r="AJ123" s="3623" t="n">
        <v>0</v>
      </c>
      <c r="AK123" s="3623" t="n">
        <v>0</v>
      </c>
      <c r="AL123" s="3623" t="n">
        <v>0</v>
      </c>
      <c r="AM123" s="3623" t="n">
        <v>0</v>
      </c>
      <c r="AN123" s="3623" t="n">
        <v>0</v>
      </c>
      <c r="AO123" s="3623" t="n">
        <v>0</v>
      </c>
      <c r="AP123" s="3623" t="n">
        <v>0</v>
      </c>
      <c r="AQ123" s="3623" t="n">
        <v>0</v>
      </c>
      <c r="AR123" s="3623" t="n">
        <v>0</v>
      </c>
      <c r="AS123" s="3623" t="n">
        <v>0</v>
      </c>
      <c r="AT123" s="3623" t="n">
        <v>0</v>
      </c>
      <c r="AU123" s="3623" t="n">
        <v>0</v>
      </c>
      <c r="AV123" s="3623" t="n">
        <v>0</v>
      </c>
      <c r="AW123" s="3623" t="n">
        <v>0</v>
      </c>
      <c r="AX123" s="3624" t="n">
        <v>0</v>
      </c>
      <c r="AY123" s="3624" t="n">
        <v>0</v>
      </c>
      <c r="AZ123" s="3624" t="n">
        <v>0</v>
      </c>
      <c r="BA123" s="3624" t="n">
        <v>0</v>
      </c>
      <c r="BB123" s="3625">
        <f>I123+M123+Q123+U123+Y123+AC123+AG123+AK123+AO123+AS123+AW123+BA123</f>
        <v/>
      </c>
      <c r="BC123" s="3626" t="n"/>
    </row>
    <row customFormat="1" customHeight="1" ht="30" r="124" s="2046">
      <c r="A124" s="3620" t="inlineStr">
        <is>
          <t>DEMANTELEMENT ET REMISE EN ETAT DU SITE AGBLANGANDAN</t>
        </is>
      </c>
      <c r="B124" s="3621" t="inlineStr">
        <is>
          <t>BC25050017</t>
        </is>
      </c>
      <c r="C124" s="3622" t="n">
        <v>45804</v>
      </c>
      <c r="D124" s="3620" t="inlineStr">
        <is>
          <t>IBJM</t>
        </is>
      </c>
      <c r="E124" s="3620" t="inlineStr">
        <is>
          <t>DT</t>
        </is>
      </c>
      <c r="F124" s="3623" t="n">
        <v>0</v>
      </c>
      <c r="G124" s="3623" t="n">
        <v>0</v>
      </c>
      <c r="H124" s="3623" t="n">
        <v>0</v>
      </c>
      <c r="I124" s="3623" t="n">
        <v>0</v>
      </c>
      <c r="J124" s="3623" t="n">
        <v>0</v>
      </c>
      <c r="K124" s="3623" t="n">
        <v>0</v>
      </c>
      <c r="L124" s="3623" t="n">
        <v>0</v>
      </c>
      <c r="M124" s="3623" t="n">
        <v>0</v>
      </c>
      <c r="N124" s="3623" t="n">
        <v>0</v>
      </c>
      <c r="O124" s="3623" t="n">
        <v>0</v>
      </c>
      <c r="P124" s="3623" t="n">
        <v>0</v>
      </c>
      <c r="Q124" s="3623" t="n">
        <v>0</v>
      </c>
      <c r="R124" s="3623" t="n">
        <v>0</v>
      </c>
      <c r="S124" s="3623" t="n">
        <v>0</v>
      </c>
      <c r="T124" s="3623" t="n">
        <v>0</v>
      </c>
      <c r="U124" s="3623" t="n">
        <v>0</v>
      </c>
      <c r="V124" s="3623" t="n">
        <v>0</v>
      </c>
      <c r="W124" s="3623" t="n">
        <v>0</v>
      </c>
      <c r="X124" s="3623" t="n">
        <v>0</v>
      </c>
      <c r="Y124" s="3623" t="n">
        <v>0</v>
      </c>
      <c r="Z124" s="3623" t="n">
        <v>0</v>
      </c>
      <c r="AA124" s="3623" t="n">
        <v>0</v>
      </c>
      <c r="AB124" s="3623" t="n">
        <v>0</v>
      </c>
      <c r="AC124" s="3623" t="n">
        <v>0</v>
      </c>
      <c r="AD124" s="3623" t="n">
        <v>0</v>
      </c>
      <c r="AE124" s="3623" t="n">
        <v>2132000</v>
      </c>
      <c r="AF124" s="3623" t="n">
        <v>0</v>
      </c>
      <c r="AG124" s="3623" t="n">
        <v>2132000</v>
      </c>
      <c r="AH124" s="3623" t="n">
        <v>0</v>
      </c>
      <c r="AI124" s="3623" t="n">
        <v>0</v>
      </c>
      <c r="AJ124" s="3623" t="n">
        <v>0</v>
      </c>
      <c r="AK124" s="3623" t="n">
        <v>0</v>
      </c>
      <c r="AL124" s="3623" t="n">
        <v>0</v>
      </c>
      <c r="AM124" s="3623" t="n">
        <v>0</v>
      </c>
      <c r="AN124" s="3623" t="n">
        <v>0</v>
      </c>
      <c r="AO124" s="3623" t="n">
        <v>0</v>
      </c>
      <c r="AP124" s="3623" t="n">
        <v>0</v>
      </c>
      <c r="AQ124" s="3623" t="n">
        <v>0</v>
      </c>
      <c r="AR124" s="3623" t="n">
        <v>0</v>
      </c>
      <c r="AS124" s="3623" t="n">
        <v>0</v>
      </c>
      <c r="AT124" s="3623" t="n">
        <v>0</v>
      </c>
      <c r="AU124" s="3623" t="n">
        <v>0</v>
      </c>
      <c r="AV124" s="3623" t="n">
        <v>0</v>
      </c>
      <c r="AW124" s="3623" t="n">
        <v>0</v>
      </c>
      <c r="AX124" s="3624" t="n">
        <v>0</v>
      </c>
      <c r="AY124" s="3624" t="n">
        <v>0</v>
      </c>
      <c r="AZ124" s="3624" t="n">
        <v>0</v>
      </c>
      <c r="BA124" s="3624" t="n">
        <v>0</v>
      </c>
      <c r="BB124" s="3625">
        <f>I124+M124+Q124+U124+Y124+AC124+AG124+AK124+AO124+AS124+AW124+BA124</f>
        <v/>
      </c>
      <c r="BC124" s="3626" t="n"/>
    </row>
    <row customFormat="1" customHeight="1" ht="30" r="125" s="2046">
      <c r="A125" s="3620" t="inlineStr">
        <is>
          <t>CONSTRUCTION DE SITES TECHNIQUES CLE EN MAIN DANS LE CADRE DE LA COUVERTURE EN CONFIGURATION (GUL) DES ZONES RURALES ET ULTRA RURALES</t>
        </is>
      </c>
      <c r="B125" s="3621" t="inlineStr">
        <is>
          <t>BC25050019</t>
        </is>
      </c>
      <c r="C125" s="3622" t="n">
        <v>45793</v>
      </c>
      <c r="D125" s="3620" t="inlineStr">
        <is>
          <t>HUAWEI TECHNOLOGIES BENIN</t>
        </is>
      </c>
      <c r="E125" s="3620" t="inlineStr">
        <is>
          <t>DT</t>
        </is>
      </c>
      <c r="F125" s="3623" t="n">
        <v>0</v>
      </c>
      <c r="G125" s="3623" t="n">
        <v>0</v>
      </c>
      <c r="H125" s="3623" t="n">
        <v>0</v>
      </c>
      <c r="I125" s="3623" t="n">
        <v>0</v>
      </c>
      <c r="J125" s="3623" t="n">
        <v>0</v>
      </c>
      <c r="K125" s="3623" t="n">
        <v>0</v>
      </c>
      <c r="L125" s="3623" t="n">
        <v>0</v>
      </c>
      <c r="M125" s="3623" t="n">
        <v>0</v>
      </c>
      <c r="N125" s="3623" t="n">
        <v>0</v>
      </c>
      <c r="O125" s="3623" t="n">
        <v>0</v>
      </c>
      <c r="P125" s="3623" t="n">
        <v>0</v>
      </c>
      <c r="Q125" s="3623" t="n">
        <v>0</v>
      </c>
      <c r="R125" s="3623" t="n">
        <v>0</v>
      </c>
      <c r="S125" s="3623" t="n">
        <v>0</v>
      </c>
      <c r="T125" s="3623" t="n">
        <v>0</v>
      </c>
      <c r="U125" s="3623" t="n">
        <v>0</v>
      </c>
      <c r="V125" s="3623" t="n">
        <v>0</v>
      </c>
      <c r="W125" s="3623" t="n">
        <v>0</v>
      </c>
      <c r="X125" s="3623" t="n">
        <v>0</v>
      </c>
      <c r="Y125" s="3623" t="n">
        <v>0</v>
      </c>
      <c r="Z125" s="3623" t="n">
        <v>0</v>
      </c>
      <c r="AA125" s="3623" t="n">
        <v>111466341</v>
      </c>
      <c r="AB125" s="3623" t="n">
        <v>0</v>
      </c>
      <c r="AC125" s="3623" t="n">
        <v>111466341</v>
      </c>
      <c r="AD125" s="3623" t="n">
        <v>0</v>
      </c>
      <c r="AE125" s="3623" t="n">
        <v>0</v>
      </c>
      <c r="AF125" s="3623" t="n">
        <v>0</v>
      </c>
      <c r="AG125" s="3623" t="n">
        <v>0</v>
      </c>
      <c r="AH125" s="3623" t="n">
        <v>0</v>
      </c>
      <c r="AI125" s="3623" t="n">
        <v>0</v>
      </c>
      <c r="AJ125" s="3623" t="n">
        <v>0</v>
      </c>
      <c r="AK125" s="3623" t="n">
        <v>0</v>
      </c>
      <c r="AL125" s="3623" t="n">
        <v>0</v>
      </c>
      <c r="AM125" s="3623" t="n">
        <v>0</v>
      </c>
      <c r="AN125" s="3623" t="n">
        <v>0</v>
      </c>
      <c r="AO125" s="3623" t="n">
        <v>0</v>
      </c>
      <c r="AP125" s="3623" t="n">
        <v>0</v>
      </c>
      <c r="AQ125" s="3623" t="n">
        <v>0</v>
      </c>
      <c r="AR125" s="3623" t="n">
        <v>0</v>
      </c>
      <c r="AS125" s="3623" t="n">
        <v>0</v>
      </c>
      <c r="AT125" s="3623" t="n">
        <v>0</v>
      </c>
      <c r="AU125" s="3623" t="n">
        <v>0</v>
      </c>
      <c r="AV125" s="3623" t="n">
        <v>0</v>
      </c>
      <c r="AW125" s="3623" t="n">
        <v>0</v>
      </c>
      <c r="AX125" s="3624" t="n">
        <v>0</v>
      </c>
      <c r="AY125" s="3624" t="n">
        <v>0</v>
      </c>
      <c r="AZ125" s="3624" t="n">
        <v>0</v>
      </c>
      <c r="BA125" s="3624" t="n">
        <v>0</v>
      </c>
      <c r="BB125" s="3625">
        <f>I125+M125+Q125+U125+Y125+AC125+AG125+AK125+AO125+AS125+AW125+BA125</f>
        <v/>
      </c>
      <c r="BC125" s="3626" t="n"/>
    </row>
    <row customFormat="1" customHeight="1" ht="30" r="126" s="2046">
      <c r="A126" s="3620" t="inlineStr">
        <is>
          <t>DEVELOPPEMENT D'UNE APPLICATION POUR L'IMPLEMENTATION DES DECISIONS ARCEP SUR LA SUSPENSION ET LA REMISE EN SERVICE DES ABONNES</t>
        </is>
      </c>
      <c r="B126" s="3621" t="inlineStr">
        <is>
          <t>BC25050036</t>
        </is>
      </c>
      <c r="C126" s="3622" t="n">
        <v>45810</v>
      </c>
      <c r="D126" s="3620" t="inlineStr">
        <is>
          <t>FLEX EXPORTATION INC</t>
        </is>
      </c>
      <c r="E126" s="3620" t="inlineStr">
        <is>
          <t>DSI</t>
        </is>
      </c>
      <c r="F126" s="3623" t="n">
        <v>0</v>
      </c>
      <c r="G126" s="3623" t="n">
        <v>0</v>
      </c>
      <c r="H126" s="3623" t="n">
        <v>0</v>
      </c>
      <c r="I126" s="3623" t="n">
        <v>0</v>
      </c>
      <c r="J126" s="3623" t="n">
        <v>0</v>
      </c>
      <c r="K126" s="3623" t="n">
        <v>0</v>
      </c>
      <c r="L126" s="3623" t="n">
        <v>0</v>
      </c>
      <c r="M126" s="3623" t="n">
        <v>0</v>
      </c>
      <c r="N126" s="3623" t="n">
        <v>0</v>
      </c>
      <c r="O126" s="3623" t="n">
        <v>0</v>
      </c>
      <c r="P126" s="3623" t="n">
        <v>0</v>
      </c>
      <c r="Q126" s="3623" t="n">
        <v>0</v>
      </c>
      <c r="R126" s="3623" t="n">
        <v>0</v>
      </c>
      <c r="S126" s="3623" t="n">
        <v>0</v>
      </c>
      <c r="T126" s="3623" t="n">
        <v>0</v>
      </c>
      <c r="U126" s="3623" t="n">
        <v>0</v>
      </c>
      <c r="V126" s="3623" t="n">
        <v>0</v>
      </c>
      <c r="W126" s="3623" t="n">
        <v>0</v>
      </c>
      <c r="X126" s="3623" t="n">
        <v>0</v>
      </c>
      <c r="Y126" s="3623" t="n">
        <v>0</v>
      </c>
      <c r="Z126" s="3623" t="n">
        <v>0</v>
      </c>
      <c r="AA126" s="3623" t="n">
        <v>0</v>
      </c>
      <c r="AB126" s="3623" t="n">
        <v>0</v>
      </c>
      <c r="AC126" s="3623" t="n">
        <v>0</v>
      </c>
      <c r="AD126" s="3623" t="n">
        <v>0</v>
      </c>
      <c r="AE126" s="3623" t="n">
        <v>0</v>
      </c>
      <c r="AF126" s="3623" t="n">
        <v>0</v>
      </c>
      <c r="AG126" s="3623" t="n">
        <v>0</v>
      </c>
      <c r="AH126" s="3623" t="n">
        <v>0</v>
      </c>
      <c r="AI126" s="3623" t="n">
        <v>36017205</v>
      </c>
      <c r="AJ126" s="3623" t="n">
        <v>0</v>
      </c>
      <c r="AK126" s="3623" t="n">
        <v>36017205</v>
      </c>
      <c r="AL126" s="3623" t="n">
        <v>0</v>
      </c>
      <c r="AM126" s="3623" t="n">
        <v>0</v>
      </c>
      <c r="AN126" s="3623" t="n">
        <v>0</v>
      </c>
      <c r="AO126" s="3623" t="n">
        <v>0</v>
      </c>
      <c r="AP126" s="3623" t="n">
        <v>0</v>
      </c>
      <c r="AQ126" s="3623" t="n">
        <v>0</v>
      </c>
      <c r="AR126" s="3623" t="n">
        <v>0</v>
      </c>
      <c r="AS126" s="3623" t="n">
        <v>0</v>
      </c>
      <c r="AT126" s="3623" t="n">
        <v>0</v>
      </c>
      <c r="AU126" s="3623" t="n">
        <v>0</v>
      </c>
      <c r="AV126" s="3623" t="n">
        <v>0</v>
      </c>
      <c r="AW126" s="3623" t="n">
        <v>0</v>
      </c>
      <c r="AX126" s="3624" t="n">
        <v>0</v>
      </c>
      <c r="AY126" s="3624" t="n">
        <v>0</v>
      </c>
      <c r="AZ126" s="3624" t="n">
        <v>0</v>
      </c>
      <c r="BA126" s="3624" t="n">
        <v>0</v>
      </c>
      <c r="BB126" s="3625">
        <f>I126+M126+Q126+U126+Y126+AC126+AG126+AK126+AO126+AS126+AW126+BA126</f>
        <v/>
      </c>
      <c r="BC126" s="3626" t="n"/>
    </row>
    <row customFormat="1" customHeight="1" ht="30" r="127" s="2046">
      <c r="A127" s="3620" t="inlineStr">
        <is>
          <t xml:space="preserve">ETUDE DU FIBRAGE DES SITES DE CALAVI, HEVIE ET TOGBA </t>
        </is>
      </c>
      <c r="B127" s="3621" t="inlineStr">
        <is>
          <t>BC25050037</t>
        </is>
      </c>
      <c r="C127" s="3622" t="n">
        <v>45810</v>
      </c>
      <c r="D127" s="3620" t="inlineStr">
        <is>
          <t>FIBRERCO</t>
        </is>
      </c>
      <c r="E127" s="3620" t="inlineStr">
        <is>
          <t>DT</t>
        </is>
      </c>
      <c r="F127" s="3623" t="n">
        <v>0</v>
      </c>
      <c r="G127" s="3623" t="n">
        <v>0</v>
      </c>
      <c r="H127" s="3623" t="n">
        <v>0</v>
      </c>
      <c r="I127" s="3623" t="n">
        <v>0</v>
      </c>
      <c r="J127" s="3623" t="n">
        <v>0</v>
      </c>
      <c r="K127" s="3623" t="n">
        <v>0</v>
      </c>
      <c r="L127" s="3623" t="n">
        <v>0</v>
      </c>
      <c r="M127" s="3623" t="n">
        <v>0</v>
      </c>
      <c r="N127" s="3623" t="n">
        <v>0</v>
      </c>
      <c r="O127" s="3623" t="n">
        <v>0</v>
      </c>
      <c r="P127" s="3623" t="n">
        <v>0</v>
      </c>
      <c r="Q127" s="3623" t="n">
        <v>0</v>
      </c>
      <c r="R127" s="3623" t="n">
        <v>0</v>
      </c>
      <c r="S127" s="3623" t="n">
        <v>0</v>
      </c>
      <c r="T127" s="3623" t="n">
        <v>0</v>
      </c>
      <c r="U127" s="3623" t="n">
        <v>0</v>
      </c>
      <c r="V127" s="3623" t="n">
        <v>0</v>
      </c>
      <c r="W127" s="3623" t="n">
        <v>0</v>
      </c>
      <c r="X127" s="3623" t="n">
        <v>0</v>
      </c>
      <c r="Y127" s="3623" t="n">
        <v>0</v>
      </c>
      <c r="Z127" s="3623" t="n">
        <v>0</v>
      </c>
      <c r="AA127" s="3623" t="n">
        <v>0</v>
      </c>
      <c r="AB127" s="3623" t="n">
        <v>0</v>
      </c>
      <c r="AC127" s="3623" t="n">
        <v>0</v>
      </c>
      <c r="AD127" s="3623" t="n">
        <v>0</v>
      </c>
      <c r="AE127" s="3623" t="n">
        <v>10920000</v>
      </c>
      <c r="AF127" s="3623" t="n">
        <v>0</v>
      </c>
      <c r="AG127" s="3623" t="n">
        <v>10920000</v>
      </c>
      <c r="AH127" s="3623" t="n">
        <v>0</v>
      </c>
      <c r="AI127" s="3623" t="n">
        <v>0</v>
      </c>
      <c r="AJ127" s="3623" t="n">
        <v>0</v>
      </c>
      <c r="AK127" s="3623" t="n">
        <v>0</v>
      </c>
      <c r="AL127" s="3623" t="n">
        <v>0</v>
      </c>
      <c r="AM127" s="3623" t="n">
        <v>0</v>
      </c>
      <c r="AN127" s="3623" t="n">
        <v>0</v>
      </c>
      <c r="AO127" s="3623" t="n">
        <v>0</v>
      </c>
      <c r="AP127" s="3623" t="n">
        <v>0</v>
      </c>
      <c r="AQ127" s="3623" t="n">
        <v>0</v>
      </c>
      <c r="AR127" s="3623" t="n">
        <v>0</v>
      </c>
      <c r="AS127" s="3623" t="n">
        <v>0</v>
      </c>
      <c r="AT127" s="3623" t="n">
        <v>0</v>
      </c>
      <c r="AU127" s="3623" t="n">
        <v>0</v>
      </c>
      <c r="AV127" s="3623" t="n">
        <v>0</v>
      </c>
      <c r="AW127" s="3623" t="n">
        <v>0</v>
      </c>
      <c r="AX127" s="3624" t="n">
        <v>0</v>
      </c>
      <c r="AY127" s="3624" t="n">
        <v>0</v>
      </c>
      <c r="AZ127" s="3624" t="n">
        <v>0</v>
      </c>
      <c r="BA127" s="3624" t="n">
        <v>0</v>
      </c>
      <c r="BB127" s="3625">
        <f>I127+M127+Q127+U127+Y127+AC127+AG127+AK127+AO127+AS127+AW127+BA127</f>
        <v/>
      </c>
      <c r="BC127" s="3626" t="n"/>
    </row>
    <row customFormat="1" customHeight="1" ht="30" r="128" s="2046">
      <c r="A128" s="3620" t="inlineStr">
        <is>
          <t>FOURNITURE, INSTALLATION ET MISE EN SERVICE DE BORNE DIGITALE COMMERCIALE</t>
        </is>
      </c>
      <c r="B128" s="3621" t="inlineStr">
        <is>
          <t>BC25050043</t>
        </is>
      </c>
      <c r="C128" s="3622" t="n">
        <v>45810</v>
      </c>
      <c r="D128" s="3620" t="inlineStr">
        <is>
          <t>System &amp; Electronic Development FZC</t>
        </is>
      </c>
      <c r="E128" s="3620" t="inlineStr">
        <is>
          <t>DSI</t>
        </is>
      </c>
      <c r="F128" s="3623" t="n">
        <v>0</v>
      </c>
      <c r="G128" s="3623" t="n">
        <v>0</v>
      </c>
      <c r="H128" s="3623" t="n">
        <v>0</v>
      </c>
      <c r="I128" s="3623" t="n">
        <v>0</v>
      </c>
      <c r="J128" s="3623" t="n">
        <v>0</v>
      </c>
      <c r="K128" s="3623" t="n">
        <v>0</v>
      </c>
      <c r="L128" s="3623" t="n">
        <v>0</v>
      </c>
      <c r="M128" s="3623" t="n">
        <v>0</v>
      </c>
      <c r="N128" s="3623" t="n">
        <v>0</v>
      </c>
      <c r="O128" s="3623" t="n">
        <v>0</v>
      </c>
      <c r="P128" s="3623" t="n">
        <v>0</v>
      </c>
      <c r="Q128" s="3623" t="n">
        <v>0</v>
      </c>
      <c r="R128" s="3623" t="n">
        <v>0</v>
      </c>
      <c r="S128" s="3623" t="n">
        <v>0</v>
      </c>
      <c r="T128" s="3623" t="n">
        <v>0</v>
      </c>
      <c r="U128" s="3623" t="n">
        <v>0</v>
      </c>
      <c r="V128" s="3623" t="n">
        <v>0</v>
      </c>
      <c r="W128" s="3623" t="n">
        <v>0</v>
      </c>
      <c r="X128" s="3623" t="n">
        <v>0</v>
      </c>
      <c r="Y128" s="3623" t="n">
        <v>0</v>
      </c>
      <c r="Z128" s="3623" t="n">
        <v>0</v>
      </c>
      <c r="AA128" s="3623" t="n">
        <v>10610104</v>
      </c>
      <c r="AB128" s="3623" t="n">
        <v>0</v>
      </c>
      <c r="AC128" s="3623" t="n">
        <v>10610104</v>
      </c>
      <c r="AD128" s="3623" t="n">
        <v>0</v>
      </c>
      <c r="AE128" s="3623" t="n">
        <v>20159199</v>
      </c>
      <c r="AF128" s="3623" t="n">
        <v>0</v>
      </c>
      <c r="AG128" s="3623" t="n">
        <v>20159199</v>
      </c>
      <c r="AH128" s="3623" t="n">
        <v>0</v>
      </c>
      <c r="AI128" s="3623" t="n">
        <v>0</v>
      </c>
      <c r="AJ128" s="3623" t="n">
        <v>0</v>
      </c>
      <c r="AK128" s="3623" t="n">
        <v>0</v>
      </c>
      <c r="AL128" s="3623" t="n">
        <v>0</v>
      </c>
      <c r="AM128" s="3623" t="n">
        <v>0</v>
      </c>
      <c r="AN128" s="3623" t="n">
        <v>0</v>
      </c>
      <c r="AO128" s="3623" t="n">
        <v>0</v>
      </c>
      <c r="AP128" s="3623" t="n">
        <v>0</v>
      </c>
      <c r="AQ128" s="3623" t="n">
        <v>0</v>
      </c>
      <c r="AR128" s="3623" t="n">
        <v>0</v>
      </c>
      <c r="AS128" s="3623" t="n">
        <v>0</v>
      </c>
      <c r="AT128" s="3623" t="n">
        <v>0</v>
      </c>
      <c r="AU128" s="3623" t="n">
        <v>0</v>
      </c>
      <c r="AV128" s="3623" t="n">
        <v>0</v>
      </c>
      <c r="AW128" s="3623" t="n">
        <v>0</v>
      </c>
      <c r="AX128" s="3624" t="n">
        <v>0</v>
      </c>
      <c r="AY128" s="3624" t="n">
        <v>0</v>
      </c>
      <c r="AZ128" s="3624" t="n">
        <v>0</v>
      </c>
      <c r="BA128" s="3624" t="n">
        <v>0</v>
      </c>
      <c r="BB128" s="3625">
        <f>I128+M128+Q128+U128+Y128+AC128+AG128+AK128+AO128+AS128+AW128+BA128</f>
        <v/>
      </c>
      <c r="BC128" s="3626" t="n"/>
    </row>
    <row customFormat="1" customHeight="1" ht="30" r="129" s="2046">
      <c r="A129" s="3620" t="inlineStr">
        <is>
          <t>INTEGRATION DU VEPC HUAWEI AUX NOEUDS CORE ERICSSON</t>
        </is>
      </c>
      <c r="B129" s="3621" t="inlineStr">
        <is>
          <t xml:space="preserve">BC25060002 </t>
        </is>
      </c>
      <c r="C129" s="3622" t="n">
        <v>45810</v>
      </c>
      <c r="D129" s="3620" t="inlineStr">
        <is>
          <t>ERICSSON SENEGAL SUCCURSALE AU BENIN</t>
        </is>
      </c>
      <c r="E129" s="3620" t="inlineStr">
        <is>
          <t>DT</t>
        </is>
      </c>
      <c r="F129" s="3623" t="n">
        <v>0</v>
      </c>
      <c r="G129" s="3623" t="n">
        <v>0</v>
      </c>
      <c r="H129" s="3623" t="n">
        <v>0</v>
      </c>
      <c r="I129" s="3623" t="n">
        <v>0</v>
      </c>
      <c r="J129" s="3623" t="n">
        <v>0</v>
      </c>
      <c r="K129" s="3623" t="n">
        <v>0</v>
      </c>
      <c r="L129" s="3623" t="n">
        <v>0</v>
      </c>
      <c r="M129" s="3623" t="n">
        <v>0</v>
      </c>
      <c r="N129" s="3623" t="n">
        <v>0</v>
      </c>
      <c r="O129" s="3623" t="n">
        <v>0</v>
      </c>
      <c r="P129" s="3623" t="n">
        <v>0</v>
      </c>
      <c r="Q129" s="3623" t="n">
        <v>0</v>
      </c>
      <c r="R129" s="3623" t="n">
        <v>0</v>
      </c>
      <c r="S129" s="3623" t="n">
        <v>0</v>
      </c>
      <c r="T129" s="3623" t="n">
        <v>0</v>
      </c>
      <c r="U129" s="3623" t="n">
        <v>0</v>
      </c>
      <c r="V129" s="3623" t="n">
        <v>0</v>
      </c>
      <c r="W129" s="3623" t="n">
        <v>0</v>
      </c>
      <c r="X129" s="3623" t="n">
        <v>0</v>
      </c>
      <c r="Y129" s="3623" t="n">
        <v>0</v>
      </c>
      <c r="Z129" s="3623" t="n">
        <v>0</v>
      </c>
      <c r="AA129" s="3623" t="n">
        <v>0</v>
      </c>
      <c r="AB129" s="3623" t="n">
        <v>0</v>
      </c>
      <c r="AC129" s="3623" t="n">
        <v>0</v>
      </c>
      <c r="AD129" s="3623" t="n">
        <v>0</v>
      </c>
      <c r="AE129" s="3623" t="n">
        <v>0</v>
      </c>
      <c r="AF129" s="3623" t="n">
        <v>0</v>
      </c>
      <c r="AG129" s="3623" t="n">
        <v>0</v>
      </c>
      <c r="AH129" s="3623" t="n">
        <v>0</v>
      </c>
      <c r="AI129" s="3623" t="n">
        <v>231725665</v>
      </c>
      <c r="AJ129" s="3623" t="n">
        <v>0</v>
      </c>
      <c r="AK129" s="3623" t="n">
        <v>231725665</v>
      </c>
      <c r="AL129" s="3623" t="n">
        <v>0</v>
      </c>
      <c r="AM129" s="3623" t="n">
        <v>0</v>
      </c>
      <c r="AN129" s="3623" t="n">
        <v>0</v>
      </c>
      <c r="AO129" s="3623" t="n">
        <v>0</v>
      </c>
      <c r="AP129" s="3623" t="n">
        <v>0</v>
      </c>
      <c r="AQ129" s="3623" t="n">
        <v>0</v>
      </c>
      <c r="AR129" s="3623" t="n">
        <v>0</v>
      </c>
      <c r="AS129" s="3623" t="n">
        <v>0</v>
      </c>
      <c r="AT129" s="3623" t="n">
        <v>0</v>
      </c>
      <c r="AU129" s="3623" t="n">
        <v>0</v>
      </c>
      <c r="AV129" s="3623" t="n">
        <v>0</v>
      </c>
      <c r="AW129" s="3623" t="n">
        <v>0</v>
      </c>
      <c r="AX129" s="3624" t="n">
        <v>0</v>
      </c>
      <c r="AY129" s="3624" t="n">
        <v>0</v>
      </c>
      <c r="AZ129" s="3624" t="n">
        <v>0</v>
      </c>
      <c r="BA129" s="3624" t="n">
        <v>0</v>
      </c>
      <c r="BB129" s="3625">
        <f>I129+M129+Q129+U129+Y129+AC129+AG129+AK129+AO129+AS129+AW129+BA129</f>
        <v/>
      </c>
      <c r="BC129" s="3626" t="n"/>
    </row>
    <row customFormat="1" customHeight="1" ht="30" r="130" s="2046">
      <c r="A130" s="3620" t="inlineStr">
        <is>
          <t>DEVELOPPEMENT D'INTERFACE PUSH USSD POUR SYSTEME EXTERNE</t>
        </is>
      </c>
      <c r="B130" s="3621" t="inlineStr">
        <is>
          <t>BC25060020</t>
        </is>
      </c>
      <c r="C130" s="3622" t="n">
        <v>45840</v>
      </c>
      <c r="D130" s="3620" t="inlineStr">
        <is>
          <t>OPENCODE SYSTEMS</t>
        </is>
      </c>
      <c r="E130" s="3620" t="inlineStr">
        <is>
          <t>DT</t>
        </is>
      </c>
      <c r="F130" s="3623" t="n">
        <v>0</v>
      </c>
      <c r="G130" s="3623" t="n">
        <v>0</v>
      </c>
      <c r="H130" s="3623" t="n">
        <v>0</v>
      </c>
      <c r="I130" s="3623" t="n">
        <v>0</v>
      </c>
      <c r="J130" s="3623" t="n">
        <v>0</v>
      </c>
      <c r="K130" s="3623" t="n">
        <v>0</v>
      </c>
      <c r="L130" s="3623" t="n">
        <v>0</v>
      </c>
      <c r="M130" s="3623" t="n">
        <v>0</v>
      </c>
      <c r="N130" s="3623" t="n">
        <v>0</v>
      </c>
      <c r="O130" s="3623" t="n">
        <v>0</v>
      </c>
      <c r="P130" s="3623" t="n">
        <v>0</v>
      </c>
      <c r="Q130" s="3623" t="n">
        <v>0</v>
      </c>
      <c r="R130" s="3623" t="n">
        <v>0</v>
      </c>
      <c r="S130" s="3623" t="n">
        <v>0</v>
      </c>
      <c r="T130" s="3623" t="n">
        <v>0</v>
      </c>
      <c r="U130" s="3623" t="n">
        <v>0</v>
      </c>
      <c r="V130" s="3623" t="n">
        <v>0</v>
      </c>
      <c r="W130" s="3623" t="n">
        <v>0</v>
      </c>
      <c r="X130" s="3623" t="n">
        <v>0</v>
      </c>
      <c r="Y130" s="3623" t="n">
        <v>0</v>
      </c>
      <c r="Z130" s="3623" t="n">
        <v>0</v>
      </c>
      <c r="AA130" s="3623" t="n">
        <v>0</v>
      </c>
      <c r="AB130" s="3623" t="n">
        <v>0</v>
      </c>
      <c r="AC130" s="3623" t="n">
        <v>0</v>
      </c>
      <c r="AD130" s="3623" t="n">
        <v>0</v>
      </c>
      <c r="AE130" s="3623" t="n">
        <v>14562245</v>
      </c>
      <c r="AF130" s="3623" t="n">
        <v>0</v>
      </c>
      <c r="AG130" s="3623" t="n">
        <v>14562245</v>
      </c>
      <c r="AH130" s="3623" t="n">
        <v>0</v>
      </c>
      <c r="AI130" s="3623" t="n">
        <v>7281123</v>
      </c>
      <c r="AJ130" s="3623" t="n">
        <v>0</v>
      </c>
      <c r="AK130" s="3623" t="n">
        <v>7281123</v>
      </c>
      <c r="AL130" s="3623" t="n">
        <v>0</v>
      </c>
      <c r="AM130" s="3623" t="n">
        <v>0</v>
      </c>
      <c r="AN130" s="3623" t="n">
        <v>0</v>
      </c>
      <c r="AO130" s="3623" t="n">
        <v>0</v>
      </c>
      <c r="AP130" s="3623" t="n">
        <v>0</v>
      </c>
      <c r="AQ130" s="3623" t="n">
        <v>0</v>
      </c>
      <c r="AR130" s="3623" t="n">
        <v>0</v>
      </c>
      <c r="AS130" s="3623" t="n">
        <v>0</v>
      </c>
      <c r="AT130" s="3623" t="n">
        <v>0</v>
      </c>
      <c r="AU130" s="3623" t="n">
        <v>0</v>
      </c>
      <c r="AV130" s="3623" t="n">
        <v>0</v>
      </c>
      <c r="AW130" s="3623" t="n">
        <v>0</v>
      </c>
      <c r="AX130" s="3624" t="n">
        <v>0</v>
      </c>
      <c r="AY130" s="3624" t="n">
        <v>0</v>
      </c>
      <c r="AZ130" s="3624" t="n">
        <v>0</v>
      </c>
      <c r="BA130" s="3624" t="n">
        <v>0</v>
      </c>
      <c r="BB130" s="3625">
        <f>I130+M130+Q130+U130+Y130+AC130+AG130+AK130+AO130+AS130+AW130+BA130</f>
        <v/>
      </c>
      <c r="BC130" s="3626" t="n"/>
    </row>
    <row customFormat="1" customHeight="1" ht="30" r="131" s="2046">
      <c r="A131" s="3620" t="inlineStr">
        <is>
          <t>MISE EN ŒUVRE DU RESEAU D'INTERCONNEXION DE SITES EN FIBRE OPTIQUE AERIENNE DANS LES REGIONS DE COTONOU ET CALAVI</t>
        </is>
      </c>
      <c r="B131" s="3621" t="inlineStr">
        <is>
          <t>BC25070003</t>
        </is>
      </c>
      <c r="C131" s="3622" t="n">
        <v>45840</v>
      </c>
      <c r="D131" s="3620" t="inlineStr">
        <is>
          <t>JJ TELECOM</t>
        </is>
      </c>
      <c r="E131" s="3620" t="inlineStr">
        <is>
          <t>DT</t>
        </is>
      </c>
      <c r="F131" s="3623" t="n">
        <v>0</v>
      </c>
      <c r="G131" s="3623" t="n">
        <v>0</v>
      </c>
      <c r="H131" s="3623" t="n">
        <v>0</v>
      </c>
      <c r="I131" s="3623" t="n">
        <v>0</v>
      </c>
      <c r="J131" s="3623" t="n">
        <v>0</v>
      </c>
      <c r="K131" s="3623" t="n">
        <v>0</v>
      </c>
      <c r="L131" s="3623" t="n">
        <v>0</v>
      </c>
      <c r="M131" s="3623" t="n">
        <v>0</v>
      </c>
      <c r="N131" s="3623" t="n">
        <v>0</v>
      </c>
      <c r="O131" s="3623" t="n">
        <v>0</v>
      </c>
      <c r="P131" s="3623" t="n">
        <v>0</v>
      </c>
      <c r="Q131" s="3623" t="n">
        <v>0</v>
      </c>
      <c r="R131" s="3623" t="n">
        <v>0</v>
      </c>
      <c r="S131" s="3623" t="n">
        <v>0</v>
      </c>
      <c r="T131" s="3623" t="n">
        <v>0</v>
      </c>
      <c r="U131" s="3623" t="n">
        <v>0</v>
      </c>
      <c r="V131" s="3623" t="n">
        <v>0</v>
      </c>
      <c r="W131" s="3623" t="n">
        <v>0</v>
      </c>
      <c r="X131" s="3623" t="n">
        <v>0</v>
      </c>
      <c r="Y131" s="3623" t="n">
        <v>0</v>
      </c>
      <c r="Z131" s="3623" t="n">
        <v>0</v>
      </c>
      <c r="AA131" s="3623" t="n">
        <v>0</v>
      </c>
      <c r="AB131" s="3623" t="n">
        <v>0</v>
      </c>
      <c r="AC131" s="3623" t="n">
        <v>0</v>
      </c>
      <c r="AD131" s="3623" t="n">
        <v>0</v>
      </c>
      <c r="AE131" s="3623" t="n">
        <v>88336000</v>
      </c>
      <c r="AF131" s="3623" t="n">
        <v>0</v>
      </c>
      <c r="AG131" s="3623" t="n">
        <v>88336000</v>
      </c>
      <c r="AH131" s="3623" t="n">
        <v>0</v>
      </c>
      <c r="AI131" s="3623" t="n">
        <v>0</v>
      </c>
      <c r="AJ131" s="3623" t="n">
        <v>0</v>
      </c>
      <c r="AK131" s="3623" t="n">
        <v>0</v>
      </c>
      <c r="AL131" s="3623" t="n">
        <v>0</v>
      </c>
      <c r="AM131" s="3623" t="n">
        <v>0</v>
      </c>
      <c r="AN131" s="3623" t="n">
        <v>0</v>
      </c>
      <c r="AO131" s="3623" t="n">
        <v>0</v>
      </c>
      <c r="AP131" s="3623" t="n">
        <v>0</v>
      </c>
      <c r="AQ131" s="3623" t="n">
        <v>0</v>
      </c>
      <c r="AR131" s="3623" t="n">
        <v>0</v>
      </c>
      <c r="AS131" s="3623" t="n">
        <v>0</v>
      </c>
      <c r="AT131" s="3623" t="n">
        <v>0</v>
      </c>
      <c r="AU131" s="3623" t="n">
        <v>0</v>
      </c>
      <c r="AV131" s="3623" t="n">
        <v>0</v>
      </c>
      <c r="AW131" s="3623" t="n">
        <v>0</v>
      </c>
      <c r="AX131" s="3624" t="n">
        <v>0</v>
      </c>
      <c r="AY131" s="3624" t="n">
        <v>0</v>
      </c>
      <c r="AZ131" s="3624" t="n">
        <v>0</v>
      </c>
      <c r="BA131" s="3624" t="n">
        <v>0</v>
      </c>
      <c r="BB131" s="3625">
        <f>I131+M131+Q131+U131+Y131+AC131+AG131+AK131+AO131+AS131+AW131+BA131</f>
        <v/>
      </c>
      <c r="BC131" s="3626" t="n"/>
    </row>
    <row customFormat="1" customHeight="1" ht="30" r="132" s="2046">
      <c r="A132" s="3620" t="inlineStr">
        <is>
          <t>REALISATION DE LEVE TOPOGRAPHIQUE ET ALTIMETRIQUE DE CENT CINQUANTE (150) PARCELLES POUR LA CONSTRUCTION DE NOUVEAUX SITES</t>
        </is>
      </c>
      <c r="B132" s="3621" t="inlineStr">
        <is>
          <t>BC25070005</t>
        </is>
      </c>
      <c r="C132" s="3622" t="n">
        <v>45845</v>
      </c>
      <c r="D132" s="3620" t="inlineStr">
        <is>
          <t>ETS CABINETS ETPB</t>
        </is>
      </c>
      <c r="E132" s="3620" t="inlineStr">
        <is>
          <t>DT</t>
        </is>
      </c>
      <c r="F132" s="3623" t="n">
        <v>0</v>
      </c>
      <c r="G132" s="3623" t="n">
        <v>0</v>
      </c>
      <c r="H132" s="3623" t="n">
        <v>0</v>
      </c>
      <c r="I132" s="3623" t="n">
        <v>0</v>
      </c>
      <c r="J132" s="3623" t="n">
        <v>0</v>
      </c>
      <c r="K132" s="3623" t="n">
        <v>0</v>
      </c>
      <c r="L132" s="3623" t="n">
        <v>0</v>
      </c>
      <c r="M132" s="3623" t="n">
        <v>0</v>
      </c>
      <c r="N132" s="3623" t="n">
        <v>0</v>
      </c>
      <c r="O132" s="3623" t="n">
        <v>0</v>
      </c>
      <c r="P132" s="3623" t="n">
        <v>0</v>
      </c>
      <c r="Q132" s="3623" t="n">
        <v>0</v>
      </c>
      <c r="R132" s="3623" t="n">
        <v>0</v>
      </c>
      <c r="S132" s="3623" t="n">
        <v>0</v>
      </c>
      <c r="T132" s="3623" t="n">
        <v>0</v>
      </c>
      <c r="U132" s="3623" t="n">
        <v>0</v>
      </c>
      <c r="V132" s="3623" t="n">
        <v>0</v>
      </c>
      <c r="W132" s="3623" t="n">
        <v>0</v>
      </c>
      <c r="X132" s="3623" t="n">
        <v>0</v>
      </c>
      <c r="Y132" s="3623" t="n">
        <v>0</v>
      </c>
      <c r="Z132" s="3623" t="n">
        <v>0</v>
      </c>
      <c r="AA132" s="3623" t="n">
        <v>0</v>
      </c>
      <c r="AB132" s="3623" t="n">
        <v>0</v>
      </c>
      <c r="AC132" s="3623" t="n">
        <v>0</v>
      </c>
      <c r="AD132" s="3623" t="n">
        <v>0</v>
      </c>
      <c r="AE132" s="3623" t="n">
        <v>4710000</v>
      </c>
      <c r="AF132" s="3623" t="n">
        <v>0</v>
      </c>
      <c r="AG132" s="3623" t="n">
        <v>4710000</v>
      </c>
      <c r="AH132" s="3623" t="n">
        <v>0</v>
      </c>
      <c r="AI132" s="3623" t="n">
        <v>7222000</v>
      </c>
      <c r="AJ132" s="3623" t="n">
        <v>0</v>
      </c>
      <c r="AK132" s="3623" t="n">
        <v>7222000</v>
      </c>
      <c r="AL132" s="3623" t="n">
        <v>0</v>
      </c>
      <c r="AM132" s="3623" t="n">
        <v>0</v>
      </c>
      <c r="AN132" s="3623" t="n">
        <v>0</v>
      </c>
      <c r="AO132" s="3623" t="n">
        <v>0</v>
      </c>
      <c r="AP132" s="3623" t="n">
        <v>0</v>
      </c>
      <c r="AQ132" s="3623" t="n">
        <v>0</v>
      </c>
      <c r="AR132" s="3623" t="n">
        <v>0</v>
      </c>
      <c r="AS132" s="3623" t="n">
        <v>0</v>
      </c>
      <c r="AT132" s="3623" t="n">
        <v>0</v>
      </c>
      <c r="AU132" s="3623" t="n">
        <v>0</v>
      </c>
      <c r="AV132" s="3623" t="n">
        <v>0</v>
      </c>
      <c r="AW132" s="3623" t="n">
        <v>0</v>
      </c>
      <c r="AX132" s="3624" t="n">
        <v>0</v>
      </c>
      <c r="AY132" s="3624" t="n">
        <v>0</v>
      </c>
      <c r="AZ132" s="3624" t="n">
        <v>0</v>
      </c>
      <c r="BA132" s="3624" t="n">
        <v>0</v>
      </c>
      <c r="BB132" s="3625">
        <f>I132+M132+Q132+U132+Y132+AC132+AG132+AK132+AO132+AS132+AW132+BA132</f>
        <v/>
      </c>
      <c r="BC132" s="3626" t="n"/>
    </row>
    <row customFormat="1" customHeight="1" ht="30" r="133" s="2046">
      <c r="A133" s="3620" t="inlineStr">
        <is>
          <t>MISE EN ŒUVRE DU RESEAU D'INTERCONNEXION DE SITES EN FIBRE OPTIQUE AERIENNE DANS LES REGIONS DE HEVIE ET TOGBA</t>
        </is>
      </c>
      <c r="B133" s="3621" t="inlineStr">
        <is>
          <t>BC25070014</t>
        </is>
      </c>
      <c r="C133" s="3622" t="n">
        <v>45852</v>
      </c>
      <c r="D133" s="3620" t="inlineStr">
        <is>
          <t>FIBERCO</t>
        </is>
      </c>
      <c r="E133" s="3620" t="inlineStr">
        <is>
          <t>DT</t>
        </is>
      </c>
      <c r="F133" s="3623" t="n">
        <v>0</v>
      </c>
      <c r="G133" s="3623" t="n">
        <v>0</v>
      </c>
      <c r="H133" s="3623" t="n">
        <v>0</v>
      </c>
      <c r="I133" s="3623" t="n">
        <v>0</v>
      </c>
      <c r="J133" s="3623" t="n">
        <v>0</v>
      </c>
      <c r="K133" s="3623" t="n">
        <v>0</v>
      </c>
      <c r="L133" s="3623" t="n">
        <v>0</v>
      </c>
      <c r="M133" s="3623" t="n">
        <v>0</v>
      </c>
      <c r="N133" s="3623" t="n">
        <v>0</v>
      </c>
      <c r="O133" s="3623" t="n">
        <v>0</v>
      </c>
      <c r="P133" s="3623" t="n">
        <v>0</v>
      </c>
      <c r="Q133" s="3623" t="n">
        <v>0</v>
      </c>
      <c r="R133" s="3623" t="n">
        <v>0</v>
      </c>
      <c r="S133" s="3623" t="n">
        <v>0</v>
      </c>
      <c r="T133" s="3623" t="n">
        <v>0</v>
      </c>
      <c r="U133" s="3623" t="n">
        <v>0</v>
      </c>
      <c r="V133" s="3623" t="n">
        <v>0</v>
      </c>
      <c r="W133" s="3623" t="n">
        <v>0</v>
      </c>
      <c r="X133" s="3623" t="n">
        <v>0</v>
      </c>
      <c r="Y133" s="3623" t="n">
        <v>0</v>
      </c>
      <c r="Z133" s="3623" t="n">
        <v>0</v>
      </c>
      <c r="AA133" s="3623" t="n">
        <v>0</v>
      </c>
      <c r="AB133" s="3623" t="n">
        <v>0</v>
      </c>
      <c r="AC133" s="3623" t="n">
        <v>0</v>
      </c>
      <c r="AD133" s="3623" t="n">
        <v>0</v>
      </c>
      <c r="AE133" s="3623" t="n">
        <v>0</v>
      </c>
      <c r="AF133" s="3623" t="n">
        <v>0</v>
      </c>
      <c r="AG133" s="3623" t="n">
        <v>0</v>
      </c>
      <c r="AH133" s="3623" t="n">
        <v>0</v>
      </c>
      <c r="AI133" s="3623" t="n">
        <v>76506600</v>
      </c>
      <c r="AJ133" s="3623" t="n">
        <v>0</v>
      </c>
      <c r="AK133" s="3623" t="n">
        <v>76506600</v>
      </c>
      <c r="AL133" s="3623" t="n">
        <v>0</v>
      </c>
      <c r="AM133" s="3623" t="n">
        <v>0</v>
      </c>
      <c r="AN133" s="3623" t="n">
        <v>0</v>
      </c>
      <c r="AO133" s="3623" t="n">
        <v>0</v>
      </c>
      <c r="AP133" s="3623" t="n">
        <v>0</v>
      </c>
      <c r="AQ133" s="3623" t="n">
        <v>0</v>
      </c>
      <c r="AR133" s="3623" t="n">
        <v>0</v>
      </c>
      <c r="AS133" s="3623" t="n">
        <v>0</v>
      </c>
      <c r="AT133" s="3623" t="n">
        <v>0</v>
      </c>
      <c r="AU133" s="3623" t="n">
        <v>0</v>
      </c>
      <c r="AV133" s="3623" t="n">
        <v>0</v>
      </c>
      <c r="AW133" s="3623" t="n">
        <v>0</v>
      </c>
      <c r="AX133" s="3624" t="n">
        <v>0</v>
      </c>
      <c r="AY133" s="3624" t="n">
        <v>0</v>
      </c>
      <c r="AZ133" s="3624" t="n">
        <v>0</v>
      </c>
      <c r="BA133" s="3624" t="n">
        <v>0</v>
      </c>
      <c r="BB133" s="3625">
        <f>I133+M133+Q133+U133+Y133+AC133+AG133+AK133+AO133+AS133+AW133+BA133</f>
        <v/>
      </c>
      <c r="BC133" s="3626" t="n"/>
    </row>
    <row customFormat="1" customHeight="1" ht="30" r="134" s="2046">
      <c r="A134" s="3620" t="inlineStr">
        <is>
          <t xml:space="preserve">ELECTRIFICATION DE SIX (06)  SITES PAR BRANCHEMENT COMPTEUR 04 FILS SBEE 20 A 
</t>
        </is>
      </c>
      <c r="B134" s="3621" t="inlineStr">
        <is>
          <t>BC25080004</t>
        </is>
      </c>
      <c r="C134" s="3622" t="n">
        <v>45875</v>
      </c>
      <c r="D134" s="3620" t="inlineStr">
        <is>
          <t>ETS ERM AFRIQUE</t>
        </is>
      </c>
      <c r="E134" s="3620" t="inlineStr">
        <is>
          <t>DT</t>
        </is>
      </c>
      <c r="F134" s="3623" t="n">
        <v>0</v>
      </c>
      <c r="G134" s="3623" t="n">
        <v>0</v>
      </c>
      <c r="H134" s="3623" t="n">
        <v>0</v>
      </c>
      <c r="I134" s="3623" t="n">
        <v>0</v>
      </c>
      <c r="J134" s="3623" t="n">
        <v>0</v>
      </c>
      <c r="K134" s="3623" t="n">
        <v>0</v>
      </c>
      <c r="L134" s="3623" t="n">
        <v>0</v>
      </c>
      <c r="M134" s="3623" t="n">
        <v>0</v>
      </c>
      <c r="N134" s="3623" t="n">
        <v>0</v>
      </c>
      <c r="O134" s="3623" t="n">
        <v>0</v>
      </c>
      <c r="P134" s="3623" t="n">
        <v>0</v>
      </c>
      <c r="Q134" s="3623" t="n">
        <v>0</v>
      </c>
      <c r="R134" s="3623" t="n">
        <v>0</v>
      </c>
      <c r="S134" s="3623" t="n">
        <v>0</v>
      </c>
      <c r="T134" s="3623" t="n">
        <v>0</v>
      </c>
      <c r="U134" s="3623" t="n">
        <v>0</v>
      </c>
      <c r="V134" s="3623" t="n">
        <v>0</v>
      </c>
      <c r="W134" s="3623" t="n">
        <v>0</v>
      </c>
      <c r="X134" s="3623" t="n">
        <v>0</v>
      </c>
      <c r="Y134" s="3623" t="n">
        <v>0</v>
      </c>
      <c r="Z134" s="3623" t="n">
        <v>0</v>
      </c>
      <c r="AA134" s="3623" t="n">
        <v>0</v>
      </c>
      <c r="AB134" s="3623" t="n">
        <v>0</v>
      </c>
      <c r="AC134" s="3623" t="n">
        <v>0</v>
      </c>
      <c r="AD134" s="3623" t="n">
        <v>0</v>
      </c>
      <c r="AE134" s="3623" t="n">
        <v>0</v>
      </c>
      <c r="AF134" s="3623" t="n">
        <v>0</v>
      </c>
      <c r="AG134" s="3623" t="n">
        <v>0</v>
      </c>
      <c r="AH134" s="3623" t="n">
        <v>0</v>
      </c>
      <c r="AI134" s="3623" t="n">
        <v>3359650</v>
      </c>
      <c r="AJ134" s="3623" t="n">
        <v>0</v>
      </c>
      <c r="AK134" s="3623" t="n">
        <v>3359650</v>
      </c>
      <c r="AL134" s="3623" t="n">
        <v>0</v>
      </c>
      <c r="AM134" s="3623" t="n">
        <v>0</v>
      </c>
      <c r="AN134" s="3623" t="n">
        <v>0</v>
      </c>
      <c r="AO134" s="3623" t="n">
        <v>0</v>
      </c>
      <c r="AP134" s="3623" t="n">
        <v>0</v>
      </c>
      <c r="AQ134" s="3623" t="n">
        <v>0</v>
      </c>
      <c r="AR134" s="3623" t="n">
        <v>0</v>
      </c>
      <c r="AS134" s="3623" t="n">
        <v>0</v>
      </c>
      <c r="AT134" s="3623" t="n">
        <v>0</v>
      </c>
      <c r="AU134" s="3623" t="n">
        <v>0</v>
      </c>
      <c r="AV134" s="3623" t="n">
        <v>0</v>
      </c>
      <c r="AW134" s="3623" t="n">
        <v>0</v>
      </c>
      <c r="AX134" s="3624" t="n">
        <v>0</v>
      </c>
      <c r="AY134" s="3624" t="n">
        <v>0</v>
      </c>
      <c r="AZ134" s="3624" t="n">
        <v>0</v>
      </c>
      <c r="BA134" s="3624" t="n">
        <v>0</v>
      </c>
      <c r="BB134" s="3625">
        <f>I134+M134+Q134+U134+Y134+AC134+AG134+AK134+AO134+AS134+AW134+BA134</f>
        <v/>
      </c>
      <c r="BC134" s="3626" t="n"/>
    </row>
    <row customFormat="1" customHeight="1" ht="30" r="135" s="2062">
      <c r="A135" s="3620" t="inlineStr">
        <is>
          <t xml:space="preserve">ELECTRIFICATION DE SIX (06)  SITES PAR BRANCHEMENT COMPTEUR 04 FILS SBEE 30 A  
</t>
        </is>
      </c>
      <c r="B135" s="3621" t="inlineStr">
        <is>
          <t>BC25080005</t>
        </is>
      </c>
      <c r="C135" s="3622" t="n">
        <v>45875</v>
      </c>
      <c r="D135" s="3620" t="inlineStr">
        <is>
          <t>ETS ERM AFRIQUE</t>
        </is>
      </c>
      <c r="E135" s="3620" t="inlineStr">
        <is>
          <t>DT</t>
        </is>
      </c>
      <c r="F135" s="3623" t="n">
        <v>0</v>
      </c>
      <c r="G135" s="3623" t="n">
        <v>0</v>
      </c>
      <c r="H135" s="3623" t="n">
        <v>0</v>
      </c>
      <c r="I135" s="3623" t="n">
        <v>0</v>
      </c>
      <c r="J135" s="3623" t="n">
        <v>0</v>
      </c>
      <c r="K135" s="3623" t="n">
        <v>0</v>
      </c>
      <c r="L135" s="3623" t="n">
        <v>0</v>
      </c>
      <c r="M135" s="3623" t="n">
        <v>0</v>
      </c>
      <c r="N135" s="3623" t="n">
        <v>0</v>
      </c>
      <c r="O135" s="3623" t="n">
        <v>0</v>
      </c>
      <c r="P135" s="3623" t="n">
        <v>0</v>
      </c>
      <c r="Q135" s="3623" t="n">
        <v>0</v>
      </c>
      <c r="R135" s="3623" t="n">
        <v>0</v>
      </c>
      <c r="S135" s="3623" t="n">
        <v>0</v>
      </c>
      <c r="T135" s="3623" t="n">
        <v>0</v>
      </c>
      <c r="U135" s="3623" t="n">
        <v>0</v>
      </c>
      <c r="V135" s="3623" t="n">
        <v>0</v>
      </c>
      <c r="W135" s="3623" t="n">
        <v>0</v>
      </c>
      <c r="X135" s="3623" t="n">
        <v>0</v>
      </c>
      <c r="Y135" s="3623" t="n">
        <v>0</v>
      </c>
      <c r="Z135" s="3623" t="n">
        <v>0</v>
      </c>
      <c r="AA135" s="3623" t="n">
        <v>0</v>
      </c>
      <c r="AB135" s="3623" t="n">
        <v>0</v>
      </c>
      <c r="AC135" s="3623" t="n">
        <v>0</v>
      </c>
      <c r="AD135" s="3623" t="n">
        <v>0</v>
      </c>
      <c r="AE135" s="3623" t="n">
        <v>0</v>
      </c>
      <c r="AF135" s="3623" t="n">
        <v>0</v>
      </c>
      <c r="AG135" s="3623" t="n">
        <v>0</v>
      </c>
      <c r="AH135" s="3623" t="n">
        <v>0</v>
      </c>
      <c r="AI135" s="3623" t="n">
        <v>3663120</v>
      </c>
      <c r="AJ135" s="3623" t="n">
        <v>0</v>
      </c>
      <c r="AK135" s="3623" t="n">
        <v>3663120</v>
      </c>
      <c r="AL135" s="3623" t="n">
        <v>0</v>
      </c>
      <c r="AM135" s="3623" t="n">
        <v>0</v>
      </c>
      <c r="AN135" s="3623" t="n">
        <v>0</v>
      </c>
      <c r="AO135" s="3623" t="n">
        <v>0</v>
      </c>
      <c r="AP135" s="3623" t="n">
        <v>0</v>
      </c>
      <c r="AQ135" s="3623" t="n">
        <v>0</v>
      </c>
      <c r="AR135" s="3623" t="n">
        <v>0</v>
      </c>
      <c r="AS135" s="3623" t="n">
        <v>0</v>
      </c>
      <c r="AT135" s="3623" t="n">
        <v>0</v>
      </c>
      <c r="AU135" s="3623" t="n">
        <v>0</v>
      </c>
      <c r="AV135" s="3623" t="n">
        <v>0</v>
      </c>
      <c r="AW135" s="3623" t="n">
        <v>0</v>
      </c>
      <c r="AX135" s="3624" t="n">
        <v>0</v>
      </c>
      <c r="AY135" s="3624" t="n">
        <v>0</v>
      </c>
      <c r="AZ135" s="3624" t="n">
        <v>0</v>
      </c>
      <c r="BA135" s="3624" t="n">
        <v>0</v>
      </c>
      <c r="BB135" s="3625">
        <f>I135+M135+Q135+U135+Y135+AC135+AG135+AK135+AO135+AS135+AW135+BA135</f>
        <v/>
      </c>
      <c r="BC135" s="3626" t="n"/>
    </row>
    <row customFormat="1" customHeight="1" ht="30" r="136" s="2046">
      <c r="A136" s="3620" t="inlineStr">
        <is>
          <t xml:space="preserve">ELECTRIFICATION DES SITES PAR BRANCHEMENT COMPTEUR 04 FILS SBEE 30 A
</t>
        </is>
      </c>
      <c r="B136" s="3621" t="inlineStr">
        <is>
          <t>BC25080006</t>
        </is>
      </c>
      <c r="C136" s="3622" t="n">
        <v>45875</v>
      </c>
      <c r="D136" s="3620" t="inlineStr">
        <is>
          <t>ETS ERM AFRIQUE</t>
        </is>
      </c>
      <c r="E136" s="3620" t="inlineStr">
        <is>
          <t>DT</t>
        </is>
      </c>
      <c r="F136" s="3623" t="n">
        <v>0</v>
      </c>
      <c r="G136" s="3623" t="n">
        <v>0</v>
      </c>
      <c r="H136" s="3623" t="n">
        <v>0</v>
      </c>
      <c r="I136" s="3623" t="n">
        <v>0</v>
      </c>
      <c r="J136" s="3623" t="n">
        <v>0</v>
      </c>
      <c r="K136" s="3623" t="n">
        <v>0</v>
      </c>
      <c r="L136" s="3623" t="n">
        <v>0</v>
      </c>
      <c r="M136" s="3623" t="n">
        <v>0</v>
      </c>
      <c r="N136" s="3623" t="n">
        <v>0</v>
      </c>
      <c r="O136" s="3623" t="n">
        <v>0</v>
      </c>
      <c r="P136" s="3623" t="n">
        <v>0</v>
      </c>
      <c r="Q136" s="3623" t="n">
        <v>0</v>
      </c>
      <c r="R136" s="3623" t="n">
        <v>0</v>
      </c>
      <c r="S136" s="3623" t="n">
        <v>0</v>
      </c>
      <c r="T136" s="3623" t="n">
        <v>0</v>
      </c>
      <c r="U136" s="3623" t="n">
        <v>0</v>
      </c>
      <c r="V136" s="3623" t="n">
        <v>0</v>
      </c>
      <c r="W136" s="3623" t="n">
        <v>0</v>
      </c>
      <c r="X136" s="3623" t="n">
        <v>0</v>
      </c>
      <c r="Y136" s="3623" t="n">
        <v>0</v>
      </c>
      <c r="Z136" s="3623" t="n">
        <v>0</v>
      </c>
      <c r="AA136" s="3623" t="n">
        <v>0</v>
      </c>
      <c r="AB136" s="3623" t="n">
        <v>0</v>
      </c>
      <c r="AC136" s="3623" t="n">
        <v>0</v>
      </c>
      <c r="AD136" s="3623" t="n">
        <v>0</v>
      </c>
      <c r="AE136" s="3623" t="n">
        <v>0</v>
      </c>
      <c r="AF136" s="3623" t="n">
        <v>0</v>
      </c>
      <c r="AG136" s="3623" t="n">
        <v>0</v>
      </c>
      <c r="AH136" s="3623" t="n">
        <v>0</v>
      </c>
      <c r="AI136" s="3623" t="n">
        <v>1838640</v>
      </c>
      <c r="AJ136" s="3623" t="n">
        <v>0</v>
      </c>
      <c r="AK136" s="3623" t="n">
        <v>1838640</v>
      </c>
      <c r="AL136" s="3623" t="n">
        <v>0</v>
      </c>
      <c r="AM136" s="3623" t="n">
        <v>0</v>
      </c>
      <c r="AN136" s="3623" t="n">
        <v>0</v>
      </c>
      <c r="AO136" s="3623" t="n">
        <v>0</v>
      </c>
      <c r="AP136" s="3623" t="n">
        <v>0</v>
      </c>
      <c r="AQ136" s="3623" t="n">
        <v>0</v>
      </c>
      <c r="AR136" s="3623" t="n">
        <v>0</v>
      </c>
      <c r="AS136" s="3623" t="n">
        <v>0</v>
      </c>
      <c r="AT136" s="3623" t="n">
        <v>0</v>
      </c>
      <c r="AU136" s="3623" t="n">
        <v>0</v>
      </c>
      <c r="AV136" s="3623" t="n">
        <v>0</v>
      </c>
      <c r="AW136" s="3623" t="n">
        <v>0</v>
      </c>
      <c r="AX136" s="3624" t="n">
        <v>0</v>
      </c>
      <c r="AY136" s="3624" t="n">
        <v>0</v>
      </c>
      <c r="AZ136" s="3624" t="n">
        <v>0</v>
      </c>
      <c r="BA136" s="3624" t="n">
        <v>0</v>
      </c>
      <c r="BB136" s="3625">
        <f>I136+M136+Q136+U136+Y136+AC136+AG136+AK136+AO136+AS136+AW136+BA136</f>
        <v/>
      </c>
      <c r="BC136" s="3626" t="n"/>
    </row>
    <row customFormat="1" customHeight="1" ht="30" r="137" s="2062">
      <c r="A137" s="3620" t="inlineStr">
        <is>
          <t>FOURNITURE DE GROUPES ELECTROGENES TRIPHASES CAPOTES INSONORISES DE 20 KVA POUR LES SITES GSM</t>
        </is>
      </c>
      <c r="B137" s="3621" t="inlineStr">
        <is>
          <t>BC25080009</t>
        </is>
      </c>
      <c r="C137" s="3622" t="n">
        <v>45880</v>
      </c>
      <c r="D137" s="3620" t="inlineStr">
        <is>
          <t>CETELEC</t>
        </is>
      </c>
      <c r="E137" s="3620" t="inlineStr">
        <is>
          <t>DT</t>
        </is>
      </c>
      <c r="F137" s="3623" t="n">
        <v>0</v>
      </c>
      <c r="G137" s="3623" t="n">
        <v>0</v>
      </c>
      <c r="H137" s="3623" t="n">
        <v>0</v>
      </c>
      <c r="I137" s="3623" t="n">
        <v>0</v>
      </c>
      <c r="J137" s="3623" t="n">
        <v>0</v>
      </c>
      <c r="K137" s="3623" t="n">
        <v>0</v>
      </c>
      <c r="L137" s="3623" t="n">
        <v>0</v>
      </c>
      <c r="M137" s="3623" t="n">
        <v>0</v>
      </c>
      <c r="N137" s="3623" t="n">
        <v>0</v>
      </c>
      <c r="O137" s="3623" t="n">
        <v>0</v>
      </c>
      <c r="P137" s="3623" t="n">
        <v>0</v>
      </c>
      <c r="Q137" s="3623" t="n">
        <v>0</v>
      </c>
      <c r="R137" s="3623" t="n">
        <v>0</v>
      </c>
      <c r="S137" s="3623" t="n">
        <v>0</v>
      </c>
      <c r="T137" s="3623" t="n">
        <v>0</v>
      </c>
      <c r="U137" s="3623" t="n">
        <v>0</v>
      </c>
      <c r="V137" s="3623" t="n">
        <v>0</v>
      </c>
      <c r="W137" s="3623" t="n">
        <v>0</v>
      </c>
      <c r="X137" s="3623" t="n">
        <v>0</v>
      </c>
      <c r="Y137" s="3623" t="n">
        <v>0</v>
      </c>
      <c r="Z137" s="3623" t="n">
        <v>0</v>
      </c>
      <c r="AA137" s="3623" t="n">
        <v>0</v>
      </c>
      <c r="AB137" s="3623" t="n">
        <v>0</v>
      </c>
      <c r="AC137" s="3623" t="n">
        <v>0</v>
      </c>
      <c r="AD137" s="3623" t="n">
        <v>0</v>
      </c>
      <c r="AE137" s="3623" t="n">
        <v>0</v>
      </c>
      <c r="AF137" s="3623" t="n">
        <v>0</v>
      </c>
      <c r="AG137" s="3623" t="n">
        <v>0</v>
      </c>
      <c r="AH137" s="3623" t="n">
        <v>161468510</v>
      </c>
      <c r="AI137" s="3623" t="n">
        <v>0</v>
      </c>
      <c r="AJ137" s="3623" t="n">
        <v>0</v>
      </c>
      <c r="AK137" s="3623" t="n">
        <v>161468510</v>
      </c>
      <c r="AL137" s="3623" t="n">
        <v>0</v>
      </c>
      <c r="AM137" s="3623" t="n">
        <v>0</v>
      </c>
      <c r="AN137" s="3623" t="n">
        <v>0</v>
      </c>
      <c r="AO137" s="3623" t="n">
        <v>0</v>
      </c>
      <c r="AP137" s="3623" t="n">
        <v>0</v>
      </c>
      <c r="AQ137" s="3623" t="n">
        <v>0</v>
      </c>
      <c r="AR137" s="3623" t="n">
        <v>0</v>
      </c>
      <c r="AS137" s="3623" t="n">
        <v>0</v>
      </c>
      <c r="AT137" s="3623" t="n">
        <v>0</v>
      </c>
      <c r="AU137" s="3623" t="n">
        <v>0</v>
      </c>
      <c r="AV137" s="3623" t="n">
        <v>0</v>
      </c>
      <c r="AW137" s="3623" t="n">
        <v>0</v>
      </c>
      <c r="AX137" s="3624" t="n">
        <v>0</v>
      </c>
      <c r="AY137" s="3624" t="n">
        <v>0</v>
      </c>
      <c r="AZ137" s="3624" t="n">
        <v>0</v>
      </c>
      <c r="BA137" s="3624" t="n">
        <v>0</v>
      </c>
      <c r="BB137" s="3625">
        <f>I137+M137+Q137+U137+Y137+AC137+AG137+AK137+AO137+AS137+AW137+BA137</f>
        <v/>
      </c>
      <c r="BC137" s="3626" t="n"/>
    </row>
    <row customFormat="1" customHeight="1" ht="30" r="138" s="2046">
      <c r="A138" s="3620" t="inlineStr">
        <is>
          <t>AMENAGEMENT REFECTOIRE + VILLA</t>
        </is>
      </c>
      <c r="B138" s="3621" t="inlineStr">
        <is>
          <t>BC25080011</t>
        </is>
      </c>
      <c r="C138" s="3622" t="n">
        <v>45874</v>
      </c>
      <c r="D138" s="3620" t="inlineStr">
        <is>
          <t>LUXE PROJECT</t>
        </is>
      </c>
      <c r="E138" s="3620" t="inlineStr">
        <is>
          <t>DAF</t>
        </is>
      </c>
      <c r="F138" s="3623" t="n">
        <v>0</v>
      </c>
      <c r="G138" s="3623" t="n">
        <v>0</v>
      </c>
      <c r="H138" s="3623" t="n">
        <v>0</v>
      </c>
      <c r="I138" s="3623" t="n">
        <v>0</v>
      </c>
      <c r="J138" s="3623" t="n">
        <v>0</v>
      </c>
      <c r="K138" s="3623" t="n">
        <v>0</v>
      </c>
      <c r="L138" s="3623" t="n">
        <v>0</v>
      </c>
      <c r="M138" s="3623" t="n">
        <v>0</v>
      </c>
      <c r="N138" s="3623" t="n">
        <v>0</v>
      </c>
      <c r="O138" s="3623" t="n">
        <v>0</v>
      </c>
      <c r="P138" s="3623" t="n">
        <v>0</v>
      </c>
      <c r="Q138" s="3623" t="n">
        <v>0</v>
      </c>
      <c r="R138" s="3623" t="n">
        <v>0</v>
      </c>
      <c r="S138" s="3623" t="n">
        <v>0</v>
      </c>
      <c r="T138" s="3623" t="n">
        <v>0</v>
      </c>
      <c r="U138" s="3623" t="n">
        <v>0</v>
      </c>
      <c r="V138" s="3623" t="n">
        <v>0</v>
      </c>
      <c r="W138" s="3623" t="n">
        <v>0</v>
      </c>
      <c r="X138" s="3623" t="n">
        <v>0</v>
      </c>
      <c r="Y138" s="3623" t="n">
        <v>0</v>
      </c>
      <c r="Z138" s="3623" t="n">
        <v>0</v>
      </c>
      <c r="AA138" s="3623" t="n">
        <v>0</v>
      </c>
      <c r="AB138" s="3623" t="n">
        <v>0</v>
      </c>
      <c r="AC138" s="3623" t="n">
        <v>0</v>
      </c>
      <c r="AD138" s="3623" t="n">
        <v>0</v>
      </c>
      <c r="AE138" s="3623" t="n">
        <v>0</v>
      </c>
      <c r="AF138" s="3623" t="n">
        <v>0</v>
      </c>
      <c r="AG138" s="3623" t="n">
        <v>0</v>
      </c>
      <c r="AH138" s="3623" t="n">
        <v>0</v>
      </c>
      <c r="AI138" s="3623" t="n">
        <v>6026378</v>
      </c>
      <c r="AJ138" s="3623" t="n">
        <v>0</v>
      </c>
      <c r="AK138" s="3623" t="n">
        <v>6026378</v>
      </c>
      <c r="AL138" s="3623" t="n">
        <v>0</v>
      </c>
      <c r="AM138" s="3623" t="n">
        <v>0</v>
      </c>
      <c r="AN138" s="3623" t="n">
        <v>0</v>
      </c>
      <c r="AO138" s="3623" t="n">
        <v>0</v>
      </c>
      <c r="AP138" s="3623" t="n">
        <v>0</v>
      </c>
      <c r="AQ138" s="3623" t="n">
        <v>0</v>
      </c>
      <c r="AR138" s="3623" t="n">
        <v>0</v>
      </c>
      <c r="AS138" s="3623" t="n">
        <v>0</v>
      </c>
      <c r="AT138" s="3623" t="n">
        <v>0</v>
      </c>
      <c r="AU138" s="3623" t="n">
        <v>0</v>
      </c>
      <c r="AV138" s="3623" t="n">
        <v>0</v>
      </c>
      <c r="AW138" s="3623" t="n">
        <v>0</v>
      </c>
      <c r="AX138" s="3624" t="n">
        <v>0</v>
      </c>
      <c r="AY138" s="3624" t="n">
        <v>0</v>
      </c>
      <c r="AZ138" s="3624" t="n">
        <v>0</v>
      </c>
      <c r="BA138" s="3624" t="n">
        <v>0</v>
      </c>
      <c r="BB138" s="3625">
        <f>I138+M138+Q138+U138+Y138+AC138+AG138+AK138+AO138+AS138+AW138+BA138</f>
        <v/>
      </c>
      <c r="BC138" s="3626" t="n"/>
    </row>
    <row customFormat="1" customHeight="1" ht="30" r="139" s="2046">
      <c r="A139" s="3620" t="inlineStr">
        <is>
          <t>ELECTRIFICATION DE 7 SITES PAR BRANCHEMENT: BILKORA,BILKORA,SEHOUE_2,SEKEGOUROU,KINNOU-KPANOU,DOME,BOHICON_8</t>
        </is>
      </c>
      <c r="B139" s="3621" t="inlineStr">
        <is>
          <t>BC25080013</t>
        </is>
      </c>
      <c r="C139" s="3622" t="n">
        <v>45876</v>
      </c>
      <c r="D139" s="3620" t="inlineStr">
        <is>
          <t>GRM SARL</t>
        </is>
      </c>
      <c r="E139" s="3620" t="inlineStr">
        <is>
          <t>DT</t>
        </is>
      </c>
      <c r="F139" s="3623" t="n">
        <v>0</v>
      </c>
      <c r="G139" s="3623" t="n">
        <v>0</v>
      </c>
      <c r="H139" s="3623" t="n">
        <v>0</v>
      </c>
      <c r="I139" s="3623" t="n">
        <v>0</v>
      </c>
      <c r="J139" s="3623" t="n">
        <v>0</v>
      </c>
      <c r="K139" s="3623" t="n">
        <v>0</v>
      </c>
      <c r="L139" s="3623" t="n">
        <v>0</v>
      </c>
      <c r="M139" s="3623" t="n">
        <v>0</v>
      </c>
      <c r="N139" s="3623" t="n">
        <v>0</v>
      </c>
      <c r="O139" s="3623" t="n">
        <v>0</v>
      </c>
      <c r="P139" s="3623" t="n">
        <v>0</v>
      </c>
      <c r="Q139" s="3623" t="n">
        <v>0</v>
      </c>
      <c r="R139" s="3623" t="n">
        <v>0</v>
      </c>
      <c r="S139" s="3623" t="n">
        <v>0</v>
      </c>
      <c r="T139" s="3623" t="n">
        <v>0</v>
      </c>
      <c r="U139" s="3623" t="n">
        <v>0</v>
      </c>
      <c r="V139" s="3623" t="n">
        <v>0</v>
      </c>
      <c r="W139" s="3623" t="n">
        <v>0</v>
      </c>
      <c r="X139" s="3623" t="n">
        <v>0</v>
      </c>
      <c r="Y139" s="3623" t="n">
        <v>0</v>
      </c>
      <c r="Z139" s="3623" t="n">
        <v>0</v>
      </c>
      <c r="AA139" s="3623" t="n">
        <v>0</v>
      </c>
      <c r="AB139" s="3623" t="n">
        <v>0</v>
      </c>
      <c r="AC139" s="3623" t="n">
        <v>0</v>
      </c>
      <c r="AD139" s="3623" t="n">
        <v>0</v>
      </c>
      <c r="AE139" s="3623" t="n">
        <v>0</v>
      </c>
      <c r="AF139" s="3623" t="n">
        <v>0</v>
      </c>
      <c r="AG139" s="3623" t="n">
        <v>0</v>
      </c>
      <c r="AH139" s="3623" t="n">
        <v>0</v>
      </c>
      <c r="AI139" s="3623" t="n">
        <v>3523668</v>
      </c>
      <c r="AJ139" s="3623" t="n">
        <v>0</v>
      </c>
      <c r="AK139" s="3623" t="n">
        <v>3523668</v>
      </c>
      <c r="AL139" s="3623" t="n">
        <v>0</v>
      </c>
      <c r="AM139" s="3623" t="n">
        <v>0</v>
      </c>
      <c r="AN139" s="3623" t="n">
        <v>0</v>
      </c>
      <c r="AO139" s="3623" t="n">
        <v>0</v>
      </c>
      <c r="AP139" s="3623" t="n">
        <v>0</v>
      </c>
      <c r="AQ139" s="3623" t="n">
        <v>0</v>
      </c>
      <c r="AR139" s="3623" t="n">
        <v>0</v>
      </c>
      <c r="AS139" s="3623" t="n">
        <v>0</v>
      </c>
      <c r="AT139" s="3623" t="n">
        <v>0</v>
      </c>
      <c r="AU139" s="3623" t="n">
        <v>0</v>
      </c>
      <c r="AV139" s="3623" t="n">
        <v>0</v>
      </c>
      <c r="AW139" s="3623" t="n">
        <v>0</v>
      </c>
      <c r="AX139" s="3624" t="n">
        <v>0</v>
      </c>
      <c r="AY139" s="3624" t="n">
        <v>0</v>
      </c>
      <c r="AZ139" s="3624" t="n">
        <v>0</v>
      </c>
      <c r="BA139" s="3624" t="n">
        <v>0</v>
      </c>
      <c r="BB139" s="3625">
        <f>I139+M139+Q139+U139+Y139+AC139+AG139+AK139+AO139+AS139+AW139+BA139</f>
        <v/>
      </c>
      <c r="BC139" s="3626" t="n"/>
    </row>
    <row customFormat="1" customHeight="1" ht="30" r="140" s="2046">
      <c r="A140" s="3620" t="inlineStr">
        <is>
          <t>DEVELOPPEMENT D'UNE APPLICATION POUR LA GESTION DE L'INTEROOPERABILITE ET DE L'AUTHENTIFICATION FACIALE SUR DKC</t>
        </is>
      </c>
      <c r="B140" s="3621" t="inlineStr">
        <is>
          <t>BC25080043</t>
        </is>
      </c>
      <c r="C140" s="3622" t="n">
        <v>45895</v>
      </c>
      <c r="D140" s="3620" t="inlineStr">
        <is>
          <t>FLEX EXPORTATION INC</t>
        </is>
      </c>
      <c r="E140" s="3620" t="inlineStr">
        <is>
          <t>DSI</t>
        </is>
      </c>
      <c r="F140" s="3623" t="n">
        <v>0</v>
      </c>
      <c r="G140" s="3623" t="n">
        <v>0</v>
      </c>
      <c r="H140" s="3623" t="n">
        <v>0</v>
      </c>
      <c r="I140" s="3623" t="n">
        <v>0</v>
      </c>
      <c r="J140" s="3623" t="n">
        <v>0</v>
      </c>
      <c r="K140" s="3623" t="n">
        <v>0</v>
      </c>
      <c r="L140" s="3623" t="n">
        <v>0</v>
      </c>
      <c r="M140" s="3623" t="n">
        <v>0</v>
      </c>
      <c r="N140" s="3623" t="n">
        <v>0</v>
      </c>
      <c r="O140" s="3623" t="n">
        <v>0</v>
      </c>
      <c r="P140" s="3623" t="n">
        <v>0</v>
      </c>
      <c r="Q140" s="3623" t="n">
        <v>0</v>
      </c>
      <c r="R140" s="3623" t="n">
        <v>0</v>
      </c>
      <c r="S140" s="3623" t="n">
        <v>0</v>
      </c>
      <c r="T140" s="3623" t="n">
        <v>0</v>
      </c>
      <c r="U140" s="3623" t="n">
        <v>0</v>
      </c>
      <c r="V140" s="3623" t="n">
        <v>0</v>
      </c>
      <c r="W140" s="3623" t="n">
        <v>0</v>
      </c>
      <c r="X140" s="3623" t="n">
        <v>0</v>
      </c>
      <c r="Y140" s="3623" t="n">
        <v>0</v>
      </c>
      <c r="Z140" s="3623" t="n">
        <v>0</v>
      </c>
      <c r="AA140" s="3623" t="n">
        <v>0</v>
      </c>
      <c r="AB140" s="3623" t="n">
        <v>0</v>
      </c>
      <c r="AC140" s="3623" t="n">
        <v>0</v>
      </c>
      <c r="AD140" s="3623" t="n">
        <v>0</v>
      </c>
      <c r="AE140" s="3623" t="n">
        <v>0</v>
      </c>
      <c r="AF140" s="3623" t="n">
        <v>0</v>
      </c>
      <c r="AG140" s="3623" t="n">
        <v>0</v>
      </c>
      <c r="AH140" s="3623" t="n">
        <v>0</v>
      </c>
      <c r="AI140" s="3623" t="n">
        <v>30158017</v>
      </c>
      <c r="AJ140" s="3623" t="n">
        <v>0</v>
      </c>
      <c r="AK140" s="3623" t="n">
        <v>30158017</v>
      </c>
      <c r="AL140" s="3623" t="n">
        <v>0</v>
      </c>
      <c r="AM140" s="3623" t="n">
        <v>0</v>
      </c>
      <c r="AN140" s="3623" t="n">
        <v>0</v>
      </c>
      <c r="AO140" s="3623" t="n">
        <v>0</v>
      </c>
      <c r="AP140" s="3623" t="n">
        <v>0</v>
      </c>
      <c r="AQ140" s="3623" t="n">
        <v>0</v>
      </c>
      <c r="AR140" s="3623" t="n">
        <v>0</v>
      </c>
      <c r="AS140" s="3623" t="n">
        <v>0</v>
      </c>
      <c r="AT140" s="3623" t="n">
        <v>0</v>
      </c>
      <c r="AU140" s="3623" t="n">
        <v>0</v>
      </c>
      <c r="AV140" s="3623" t="n">
        <v>0</v>
      </c>
      <c r="AW140" s="3623" t="n">
        <v>0</v>
      </c>
      <c r="AX140" s="3624" t="n">
        <v>0</v>
      </c>
      <c r="AY140" s="3624" t="n">
        <v>0</v>
      </c>
      <c r="AZ140" s="3624" t="n">
        <v>0</v>
      </c>
      <c r="BA140" s="3624" t="n">
        <v>0</v>
      </c>
      <c r="BB140" s="3625">
        <f>I140+M140+Q140+U140+Y140+AC140+AG140+AK140+AO140+AS140+AW140+BA140</f>
        <v/>
      </c>
      <c r="BC140" s="3626" t="n"/>
    </row>
    <row customFormat="1" customHeight="1" ht="30" r="141" s="2046">
      <c r="A141" s="3620" t="n"/>
      <c r="B141" s="3621" t="n"/>
      <c r="C141" s="3622" t="n"/>
      <c r="D141" s="3620" t="n"/>
      <c r="E141" s="3620" t="n"/>
      <c r="F141" s="3623" t="n"/>
      <c r="G141" s="3623" t="n"/>
      <c r="H141" s="3623" t="n"/>
      <c r="I141" s="3623" t="n"/>
      <c r="J141" s="3623" t="n"/>
      <c r="K141" s="3623" t="n"/>
      <c r="L141" s="3623" t="n"/>
      <c r="M141" s="3623" t="n"/>
      <c r="N141" s="3623" t="n"/>
      <c r="O141" s="3623" t="n"/>
      <c r="P141" s="3623" t="n"/>
      <c r="Q141" s="3623" t="n"/>
      <c r="R141" s="3623" t="n"/>
      <c r="S141" s="3623" t="n"/>
      <c r="T141" s="3623" t="n"/>
      <c r="U141" s="3623" t="n"/>
      <c r="V141" s="3623" t="n"/>
      <c r="W141" s="3623" t="n"/>
      <c r="X141" s="3623" t="n"/>
      <c r="Y141" s="3623" t="n"/>
      <c r="Z141" s="3623" t="n"/>
      <c r="AA141" s="3623" t="n"/>
      <c r="AB141" s="3623" t="n"/>
      <c r="AC141" s="3623" t="n"/>
      <c r="AD141" s="3623" t="n"/>
      <c r="AE141" s="3623" t="n"/>
      <c r="AF141" s="3623" t="n"/>
      <c r="AG141" s="3623" t="n"/>
      <c r="AH141" s="3623" t="n"/>
      <c r="AI141" s="3623" t="n"/>
      <c r="AJ141" s="3623" t="n"/>
      <c r="AK141" s="3623" t="n"/>
      <c r="AL141" s="3623" t="n"/>
      <c r="AM141" s="3623" t="n"/>
      <c r="AN141" s="3623" t="n"/>
      <c r="AO141" s="3623" t="n"/>
      <c r="AP141" s="3623" t="n"/>
      <c r="AQ141" s="3623" t="n"/>
      <c r="AR141" s="3623" t="n"/>
      <c r="AS141" s="3623" t="n"/>
      <c r="AT141" s="3623" t="n"/>
      <c r="AU141" s="3623" t="n"/>
      <c r="AV141" s="3623" t="n"/>
      <c r="AW141" s="3623" t="n"/>
      <c r="AX141" s="3624" t="n"/>
      <c r="AY141" s="3624" t="n"/>
      <c r="AZ141" s="3624" t="n"/>
      <c r="BA141" s="3624" t="n"/>
      <c r="BB141" s="3625" t="n"/>
      <c r="BC141" s="3626" t="n"/>
    </row>
    <row customFormat="1" customHeight="1" ht="30" r="142" s="2046">
      <c r="A142" s="2047" t="inlineStr">
        <is>
          <t>TOTAL</t>
        </is>
      </c>
      <c r="B142" s="2048" t="n"/>
      <c r="C142" s="2049" t="n"/>
      <c r="D142" s="2050" t="n"/>
      <c r="E142" s="2050" t="n"/>
      <c r="F142" s="3451">
        <f>SUM(F7:F140)</f>
        <v/>
      </c>
      <c r="G142" s="3451">
        <f>SUM(G7:G140)</f>
        <v/>
      </c>
      <c r="H142" s="3451">
        <f>SUM(H7:H140)</f>
        <v/>
      </c>
      <c r="I142" s="3451">
        <f>SUM(I7:I140)</f>
        <v/>
      </c>
      <c r="J142" s="3451">
        <f>SUM(J7:J140)</f>
        <v/>
      </c>
      <c r="K142" s="3451">
        <f>SUM(K7:K140)</f>
        <v/>
      </c>
      <c r="L142" s="3451">
        <f>SUM(L7:L140)</f>
        <v/>
      </c>
      <c r="M142" s="3451">
        <f>SUM(M7:M140)</f>
        <v/>
      </c>
      <c r="N142" s="3451">
        <f>SUM(N7:N140)</f>
        <v/>
      </c>
      <c r="O142" s="3451">
        <f>SUM(O7:O140)</f>
        <v/>
      </c>
      <c r="P142" s="3451">
        <f>SUM(P7:P140)</f>
        <v/>
      </c>
      <c r="Q142" s="3451">
        <f>SUM(Q7:Q140)</f>
        <v/>
      </c>
      <c r="R142" s="3451">
        <f>SUM(R7:R140)</f>
        <v/>
      </c>
      <c r="S142" s="3451">
        <f>SUM(S7:S140)</f>
        <v/>
      </c>
      <c r="T142" s="3451">
        <f>SUM(T7:T140)</f>
        <v/>
      </c>
      <c r="U142" s="3451">
        <f>SUM(U7:U140)</f>
        <v/>
      </c>
      <c r="V142" s="3451">
        <f>SUM(V7:V140)</f>
        <v/>
      </c>
      <c r="W142" s="3451">
        <f>SUM(W7:W140)</f>
        <v/>
      </c>
      <c r="X142" s="3451">
        <f>SUM(X7:X140)</f>
        <v/>
      </c>
      <c r="Y142" s="3451">
        <f>SUM(Y7:Y140)</f>
        <v/>
      </c>
      <c r="Z142" s="3451">
        <f>SUM(Z7:Z140)</f>
        <v/>
      </c>
      <c r="AA142" s="3451">
        <f>SUM(AA7:AA140)</f>
        <v/>
      </c>
      <c r="AB142" s="3451">
        <f>SUM(AB7:AB140)</f>
        <v/>
      </c>
      <c r="AC142" s="3451">
        <f>SUM(AC7:AC140)</f>
        <v/>
      </c>
      <c r="AD142" s="3451">
        <f>SUM(AD7:AD140)</f>
        <v/>
      </c>
      <c r="AE142" s="3451">
        <f>SUM(AE7:AE140)</f>
        <v/>
      </c>
      <c r="AF142" s="3451">
        <f>SUM(AF7:AF140)</f>
        <v/>
      </c>
      <c r="AG142" s="3451">
        <f>SUM(AG7:AG140)</f>
        <v/>
      </c>
      <c r="AH142" s="3451">
        <f>SUM(AH7:AH140)</f>
        <v/>
      </c>
      <c r="AI142" s="3451">
        <f>SUM(AI7:AI140)</f>
        <v/>
      </c>
      <c r="AJ142" s="3451">
        <f>SUM(AJ7:AJ140)</f>
        <v/>
      </c>
      <c r="AK142" s="3451">
        <f>SUM(AK7:AK140)</f>
        <v/>
      </c>
      <c r="AL142" s="3451">
        <f>SUM(AL7:AL140)</f>
        <v/>
      </c>
      <c r="AM142" s="3451">
        <f>SUM(AM7:AM140)</f>
        <v/>
      </c>
      <c r="AN142" s="3451">
        <f>SUM(AN7:AN140)</f>
        <v/>
      </c>
      <c r="AO142" s="3451">
        <f>SUM(AO7:AO140)</f>
        <v/>
      </c>
      <c r="AP142" s="3451">
        <f>SUM(AP7:AP140)</f>
        <v/>
      </c>
      <c r="AQ142" s="3451">
        <f>SUM(AQ7:AQ140)</f>
        <v/>
      </c>
      <c r="AR142" s="3451">
        <f>SUM(AR7:AR140)</f>
        <v/>
      </c>
      <c r="AS142" s="3451">
        <f>SUM(AS7:AS140)</f>
        <v/>
      </c>
      <c r="AT142" s="3451">
        <f>SUM(AT7:AT140)</f>
        <v/>
      </c>
      <c r="AU142" s="3451">
        <f>SUM(AU7:AU140)</f>
        <v/>
      </c>
      <c r="AV142" s="3451">
        <f>SUM(AV7:AV140)</f>
        <v/>
      </c>
      <c r="AW142" s="3451">
        <f>SUM(AW7:AW140)</f>
        <v/>
      </c>
      <c r="AX142" s="3451">
        <f>SUM(AX7:AX140)</f>
        <v/>
      </c>
      <c r="AY142" s="3451">
        <f>SUM(AY7:AY140)</f>
        <v/>
      </c>
      <c r="AZ142" s="3451">
        <f>SUM(AZ7:AZ140)</f>
        <v/>
      </c>
      <c r="BA142" s="3451">
        <f>SUM(BA7:BA140)</f>
        <v/>
      </c>
      <c r="BB142" s="3451">
        <f>SUM(BB7:BB140)</f>
        <v/>
      </c>
      <c r="BC142" s="3452">
        <f>SUM(BC7:BC140)</f>
        <v/>
      </c>
    </row>
    <row customFormat="1" customHeight="1" ht="30" r="143" s="2046">
      <c r="A143" s="2053" t="n"/>
      <c r="B143" s="2054" t="n"/>
      <c r="C143" s="2055" t="n"/>
      <c r="D143" s="2056" t="n"/>
      <c r="E143" s="2056" t="n"/>
      <c r="F143" s="3453" t="n"/>
      <c r="G143" s="3453" t="n"/>
      <c r="H143" s="3453" t="n"/>
      <c r="I143" s="3453" t="n"/>
      <c r="J143" s="3453" t="n"/>
      <c r="K143" s="3453" t="n"/>
      <c r="L143" s="3453" t="n"/>
      <c r="M143" s="3453" t="n"/>
      <c r="N143" s="3453" t="n"/>
      <c r="O143" s="3453" t="n"/>
      <c r="P143" s="3453" t="n"/>
      <c r="Q143" s="3453" t="n"/>
      <c r="R143" s="3453" t="n"/>
      <c r="S143" s="3453" t="n"/>
      <c r="T143" s="3453" t="n"/>
      <c r="U143" s="3453" t="n"/>
      <c r="V143" s="3453" t="n"/>
      <c r="W143" s="3453" t="n"/>
      <c r="X143" s="3453" t="n"/>
      <c r="Y143" s="3453" t="n"/>
      <c r="Z143" s="3453" t="n"/>
      <c r="AA143" s="3453" t="n"/>
      <c r="AB143" s="3453" t="n"/>
      <c r="AC143" s="3453" t="n"/>
      <c r="AD143" s="3453" t="n"/>
      <c r="AE143" s="3453" t="n"/>
      <c r="AF143" s="3453" t="n"/>
      <c r="AG143" s="3453" t="n"/>
      <c r="AH143" s="3453" t="n"/>
      <c r="AI143" s="3453" t="n"/>
      <c r="AJ143" s="3453" t="n"/>
      <c r="AK143" s="3453" t="n"/>
      <c r="AL143" s="3453" t="n"/>
      <c r="AM143" s="3453" t="n"/>
      <c r="AN143" s="3453" t="n"/>
      <c r="AO143" s="3453" t="n"/>
      <c r="AP143" s="3453" t="n"/>
      <c r="AQ143" s="3453" t="n"/>
      <c r="AR143" s="3453" t="n"/>
      <c r="AS143" s="3453" t="n"/>
      <c r="AT143" s="3453" t="n"/>
      <c r="AU143" s="3453" t="n"/>
      <c r="AV143" s="3453" t="n"/>
      <c r="AW143" s="3453" t="n"/>
      <c r="AX143" s="3453" t="n"/>
      <c r="AY143" s="3453" t="n"/>
      <c r="AZ143" s="3453" t="n"/>
      <c r="BA143" s="3453" t="n"/>
      <c r="BB143" s="3454" t="n"/>
      <c r="BC143" s="3453" t="n"/>
    </row>
    <row customFormat="1" customHeight="1" ht="30" r="144" s="2046">
      <c r="A144" s="2012" t="n"/>
      <c r="B144" s="2013" t="n"/>
      <c r="C144" s="2014" t="n"/>
      <c r="D144" s="3434" t="n"/>
      <c r="E144" s="3434" t="n"/>
      <c r="F144" s="3434" t="n"/>
      <c r="G144" s="3434" t="n"/>
      <c r="H144" s="3434" t="n"/>
      <c r="I144" s="3434" t="n"/>
      <c r="J144" s="3434" t="n"/>
      <c r="K144" s="3434" t="n"/>
      <c r="L144" s="3434" t="n"/>
      <c r="M144" s="3434" t="n"/>
      <c r="N144" s="3434" t="n"/>
      <c r="O144" s="3434" t="n"/>
      <c r="P144" s="2013" t="n"/>
      <c r="Q144" s="3434" t="n"/>
      <c r="R144" s="3434" t="n"/>
      <c r="S144" s="3434" t="n"/>
      <c r="T144" s="3434" t="n"/>
      <c r="U144" s="3434" t="n"/>
      <c r="V144" s="3434" t="n"/>
      <c r="W144" s="3434" t="n"/>
      <c r="X144" s="3434" t="n"/>
      <c r="Y144" s="3434" t="n"/>
      <c r="Z144" s="3434" t="n"/>
      <c r="AA144" s="3434" t="n"/>
      <c r="AB144" s="3434" t="n"/>
      <c r="AC144" s="3434" t="n"/>
      <c r="AD144" s="3434" t="n"/>
      <c r="AE144" s="3434" t="n"/>
      <c r="AF144" s="3434" t="n"/>
      <c r="AG144" s="3434" t="n"/>
      <c r="AH144" s="3434" t="n"/>
      <c r="AI144" s="3434" t="n"/>
      <c r="AJ144" s="3434" t="n"/>
      <c r="AK144" s="3434" t="n"/>
      <c r="AL144" s="3434" t="n"/>
      <c r="AM144" s="3434" t="n"/>
      <c r="AN144" s="3434" t="n"/>
      <c r="AO144" s="3434" t="n"/>
      <c r="AP144" s="3434" t="n"/>
      <c r="AQ144" s="3434" t="n"/>
      <c r="AR144" s="3434" t="n"/>
      <c r="AS144" s="3434" t="n"/>
      <c r="AT144" s="3434" t="n"/>
      <c r="AU144" s="3434" t="n"/>
      <c r="AV144" s="3434" t="n"/>
      <c r="AW144" s="3434" t="n"/>
      <c r="AX144" s="3434" t="n"/>
      <c r="AY144" s="3434" t="n"/>
      <c r="AZ144" s="3434" t="n"/>
      <c r="BA144" s="2013" t="n"/>
      <c r="BB144" s="2016" t="n"/>
    </row>
    <row customFormat="1" customHeight="1" ht="30" r="145" s="2046">
      <c r="A145" s="2012" t="n"/>
      <c r="B145" s="2013" t="n"/>
      <c r="C145" s="2014" t="n"/>
      <c r="D145" s="3434" t="n"/>
      <c r="E145" s="3434" t="n"/>
      <c r="F145" s="3434" t="n"/>
      <c r="G145" s="3434" t="n"/>
      <c r="H145" s="3434" t="n"/>
      <c r="I145" s="3434" t="n"/>
      <c r="J145" s="3434" t="n"/>
      <c r="K145" s="3434" t="n"/>
      <c r="L145" s="3434" t="n"/>
      <c r="M145" s="3434" t="n"/>
      <c r="N145" s="3434" t="n"/>
      <c r="O145" s="3434" t="n"/>
      <c r="P145" s="2013" t="n"/>
      <c r="Q145" s="3434" t="n"/>
      <c r="R145" s="3434" t="n"/>
      <c r="S145" s="3434" t="n"/>
      <c r="T145" s="3434" t="n"/>
      <c r="U145" s="3434" t="n"/>
      <c r="V145" s="3434" t="n"/>
      <c r="W145" s="3434" t="n"/>
      <c r="X145" s="3434" t="n"/>
      <c r="Y145" s="3434" t="n"/>
      <c r="Z145" s="3434" t="n"/>
      <c r="AA145" s="3434" t="n"/>
      <c r="AB145" s="3434" t="n"/>
      <c r="AC145" s="3434" t="n"/>
      <c r="AD145" s="3434" t="n"/>
      <c r="AE145" s="3434" t="n"/>
      <c r="AF145" s="3434" t="n"/>
      <c r="AG145" s="3434" t="n"/>
      <c r="AH145" s="3434" t="n"/>
      <c r="AI145" s="3434" t="n"/>
      <c r="AJ145" s="3434" t="n"/>
      <c r="AK145" s="3434" t="n"/>
      <c r="AL145" s="3434" t="n"/>
      <c r="AM145" s="3434" t="n"/>
      <c r="AN145" s="3434" t="n"/>
      <c r="AO145" s="3434" t="n"/>
      <c r="AP145" s="3434" t="n"/>
      <c r="AQ145" s="3434" t="n"/>
      <c r="AR145" s="3434" t="n"/>
      <c r="AS145" s="3434" t="n"/>
      <c r="AT145" s="3434" t="n"/>
      <c r="AU145" s="3434" t="n"/>
      <c r="AV145" s="3434" t="n"/>
      <c r="AW145" s="3434" t="n"/>
      <c r="AX145" s="3434" t="n"/>
      <c r="AY145" s="3434" t="n"/>
      <c r="AZ145" s="3434" t="n"/>
      <c r="BA145" s="2013" t="n"/>
      <c r="BB145" s="3445" t="n"/>
      <c r="BC145" s="3455" t="n"/>
    </row>
    <row customFormat="1" customHeight="1" ht="30" r="146" s="2046">
      <c r="A146" s="2012" t="n"/>
      <c r="B146" s="2013" t="n"/>
      <c r="C146" s="2014" t="n"/>
      <c r="D146" s="3434" t="n"/>
      <c r="E146" s="3434" t="n"/>
      <c r="F146" s="3434" t="n"/>
      <c r="G146" s="3434" t="n"/>
      <c r="H146" s="3434" t="n"/>
      <c r="I146" s="3434" t="n"/>
      <c r="J146" s="3434" t="n"/>
      <c r="K146" s="3434" t="n"/>
      <c r="L146" s="3434" t="n"/>
      <c r="M146" s="3434" t="n"/>
      <c r="N146" s="3434" t="n"/>
      <c r="O146" s="3434" t="n"/>
      <c r="P146" s="2013" t="n"/>
      <c r="Q146" s="3434" t="n"/>
      <c r="R146" s="3434" t="n"/>
      <c r="S146" s="3434" t="n"/>
      <c r="T146" s="3434" t="n"/>
      <c r="U146" s="3434" t="n"/>
      <c r="V146" s="3434" t="n"/>
      <c r="W146" s="3434" t="n"/>
      <c r="X146" s="3434" t="n"/>
      <c r="Y146" s="3434" t="n"/>
      <c r="Z146" s="3434" t="n"/>
      <c r="AA146" s="3434" t="n"/>
      <c r="AB146" s="3434" t="n"/>
      <c r="AC146" s="3434" t="n"/>
      <c r="AD146" s="3434" t="n"/>
      <c r="AE146" s="3434" t="n"/>
      <c r="AF146" s="3434" t="n"/>
      <c r="AG146" s="3434" t="n"/>
      <c r="AH146" s="3434" t="n"/>
      <c r="AI146" s="3434" t="n"/>
      <c r="AJ146" s="3434" t="n"/>
      <c r="AK146" s="3434" t="n"/>
      <c r="AL146" s="3434" t="n"/>
      <c r="AM146" s="3434" t="n"/>
      <c r="AN146" s="3434" t="n"/>
      <c r="AO146" s="3434" t="n"/>
      <c r="AP146" s="3434" t="n"/>
      <c r="AQ146" s="3434" t="n"/>
      <c r="AR146" s="3434" t="n"/>
      <c r="AS146" s="3434" t="n"/>
      <c r="AT146" s="3434" t="n"/>
      <c r="AU146" s="3434" t="n"/>
      <c r="AV146" s="3434" t="n"/>
      <c r="AW146" s="3434" t="n"/>
      <c r="AX146" s="3434" t="n"/>
      <c r="AY146" s="3434" t="n"/>
      <c r="AZ146" s="3434" t="n"/>
      <c r="BA146" s="2013" t="n"/>
      <c r="BB146" s="3445" t="n"/>
    </row>
    <row customFormat="1" customHeight="1" ht="30" r="147" s="2046">
      <c r="A147" s="2012" t="n"/>
      <c r="B147" s="2013" t="n"/>
      <c r="C147" s="2014" t="n"/>
      <c r="D147" s="3434" t="n"/>
      <c r="E147" s="3434" t="n"/>
      <c r="F147" s="3434" t="n"/>
      <c r="G147" s="3434" t="n"/>
      <c r="H147" s="3434" t="n"/>
      <c r="I147" s="3434" t="n"/>
      <c r="J147" s="3434" t="n"/>
      <c r="K147" s="3434" t="n"/>
      <c r="L147" s="3434" t="n"/>
      <c r="M147" s="3434" t="n"/>
      <c r="N147" s="3434" t="n"/>
      <c r="O147" s="3434" t="n"/>
      <c r="P147" s="2013" t="n"/>
      <c r="Q147" s="3434" t="n"/>
      <c r="R147" s="3434" t="n"/>
      <c r="S147" s="3434" t="n"/>
      <c r="T147" s="3434" t="n"/>
      <c r="U147" s="3434" t="n"/>
      <c r="V147" s="3434" t="n"/>
      <c r="W147" s="3434" t="n"/>
      <c r="X147" s="3434" t="n"/>
      <c r="Y147" s="3434" t="n"/>
      <c r="Z147" s="3434" t="n"/>
      <c r="AA147" s="3434" t="n"/>
      <c r="AB147" s="3434" t="n"/>
      <c r="AC147" s="3434" t="n"/>
      <c r="AD147" s="3434" t="n"/>
      <c r="AE147" s="3434" t="n"/>
      <c r="AF147" s="3434" t="n"/>
      <c r="AG147" s="3434" t="n"/>
      <c r="AH147" s="3434" t="n"/>
      <c r="AI147" s="3434" t="n"/>
      <c r="AJ147" s="3434" t="n"/>
      <c r="AK147" s="3434" t="n"/>
      <c r="AL147" s="3434" t="n"/>
      <c r="AM147" s="3434" t="n"/>
      <c r="AN147" s="3434" t="n"/>
      <c r="AO147" s="3434" t="n"/>
      <c r="AP147" s="3434" t="n"/>
      <c r="AQ147" s="3434" t="n"/>
      <c r="AR147" s="3434" t="n"/>
      <c r="AS147" s="3434" t="n"/>
      <c r="AT147" s="3434" t="n"/>
      <c r="AU147" s="3434" t="n"/>
      <c r="AV147" s="3434" t="n"/>
      <c r="AW147" s="3434" t="n"/>
      <c r="AX147" s="3434" t="n"/>
      <c r="AY147" s="3434" t="n"/>
      <c r="AZ147" s="3434" t="n"/>
      <c r="BA147" s="2013" t="n"/>
      <c r="BC147" s="3456">
        <f>BB13+BB14</f>
        <v/>
      </c>
    </row>
    <row customFormat="1" customHeight="1" ht="30" r="148" s="2046">
      <c r="A148" s="2012" t="n"/>
      <c r="B148" s="2013" t="n"/>
      <c r="C148" s="2014" t="n"/>
      <c r="D148" s="3434" t="n"/>
      <c r="E148" s="3434" t="n"/>
      <c r="F148" s="3434" t="n"/>
      <c r="G148" s="3434" t="n"/>
      <c r="H148" s="3434" t="n"/>
      <c r="I148" s="3434" t="n"/>
      <c r="J148" s="3434" t="n"/>
      <c r="K148" s="3434" t="n"/>
      <c r="L148" s="3434" t="n"/>
      <c r="M148" s="3434" t="n"/>
      <c r="N148" s="3434" t="n"/>
      <c r="O148" s="3434" t="n"/>
      <c r="P148" s="2013" t="n"/>
      <c r="Q148" s="3434" t="n"/>
      <c r="R148" s="3434" t="n"/>
      <c r="S148" s="3434" t="n"/>
      <c r="T148" s="3434" t="n"/>
      <c r="U148" s="3434" t="n"/>
      <c r="V148" s="3434" t="n"/>
      <c r="W148" s="3434" t="n"/>
      <c r="X148" s="3434" t="n"/>
      <c r="Y148" s="3434" t="n"/>
      <c r="Z148" s="3434" t="n"/>
      <c r="AA148" s="3434" t="n"/>
      <c r="AB148" s="3434" t="n"/>
      <c r="AC148" s="3434" t="n"/>
      <c r="AD148" s="3434" t="n"/>
      <c r="AE148" s="3434" t="n"/>
      <c r="AF148" s="3434" t="n"/>
      <c r="AG148" s="3434" t="n"/>
      <c r="AH148" s="3434" t="n"/>
      <c r="AI148" s="3434" t="n"/>
      <c r="AJ148" s="3434" t="n"/>
      <c r="AK148" s="3434" t="n"/>
      <c r="AL148" s="3434" t="n"/>
      <c r="AM148" s="3434" t="n"/>
      <c r="AN148" s="3434" t="n"/>
      <c r="AO148" s="3434" t="n"/>
      <c r="AP148" s="3434" t="n"/>
      <c r="AQ148" s="3434" t="n"/>
      <c r="AR148" s="3434" t="n"/>
      <c r="AS148" s="3434" t="n"/>
      <c r="AT148" s="3434" t="n"/>
      <c r="AU148" s="3434" t="n"/>
      <c r="AV148" s="3434" t="n"/>
      <c r="AW148" s="3434" t="n"/>
      <c r="AX148" s="3434" t="n"/>
      <c r="AY148" s="3434" t="n"/>
      <c r="AZ148" s="3434" t="n"/>
      <c r="BA148" s="2013" t="n"/>
      <c r="BC148" s="3456">
        <f>BC13-BB12</f>
        <v/>
      </c>
    </row>
    <row customFormat="1" customHeight="1" ht="30" r="149" s="2046">
      <c r="A149" s="2012" t="n"/>
      <c r="B149" s="2013" t="n"/>
      <c r="C149" s="2014" t="n"/>
      <c r="D149" s="3434" t="n"/>
      <c r="E149" s="3434" t="n"/>
      <c r="F149" s="3434" t="n"/>
      <c r="G149" s="3434" t="n"/>
      <c r="H149" s="3434" t="n"/>
      <c r="I149" s="3434" t="n"/>
      <c r="J149" s="3434" t="n"/>
      <c r="K149" s="3434" t="n"/>
      <c r="L149" s="3434" t="n"/>
      <c r="M149" s="3434" t="n"/>
      <c r="N149" s="3434" t="n"/>
      <c r="O149" s="3434" t="n"/>
      <c r="P149" s="2013" t="n"/>
      <c r="Q149" s="3434" t="n"/>
      <c r="R149" s="3434" t="n"/>
      <c r="S149" s="3434" t="n"/>
      <c r="T149" s="3434" t="n"/>
      <c r="U149" s="3434" t="n"/>
      <c r="V149" s="3434" t="n"/>
      <c r="W149" s="3434" t="n"/>
      <c r="X149" s="3434" t="n"/>
      <c r="Y149" s="3434" t="n"/>
      <c r="Z149" s="3434" t="n"/>
      <c r="AA149" s="3434" t="n"/>
      <c r="AB149" s="3434" t="n"/>
      <c r="AC149" s="3434" t="n"/>
      <c r="AD149" s="3434" t="n"/>
      <c r="AE149" s="3434" t="n"/>
      <c r="AF149" s="3434" t="n"/>
      <c r="AG149" s="3434" t="n"/>
      <c r="AH149" s="3434" t="n"/>
      <c r="AI149" s="3434" t="n"/>
      <c r="AJ149" s="3434" t="n"/>
      <c r="AK149" s="3434" t="n"/>
      <c r="AL149" s="3434" t="n"/>
      <c r="AM149" s="3434" t="n"/>
      <c r="AN149" s="3434" t="n"/>
      <c r="AO149" s="3434" t="n"/>
      <c r="AP149" s="3434" t="n"/>
      <c r="AQ149" s="3434" t="n"/>
      <c r="AR149" s="3434" t="n"/>
      <c r="AS149" s="3434" t="n"/>
      <c r="AT149" s="3434" t="n"/>
      <c r="AU149" s="3434" t="n"/>
      <c r="AV149" s="3434" t="n"/>
      <c r="AW149" s="3434" t="n"/>
      <c r="AX149" s="3434" t="n"/>
      <c r="AY149" s="3434" t="n"/>
      <c r="AZ149" s="3434" t="n"/>
      <c r="BA149" s="2013" t="n"/>
      <c r="BB149" s="3445" t="n"/>
    </row>
    <row customFormat="1" customHeight="1" ht="30" r="150" s="2046">
      <c r="A150" s="2012" t="n"/>
      <c r="B150" s="2013" t="n"/>
      <c r="C150" s="2014" t="n"/>
      <c r="D150" s="3434" t="n"/>
      <c r="E150" s="3434" t="n"/>
      <c r="F150" s="3434" t="n"/>
      <c r="G150" s="3434" t="n"/>
      <c r="H150" s="3434" t="n"/>
      <c r="I150" s="3434" t="n"/>
      <c r="J150" s="3434" t="n"/>
      <c r="K150" s="3434" t="n"/>
      <c r="L150" s="3434" t="n"/>
      <c r="M150" s="3434" t="n"/>
      <c r="N150" s="3434" t="n"/>
      <c r="O150" s="3434" t="n"/>
      <c r="P150" s="2013" t="n"/>
      <c r="Q150" s="3434" t="n"/>
      <c r="R150" s="3434" t="n"/>
      <c r="S150" s="3434" t="n"/>
      <c r="T150" s="3434" t="n"/>
      <c r="U150" s="3434" t="n"/>
      <c r="V150" s="3434" t="n"/>
      <c r="W150" s="3434" t="n"/>
      <c r="X150" s="3434" t="n"/>
      <c r="Y150" s="3434" t="n"/>
      <c r="Z150" s="3434" t="n"/>
      <c r="AA150" s="3434" t="n"/>
      <c r="AB150" s="3434" t="n"/>
      <c r="AC150" s="3434" t="n"/>
      <c r="AD150" s="3434" t="n"/>
      <c r="AE150" s="3434" t="n"/>
      <c r="AF150" s="3434" t="n"/>
      <c r="AG150" s="3434" t="n"/>
      <c r="AH150" s="3434" t="n"/>
      <c r="AI150" s="3434" t="n"/>
      <c r="AJ150" s="3434" t="n"/>
      <c r="AK150" s="3434" t="n"/>
      <c r="AL150" s="3434" t="n"/>
      <c r="AM150" s="3434" t="n"/>
      <c r="AN150" s="3434" t="n"/>
      <c r="AO150" s="3434" t="n"/>
      <c r="AP150" s="3434" t="n"/>
      <c r="AQ150" s="3434" t="n"/>
      <c r="AR150" s="3434" t="n"/>
      <c r="AS150" s="3434" t="n"/>
      <c r="AT150" s="3434" t="n"/>
      <c r="AU150" s="3434" t="n"/>
      <c r="AV150" s="3434" t="n"/>
      <c r="AW150" s="3434" t="n"/>
      <c r="AX150" s="3434" t="n"/>
      <c r="AY150" s="3434" t="n"/>
      <c r="AZ150" s="3434" t="n"/>
      <c r="BA150" s="2013" t="n"/>
      <c r="BB150" s="3457" t="n"/>
    </row>
    <row customFormat="1" customHeight="1" ht="30" r="151" s="2046">
      <c r="A151" s="2012" t="n"/>
      <c r="B151" s="2013" t="n"/>
      <c r="C151" s="2014" t="n"/>
      <c r="D151" s="3434" t="n"/>
      <c r="E151" s="3434" t="n"/>
      <c r="F151" s="3434" t="n"/>
      <c r="G151" s="3434" t="n"/>
      <c r="H151" s="3434" t="n"/>
      <c r="I151" s="3434" t="n"/>
      <c r="J151" s="3434" t="n"/>
      <c r="K151" s="3434" t="n"/>
      <c r="L151" s="3434" t="n"/>
      <c r="M151" s="3434" t="n"/>
      <c r="N151" s="3434" t="n"/>
      <c r="O151" s="3434" t="n"/>
      <c r="P151" s="2013" t="n"/>
      <c r="Q151" s="3434" t="n"/>
      <c r="R151" s="3434" t="n"/>
      <c r="S151" s="3434" t="n"/>
      <c r="T151" s="3434" t="n"/>
      <c r="U151" s="3434" t="n"/>
      <c r="V151" s="3434" t="n"/>
      <c r="W151" s="3434" t="n"/>
      <c r="X151" s="3434" t="n"/>
      <c r="Y151" s="3434" t="n"/>
      <c r="Z151" s="3434" t="n"/>
      <c r="AA151" s="3434" t="n"/>
      <c r="AB151" s="3434" t="n"/>
      <c r="AC151" s="3434" t="n"/>
      <c r="AD151" s="3434" t="n"/>
      <c r="AE151" s="3434" t="n"/>
      <c r="AF151" s="3434" t="n"/>
      <c r="AG151" s="3434" t="n"/>
      <c r="AH151" s="3434" t="n"/>
      <c r="AI151" s="3434" t="n"/>
      <c r="AJ151" s="3434" t="n"/>
      <c r="AK151" s="3434" t="n"/>
      <c r="AL151" s="3434" t="n"/>
      <c r="AM151" s="3434" t="n"/>
      <c r="AN151" s="3434" t="n"/>
      <c r="AO151" s="3434" t="n"/>
      <c r="AP151" s="3434" t="n"/>
      <c r="AQ151" s="3434" t="n"/>
      <c r="AR151" s="3434" t="n"/>
      <c r="AS151" s="3434" t="n"/>
      <c r="AT151" s="3434" t="n"/>
      <c r="AU151" s="3434" t="n"/>
      <c r="AV151" s="3434" t="n"/>
      <c r="AW151" s="3434" t="n"/>
      <c r="AX151" s="3434" t="n"/>
      <c r="AY151" s="3434" t="n"/>
      <c r="AZ151" s="3434" t="n"/>
      <c r="BA151" s="2013" t="n"/>
      <c r="BB151" s="3458" t="n"/>
    </row>
    <row customFormat="1" customHeight="1" ht="30" r="152" s="2046">
      <c r="A152" s="2012" t="n"/>
      <c r="B152" s="2013" t="n"/>
      <c r="C152" s="2014" t="n"/>
      <c r="D152" s="3434" t="n"/>
      <c r="E152" s="3434" t="n"/>
      <c r="F152" s="3434" t="n"/>
      <c r="G152" s="3434" t="n"/>
      <c r="H152" s="3434" t="n"/>
      <c r="I152" s="3434" t="n"/>
      <c r="J152" s="3434" t="n"/>
      <c r="K152" s="3434" t="n"/>
      <c r="L152" s="3434" t="n"/>
      <c r="M152" s="3434" t="n"/>
      <c r="N152" s="3434" t="n"/>
      <c r="O152" s="3434" t="n"/>
      <c r="P152" s="3434" t="n"/>
      <c r="Q152" s="3434" t="n"/>
      <c r="R152" s="3434" t="n"/>
      <c r="S152" s="3434" t="n"/>
      <c r="T152" s="3434" t="n"/>
      <c r="U152" s="3434" t="n"/>
      <c r="V152" s="3434" t="n"/>
      <c r="W152" s="3434" t="n"/>
      <c r="X152" s="3434" t="n"/>
      <c r="Y152" s="3434" t="n"/>
      <c r="Z152" s="3434" t="n"/>
      <c r="AA152" s="3434" t="n"/>
      <c r="AB152" s="3434" t="n"/>
      <c r="AC152" s="3434" t="n"/>
      <c r="AD152" s="3434" t="n"/>
      <c r="AE152" s="3434" t="n"/>
      <c r="AF152" s="3434" t="n"/>
      <c r="AG152" s="3434" t="n"/>
      <c r="AH152" s="3434" t="n"/>
      <c r="AI152" s="3434" t="n"/>
      <c r="AJ152" s="3434" t="n"/>
      <c r="AK152" s="3434" t="n"/>
      <c r="AL152" s="3434" t="n"/>
      <c r="AM152" s="3434" t="n"/>
      <c r="AN152" s="3434" t="n"/>
      <c r="AO152" s="3434" t="n"/>
      <c r="AP152" s="3434" t="n"/>
      <c r="AQ152" s="3434" t="n"/>
      <c r="AR152" s="3434" t="n"/>
      <c r="AS152" s="3434" t="n"/>
      <c r="AT152" s="3434" t="n"/>
      <c r="AU152" s="3434" t="n"/>
      <c r="AV152" s="3434" t="n"/>
      <c r="AW152" s="3434" t="n"/>
      <c r="AX152" s="3434" t="n"/>
      <c r="AY152" s="3434" t="n"/>
      <c r="AZ152" s="3434" t="n"/>
      <c r="BA152" s="2013" t="n"/>
      <c r="BB152" s="2016" t="n"/>
    </row>
    <row customFormat="1" customHeight="1" ht="30" r="153" s="2046">
      <c r="A153" s="2012" t="n"/>
      <c r="B153" s="2013" t="n"/>
      <c r="C153" s="2014" t="n"/>
      <c r="D153" s="3434" t="n"/>
      <c r="E153" s="3434" t="n"/>
      <c r="F153" s="3434" t="n"/>
      <c r="G153" s="3434" t="n"/>
      <c r="H153" s="3434" t="n"/>
      <c r="I153" s="3434" t="n"/>
      <c r="J153" s="3434" t="n"/>
      <c r="K153" s="3434" t="n"/>
      <c r="L153" s="3434" t="n"/>
      <c r="M153" s="3434" t="n"/>
      <c r="N153" s="3434" t="n"/>
      <c r="O153" s="3434" t="n"/>
      <c r="P153" s="2013" t="n"/>
      <c r="Q153" s="3434" t="n"/>
      <c r="R153" s="3434" t="n"/>
      <c r="S153" s="3434" t="n"/>
      <c r="T153" s="3434" t="n"/>
      <c r="U153" s="3434" t="n"/>
      <c r="V153" s="3434" t="n"/>
      <c r="W153" s="3434" t="n"/>
      <c r="X153" s="3434" t="n"/>
      <c r="Y153" s="3434" t="n"/>
      <c r="Z153" s="3434" t="n"/>
      <c r="AA153" s="3434" t="n"/>
      <c r="AB153" s="3434" t="n"/>
      <c r="AC153" s="3434" t="n"/>
      <c r="AD153" s="3434" t="n"/>
      <c r="AE153" s="3434" t="n"/>
      <c r="AF153" s="3434" t="n"/>
      <c r="AG153" s="3434" t="n"/>
      <c r="AH153" s="3434" t="n"/>
      <c r="AI153" s="3434" t="n"/>
      <c r="AJ153" s="3434" t="n"/>
      <c r="AK153" s="3434" t="n"/>
      <c r="AL153" s="3434" t="n"/>
      <c r="AM153" s="3434" t="n"/>
      <c r="AN153" s="3434" t="n"/>
      <c r="AO153" s="3434" t="n"/>
      <c r="AP153" s="3434" t="n"/>
      <c r="AQ153" s="3434" t="n"/>
      <c r="AR153" s="3434" t="n"/>
      <c r="AS153" s="3434" t="n"/>
      <c r="AT153" s="3434" t="n"/>
      <c r="AU153" s="3434" t="n"/>
      <c r="AV153" s="3434" t="n"/>
      <c r="AW153" s="3434" t="n"/>
      <c r="AX153" s="3434" t="n"/>
      <c r="AY153" s="3434" t="n"/>
      <c r="AZ153" s="3434" t="n"/>
      <c r="BA153" s="2013" t="n"/>
      <c r="BB153" s="2016" t="n"/>
    </row>
    <row customFormat="1" customHeight="1" ht="30" r="154" s="2046">
      <c r="A154" s="2012" t="n"/>
      <c r="B154" s="2013" t="n"/>
      <c r="C154" s="2014" t="n"/>
      <c r="D154" s="3434" t="n"/>
      <c r="E154" s="3434" t="n"/>
      <c r="F154" s="3434" t="n"/>
      <c r="G154" s="3434" t="n"/>
      <c r="H154" s="3434" t="n"/>
      <c r="I154" s="3434" t="n"/>
      <c r="J154" s="3434" t="n"/>
      <c r="K154" s="3434" t="n"/>
      <c r="L154" s="3434" t="n"/>
      <c r="M154" s="3434" t="n"/>
      <c r="N154" s="3434" t="n"/>
      <c r="O154" s="3434" t="n"/>
      <c r="P154" s="2013" t="n"/>
      <c r="Q154" s="3434" t="n"/>
      <c r="R154" s="3434" t="n"/>
      <c r="S154" s="3434" t="n"/>
      <c r="T154" s="3434" t="n"/>
      <c r="U154" s="3434" t="n"/>
      <c r="V154" s="3434" t="n"/>
      <c r="W154" s="3434" t="n"/>
      <c r="X154" s="3434" t="n"/>
      <c r="Y154" s="3434" t="n"/>
      <c r="Z154" s="3434" t="n"/>
      <c r="AA154" s="3434" t="n"/>
      <c r="AB154" s="3434" t="n"/>
      <c r="AC154" s="3434" t="n"/>
      <c r="AD154" s="3434" t="n"/>
      <c r="AE154" s="3434" t="n"/>
      <c r="AF154" s="3434" t="n"/>
      <c r="AG154" s="3434" t="n"/>
      <c r="AH154" s="3434" t="n"/>
      <c r="AI154" s="3434" t="n"/>
      <c r="AJ154" s="3434" t="n"/>
      <c r="AK154" s="3434" t="n"/>
      <c r="AL154" s="3434" t="n"/>
      <c r="AM154" s="3434" t="n"/>
      <c r="AN154" s="3434" t="n"/>
      <c r="AO154" s="3434" t="n"/>
      <c r="AP154" s="3434" t="n"/>
      <c r="AQ154" s="3434" t="n"/>
      <c r="AR154" s="3434" t="n"/>
      <c r="AS154" s="3434" t="n"/>
      <c r="AT154" s="3434" t="n"/>
      <c r="AU154" s="3434" t="n"/>
      <c r="AV154" s="3434" t="n"/>
      <c r="AW154" s="3434" t="n"/>
      <c r="AX154" s="3434" t="n"/>
      <c r="AY154" s="3434" t="n"/>
      <c r="AZ154" s="3434" t="n"/>
      <c r="BA154" s="2013" t="n"/>
      <c r="BB154" s="2016" t="n"/>
    </row>
    <row customFormat="1" customHeight="1" ht="30" r="155" s="2046">
      <c r="A155" s="2012" t="n"/>
      <c r="B155" s="2013" t="n"/>
      <c r="C155" s="2014" t="n"/>
      <c r="D155" s="3434" t="n"/>
      <c r="E155" s="3434" t="n"/>
      <c r="F155" s="3434" t="n"/>
      <c r="G155" s="3434" t="n"/>
      <c r="H155" s="3434" t="n"/>
      <c r="I155" s="3434" t="n"/>
      <c r="J155" s="3434" t="n"/>
      <c r="K155" s="3434" t="n"/>
      <c r="L155" s="3434" t="n"/>
      <c r="M155" s="3434" t="n"/>
      <c r="N155" s="3434" t="n"/>
      <c r="O155" s="3434" t="n"/>
      <c r="P155" s="2013" t="n"/>
      <c r="Q155" s="3434" t="n"/>
      <c r="R155" s="3434" t="n"/>
      <c r="S155" s="3434" t="n"/>
      <c r="T155" s="3434" t="n"/>
      <c r="U155" s="3434" t="n"/>
      <c r="V155" s="3434" t="n"/>
      <c r="W155" s="3434" t="n"/>
      <c r="X155" s="3434" t="n"/>
      <c r="Y155" s="3434" t="n"/>
      <c r="Z155" s="3434" t="n"/>
      <c r="AA155" s="3434" t="n"/>
      <c r="AB155" s="3434" t="n"/>
      <c r="AC155" s="3434" t="n"/>
      <c r="AD155" s="3434" t="n"/>
      <c r="AE155" s="3434" t="n"/>
      <c r="AF155" s="3434" t="n"/>
      <c r="AG155" s="3434" t="n"/>
      <c r="AH155" s="3434" t="n"/>
      <c r="AI155" s="3434" t="n"/>
      <c r="AJ155" s="3434" t="n"/>
      <c r="AK155" s="3434" t="n"/>
      <c r="AL155" s="3434" t="n"/>
      <c r="AM155" s="3434" t="n"/>
      <c r="AN155" s="3434" t="n"/>
      <c r="AO155" s="3434" t="n"/>
      <c r="AP155" s="3434" t="n"/>
      <c r="AQ155" s="3434" t="n"/>
      <c r="AR155" s="3434" t="n"/>
      <c r="AS155" s="3434" t="n"/>
      <c r="AT155" s="3434" t="n"/>
      <c r="AU155" s="3434" t="n"/>
      <c r="AV155" s="3434" t="n"/>
      <c r="AW155" s="3434" t="n"/>
      <c r="AX155" s="3434" t="n"/>
      <c r="AY155" s="3434" t="n"/>
      <c r="AZ155" s="3434" t="n"/>
      <c r="BA155" s="2013" t="n"/>
      <c r="BB155" s="2016" t="n"/>
    </row>
    <row customFormat="1" customHeight="1" ht="30" r="156" s="2046">
      <c r="A156" s="2012" t="n"/>
      <c r="B156" s="2013" t="n"/>
      <c r="C156" s="2014" t="n"/>
      <c r="D156" s="3434" t="n"/>
      <c r="E156" s="3434" t="n"/>
      <c r="F156" s="3434" t="n"/>
      <c r="G156" s="3434" t="n"/>
      <c r="H156" s="3434" t="n"/>
      <c r="I156" s="3434" t="n"/>
      <c r="J156" s="3434" t="n"/>
      <c r="K156" s="3434" t="n"/>
      <c r="L156" s="3434" t="n"/>
      <c r="M156" s="3434" t="n"/>
      <c r="N156" s="3434" t="n"/>
      <c r="O156" s="3434" t="n"/>
      <c r="P156" s="2013" t="n"/>
      <c r="Q156" s="3434" t="n"/>
      <c r="R156" s="3434" t="n"/>
      <c r="S156" s="3434" t="n"/>
      <c r="T156" s="3434" t="n"/>
      <c r="U156" s="3434" t="n"/>
      <c r="V156" s="3434" t="n"/>
      <c r="W156" s="3434" t="n"/>
      <c r="X156" s="3434" t="n"/>
      <c r="Y156" s="3434" t="n"/>
      <c r="Z156" s="3434" t="n"/>
      <c r="AA156" s="3434" t="n"/>
      <c r="AB156" s="3434" t="n"/>
      <c r="AC156" s="3434" t="n"/>
      <c r="AD156" s="3434" t="n"/>
      <c r="AE156" s="3434" t="n"/>
      <c r="AF156" s="3434" t="n"/>
      <c r="AG156" s="3434" t="n"/>
      <c r="AH156" s="3434" t="n"/>
      <c r="AI156" s="3434" t="n"/>
      <c r="AJ156" s="3434" t="n"/>
      <c r="AK156" s="3434" t="n"/>
      <c r="AL156" s="3434" t="n"/>
      <c r="AM156" s="3434" t="n"/>
      <c r="AN156" s="3434" t="n"/>
      <c r="AO156" s="3434" t="n"/>
      <c r="AP156" s="3434" t="n"/>
      <c r="AQ156" s="3434" t="n"/>
      <c r="AR156" s="3434" t="n"/>
      <c r="AS156" s="3434" t="n"/>
      <c r="AT156" s="3434" t="n"/>
      <c r="AU156" s="3434" t="n"/>
      <c r="AV156" s="3434" t="n"/>
      <c r="AW156" s="3434" t="n"/>
      <c r="AX156" s="3434" t="n"/>
      <c r="AY156" s="3434" t="n"/>
      <c r="AZ156" s="3434" t="n"/>
      <c r="BA156" s="2013" t="n"/>
      <c r="BB156" s="2016" t="n"/>
    </row>
    <row customFormat="1" customHeight="1" ht="30" r="157" s="2046">
      <c r="A157" s="2012" t="n"/>
      <c r="B157" s="2013" t="n"/>
      <c r="C157" s="2014" t="n"/>
      <c r="D157" s="3434" t="n"/>
      <c r="E157" s="3434" t="n"/>
      <c r="F157" s="3434" t="n"/>
      <c r="G157" s="3434" t="n"/>
      <c r="H157" s="3434" t="n"/>
      <c r="I157" s="3434" t="n"/>
      <c r="J157" s="3434" t="n"/>
      <c r="K157" s="3434" t="n"/>
      <c r="L157" s="3434" t="n"/>
      <c r="M157" s="3434" t="n"/>
      <c r="N157" s="3434" t="n"/>
      <c r="O157" s="3434" t="n"/>
      <c r="P157" s="2013" t="n"/>
      <c r="Q157" s="3434" t="n"/>
      <c r="R157" s="3434" t="n"/>
      <c r="S157" s="3434" t="n"/>
      <c r="T157" s="3434" t="n"/>
      <c r="U157" s="3434" t="n"/>
      <c r="V157" s="3434" t="n"/>
      <c r="W157" s="3434" t="n"/>
      <c r="X157" s="3434" t="n"/>
      <c r="Y157" s="3434" t="n"/>
      <c r="Z157" s="3434" t="n"/>
      <c r="AA157" s="3434" t="n"/>
      <c r="AB157" s="3434" t="n"/>
      <c r="AC157" s="3434" t="n"/>
      <c r="AD157" s="3434" t="n"/>
      <c r="AE157" s="3434" t="n"/>
      <c r="AF157" s="3434" t="n"/>
      <c r="AG157" s="3434" t="n"/>
      <c r="AH157" s="3434" t="n"/>
      <c r="AI157" s="3434" t="n"/>
      <c r="AJ157" s="3434" t="n"/>
      <c r="AK157" s="3434" t="n"/>
      <c r="AL157" s="3434" t="n"/>
      <c r="AM157" s="3434" t="n"/>
      <c r="AN157" s="3434" t="n"/>
      <c r="AO157" s="3434" t="n"/>
      <c r="AP157" s="3434" t="n"/>
      <c r="AQ157" s="3434" t="n"/>
      <c r="AR157" s="3434" t="n"/>
      <c r="AS157" s="3434" t="n"/>
      <c r="AT157" s="3434" t="n"/>
      <c r="AU157" s="3434" t="n"/>
      <c r="AV157" s="3434" t="n"/>
      <c r="AW157" s="3434" t="n"/>
      <c r="AX157" s="3434" t="n"/>
      <c r="AY157" s="3434" t="n"/>
      <c r="AZ157" s="3434" t="n"/>
      <c r="BA157" s="2013" t="n"/>
      <c r="BB157" s="2016" t="n"/>
    </row>
    <row customFormat="1" customHeight="1" ht="30" r="158" s="2046">
      <c r="A158" s="2012" t="n"/>
      <c r="B158" s="2013" t="n"/>
      <c r="C158" s="2014" t="n"/>
      <c r="D158" s="3434" t="n"/>
      <c r="E158" s="3434" t="n"/>
      <c r="F158" s="3434" t="n"/>
      <c r="G158" s="3434" t="n"/>
      <c r="H158" s="3434" t="n"/>
      <c r="I158" s="3434" t="n"/>
      <c r="J158" s="3434" t="n"/>
      <c r="K158" s="3434" t="n"/>
      <c r="L158" s="3434" t="n"/>
      <c r="M158" s="3434" t="n"/>
      <c r="N158" s="3434" t="n"/>
      <c r="O158" s="3434" t="n"/>
      <c r="P158" s="2013" t="n"/>
      <c r="Q158" s="3434" t="n"/>
      <c r="R158" s="3434" t="n"/>
      <c r="S158" s="3434" t="n"/>
      <c r="T158" s="3434" t="n"/>
      <c r="U158" s="3434" t="n"/>
      <c r="V158" s="3434" t="n"/>
      <c r="W158" s="3434" t="n"/>
      <c r="X158" s="3434" t="n"/>
      <c r="Y158" s="3434" t="n"/>
      <c r="Z158" s="3434" t="n"/>
      <c r="AA158" s="3434" t="n"/>
      <c r="AB158" s="3434" t="n"/>
      <c r="AC158" s="3434" t="n"/>
      <c r="AD158" s="3434" t="n"/>
      <c r="AE158" s="3434" t="n"/>
      <c r="AF158" s="3434" t="n"/>
      <c r="AG158" s="3434" t="n"/>
      <c r="AH158" s="3434" t="n"/>
      <c r="AI158" s="3434" t="n"/>
      <c r="AJ158" s="3434" t="n"/>
      <c r="AK158" s="3434" t="n"/>
      <c r="AL158" s="3434" t="n"/>
      <c r="AM158" s="3434" t="n"/>
      <c r="AN158" s="3434" t="n"/>
      <c r="AO158" s="3434" t="n"/>
      <c r="AP158" s="3434" t="n"/>
      <c r="AQ158" s="3434" t="n"/>
      <c r="AR158" s="3434" t="n"/>
      <c r="AS158" s="3434" t="n"/>
      <c r="AT158" s="3434" t="n"/>
      <c r="AU158" s="3434" t="n"/>
      <c r="AV158" s="3434" t="n"/>
      <c r="AW158" s="3434" t="n"/>
      <c r="AX158" s="3434" t="n"/>
      <c r="AY158" s="3434" t="n"/>
      <c r="AZ158" s="3434" t="n"/>
      <c r="BA158" s="2013" t="n"/>
      <c r="BB158" s="2016" t="n"/>
    </row>
    <row customFormat="1" customHeight="1" ht="30" r="159" s="2046">
      <c r="A159" s="2012" t="n"/>
      <c r="B159" s="2013" t="n"/>
      <c r="C159" s="2014" t="n"/>
      <c r="D159" s="3434" t="n"/>
      <c r="E159" s="3434" t="n"/>
      <c r="F159" s="3434" t="n"/>
      <c r="G159" s="3434" t="n"/>
      <c r="H159" s="3434" t="n"/>
      <c r="I159" s="3434" t="n"/>
      <c r="J159" s="3434" t="n"/>
      <c r="K159" s="3434" t="n"/>
      <c r="L159" s="3434" t="n"/>
      <c r="M159" s="3434" t="n"/>
      <c r="N159" s="3434" t="n"/>
      <c r="O159" s="3434" t="n"/>
      <c r="P159" s="2013" t="n"/>
      <c r="Q159" s="3434" t="n"/>
      <c r="R159" s="3434" t="n"/>
      <c r="S159" s="3434" t="n"/>
      <c r="T159" s="3434" t="n"/>
      <c r="U159" s="3434" t="n"/>
      <c r="V159" s="3434" t="n"/>
      <c r="W159" s="3434" t="n"/>
      <c r="X159" s="3434" t="n"/>
      <c r="Y159" s="3434" t="n"/>
      <c r="Z159" s="3434" t="n"/>
      <c r="AA159" s="3434" t="n"/>
      <c r="AB159" s="3434" t="n"/>
      <c r="AC159" s="3434" t="n"/>
      <c r="AD159" s="3434" t="n"/>
      <c r="AE159" s="3434" t="n"/>
      <c r="AF159" s="3434" t="n"/>
      <c r="AG159" s="3434" t="n"/>
      <c r="AH159" s="3434" t="n"/>
      <c r="AI159" s="3434" t="n"/>
      <c r="AJ159" s="3434" t="n"/>
      <c r="AK159" s="3434" t="n"/>
      <c r="AL159" s="3434" t="n"/>
      <c r="AM159" s="3434" t="n"/>
      <c r="AN159" s="3434" t="n"/>
      <c r="AO159" s="3434" t="n"/>
      <c r="AP159" s="3434" t="n"/>
      <c r="AQ159" s="3434" t="n"/>
      <c r="AR159" s="3434" t="n"/>
      <c r="AS159" s="3434" t="n"/>
      <c r="AT159" s="3434" t="n"/>
      <c r="AU159" s="3434" t="n"/>
      <c r="AV159" s="3434" t="n"/>
      <c r="AW159" s="3434" t="n"/>
      <c r="AX159" s="3434" t="n"/>
      <c r="AY159" s="3434" t="n"/>
      <c r="AZ159" s="3434" t="n"/>
      <c r="BA159" s="2013" t="n"/>
      <c r="BB159" s="2016" t="n"/>
    </row>
    <row customFormat="1" customHeight="1" ht="30" r="160" s="2046">
      <c r="A160" s="2012" t="n"/>
      <c r="B160" s="2013" t="n"/>
      <c r="C160" s="2014" t="n"/>
      <c r="D160" s="3434" t="n"/>
      <c r="E160" s="3434" t="n"/>
      <c r="F160" s="3434" t="n"/>
      <c r="G160" s="3434" t="n"/>
      <c r="H160" s="3434" t="n"/>
      <c r="I160" s="3434" t="n"/>
      <c r="J160" s="3434" t="n"/>
      <c r="K160" s="3434" t="n"/>
      <c r="L160" s="3434" t="n"/>
      <c r="M160" s="3434" t="n"/>
      <c r="N160" s="3434" t="n"/>
      <c r="O160" s="3434" t="n"/>
      <c r="P160" s="2013" t="n"/>
      <c r="Q160" s="3434" t="n"/>
      <c r="R160" s="3434" t="n"/>
      <c r="S160" s="3434" t="n"/>
      <c r="T160" s="3434" t="n"/>
      <c r="U160" s="3434" t="n"/>
      <c r="V160" s="3434" t="n"/>
      <c r="W160" s="3434" t="n"/>
      <c r="X160" s="3434" t="n"/>
      <c r="Y160" s="3434" t="n"/>
      <c r="Z160" s="3434" t="n"/>
      <c r="AA160" s="3434" t="n"/>
      <c r="AB160" s="3434" t="n"/>
      <c r="AC160" s="3434" t="n"/>
      <c r="AD160" s="3434" t="n"/>
      <c r="AE160" s="3434" t="n"/>
      <c r="AF160" s="3434" t="n"/>
      <c r="AG160" s="3434" t="n"/>
      <c r="AH160" s="3434" t="n"/>
      <c r="AI160" s="3434" t="n"/>
      <c r="AJ160" s="3434" t="n"/>
      <c r="AK160" s="3434" t="n"/>
      <c r="AL160" s="3434" t="n"/>
      <c r="AM160" s="3434" t="n"/>
      <c r="AN160" s="3434" t="n"/>
      <c r="AO160" s="3434" t="n"/>
      <c r="AP160" s="3434" t="n"/>
      <c r="AQ160" s="3434" t="n"/>
      <c r="AR160" s="3434" t="n"/>
      <c r="AS160" s="3434" t="n"/>
      <c r="AT160" s="3434" t="n"/>
      <c r="AU160" s="3434" t="n"/>
      <c r="AV160" s="3434" t="n"/>
      <c r="AW160" s="3434" t="n"/>
      <c r="AX160" s="3434" t="n"/>
      <c r="AY160" s="3434" t="n"/>
      <c r="AZ160" s="3434" t="n"/>
      <c r="BA160" s="2013" t="n"/>
      <c r="BB160" s="2016" t="n"/>
    </row>
    <row customFormat="1" customHeight="1" ht="30" r="161" s="2046">
      <c r="A161" s="2012" t="n"/>
      <c r="B161" s="2013" t="n"/>
      <c r="C161" s="2014" t="n"/>
      <c r="D161" s="3434" t="n"/>
      <c r="E161" s="3434" t="n"/>
      <c r="F161" s="3434" t="n"/>
      <c r="G161" s="3434" t="n"/>
      <c r="H161" s="3434" t="n"/>
      <c r="I161" s="3434" t="n"/>
      <c r="J161" s="3434" t="n"/>
      <c r="K161" s="3434" t="n"/>
      <c r="L161" s="3434" t="n"/>
      <c r="M161" s="3434" t="n"/>
      <c r="N161" s="3434" t="n"/>
      <c r="O161" s="3434" t="n"/>
      <c r="P161" s="2013" t="n"/>
      <c r="Q161" s="3434" t="n"/>
      <c r="R161" s="3434" t="n"/>
      <c r="S161" s="3434" t="n"/>
      <c r="T161" s="3434" t="n"/>
      <c r="U161" s="3434" t="n"/>
      <c r="V161" s="3434" t="n"/>
      <c r="W161" s="3434" t="n"/>
      <c r="X161" s="3434" t="n"/>
      <c r="Y161" s="3434" t="n"/>
      <c r="Z161" s="3434" t="n"/>
      <c r="AA161" s="3434" t="n"/>
      <c r="AB161" s="3434" t="n"/>
      <c r="AC161" s="3434" t="n"/>
      <c r="AD161" s="3434" t="n"/>
      <c r="AE161" s="3434" t="n"/>
      <c r="AF161" s="3434" t="n"/>
      <c r="AG161" s="3434" t="n"/>
      <c r="AH161" s="3434" t="n"/>
      <c r="AI161" s="3434" t="n"/>
      <c r="AJ161" s="3434" t="n"/>
      <c r="AK161" s="3434" t="n"/>
      <c r="AL161" s="3434" t="n"/>
      <c r="AM161" s="3434" t="n"/>
      <c r="AN161" s="3434" t="n"/>
      <c r="AO161" s="3434" t="n"/>
      <c r="AP161" s="3434" t="n"/>
      <c r="AQ161" s="3434" t="n"/>
      <c r="AR161" s="3434" t="n"/>
      <c r="AS161" s="3434" t="n"/>
      <c r="AT161" s="3434" t="n"/>
      <c r="AU161" s="3434" t="n"/>
      <c r="AV161" s="3434" t="n"/>
      <c r="AW161" s="3434" t="n"/>
      <c r="AX161" s="3434" t="n"/>
      <c r="AY161" s="3434" t="n"/>
      <c r="AZ161" s="3434" t="n"/>
      <c r="BA161" s="2013" t="n"/>
      <c r="BB161" s="2016" t="n"/>
    </row>
    <row customFormat="1" customHeight="1" ht="30" r="162" s="2046">
      <c r="A162" s="2012" t="n"/>
      <c r="B162" s="2013" t="n"/>
      <c r="C162" s="2014" t="n"/>
      <c r="D162" s="3434" t="n"/>
      <c r="E162" s="3434" t="n"/>
      <c r="F162" s="3434" t="n"/>
      <c r="G162" s="3434" t="n"/>
      <c r="H162" s="3434" t="n"/>
      <c r="I162" s="3434" t="n"/>
      <c r="J162" s="3434" t="n"/>
      <c r="K162" s="3434" t="n"/>
      <c r="L162" s="3434" t="n"/>
      <c r="M162" s="3434" t="n"/>
      <c r="N162" s="3434" t="n"/>
      <c r="O162" s="3434" t="n"/>
      <c r="P162" s="2013" t="n"/>
      <c r="Q162" s="3434" t="n"/>
      <c r="R162" s="3434" t="n"/>
      <c r="S162" s="3434" t="n"/>
      <c r="T162" s="3434" t="n"/>
      <c r="U162" s="3434" t="n"/>
      <c r="V162" s="3434" t="n"/>
      <c r="W162" s="3434" t="n"/>
      <c r="X162" s="3434" t="n"/>
      <c r="Y162" s="3434" t="n"/>
      <c r="Z162" s="3434" t="n"/>
      <c r="AA162" s="3434" t="n"/>
      <c r="AB162" s="3434" t="n"/>
      <c r="AC162" s="3434" t="n"/>
      <c r="AD162" s="3434" t="n"/>
      <c r="AE162" s="3434" t="n"/>
      <c r="AF162" s="3434" t="n"/>
      <c r="AG162" s="3434" t="n"/>
      <c r="AH162" s="3434" t="n"/>
      <c r="AI162" s="3434" t="n"/>
      <c r="AJ162" s="3434" t="n"/>
      <c r="AK162" s="3434" t="n"/>
      <c r="AL162" s="3434" t="n"/>
      <c r="AM162" s="3434" t="n"/>
      <c r="AN162" s="3434" t="n"/>
      <c r="AO162" s="3434" t="n"/>
      <c r="AP162" s="3434" t="n"/>
      <c r="AQ162" s="3434" t="n"/>
      <c r="AR162" s="3434" t="n"/>
      <c r="AS162" s="3434" t="n"/>
      <c r="AT162" s="3434" t="n"/>
      <c r="AU162" s="3434" t="n"/>
      <c r="AV162" s="3434" t="n"/>
      <c r="AW162" s="3434" t="n"/>
      <c r="AX162" s="3434" t="n"/>
      <c r="AY162" s="3434" t="n"/>
      <c r="AZ162" s="3434" t="n"/>
      <c r="BA162" s="2013" t="n"/>
      <c r="BB162" s="2016" t="n"/>
    </row>
    <row customFormat="1" customHeight="1" ht="30" r="163" s="2046">
      <c r="A163" s="2012" t="n"/>
      <c r="B163" s="2013" t="n"/>
      <c r="C163" s="2014" t="n"/>
      <c r="D163" s="3434" t="n"/>
      <c r="E163" s="3434" t="n"/>
      <c r="F163" s="3434" t="n"/>
      <c r="G163" s="3434" t="n"/>
      <c r="H163" s="3434" t="n"/>
      <c r="I163" s="3434" t="n"/>
      <c r="J163" s="3434" t="n"/>
      <c r="K163" s="3434" t="n"/>
      <c r="L163" s="3434" t="n"/>
      <c r="M163" s="3434" t="n"/>
      <c r="N163" s="3434" t="n"/>
      <c r="O163" s="3434" t="n"/>
      <c r="P163" s="2013" t="n"/>
      <c r="Q163" s="3434" t="n"/>
      <c r="R163" s="3434" t="n"/>
      <c r="S163" s="3434" t="n"/>
      <c r="T163" s="3434" t="n"/>
      <c r="U163" s="3434" t="n"/>
      <c r="V163" s="3434" t="n"/>
      <c r="W163" s="3434" t="n"/>
      <c r="X163" s="3434" t="n"/>
      <c r="Y163" s="3434" t="n"/>
      <c r="Z163" s="3434" t="n"/>
      <c r="AA163" s="3434" t="n"/>
      <c r="AB163" s="3434" t="n"/>
      <c r="AC163" s="3434" t="n"/>
      <c r="AD163" s="3434" t="n"/>
      <c r="AE163" s="3434" t="n"/>
      <c r="AF163" s="3434" t="n"/>
      <c r="AG163" s="3434" t="n"/>
      <c r="AH163" s="3434" t="n"/>
      <c r="AI163" s="3434" t="n"/>
      <c r="AJ163" s="3434" t="n"/>
      <c r="AK163" s="3434" t="n"/>
      <c r="AL163" s="3434" t="n"/>
      <c r="AM163" s="3434" t="n"/>
      <c r="AN163" s="3434" t="n"/>
      <c r="AO163" s="3434" t="n"/>
      <c r="AP163" s="3434" t="n"/>
      <c r="AQ163" s="3434" t="n"/>
      <c r="AR163" s="3434" t="n"/>
      <c r="AS163" s="3434" t="n"/>
      <c r="AT163" s="3434" t="n"/>
      <c r="AU163" s="3434" t="n"/>
      <c r="AV163" s="3434" t="n"/>
      <c r="AW163" s="3434" t="n"/>
      <c r="AX163" s="3434" t="n"/>
      <c r="AY163" s="3434" t="n"/>
      <c r="AZ163" s="3434" t="n"/>
      <c r="BA163" s="2013" t="n"/>
      <c r="BB163" s="2016" t="n"/>
    </row>
    <row customFormat="1" customHeight="1" ht="30" r="164" s="2046">
      <c r="A164" s="2012" t="n"/>
      <c r="B164" s="2013" t="n"/>
      <c r="C164" s="2014" t="n"/>
      <c r="D164" s="3434" t="n"/>
      <c r="E164" s="3434" t="n"/>
      <c r="F164" s="3434" t="n"/>
      <c r="G164" s="3434" t="n"/>
      <c r="H164" s="3434" t="n"/>
      <c r="I164" s="3434" t="n"/>
      <c r="J164" s="3434" t="n"/>
      <c r="K164" s="3434" t="n"/>
      <c r="L164" s="3434" t="n"/>
      <c r="M164" s="3434" t="n"/>
      <c r="N164" s="3434" t="n"/>
      <c r="O164" s="3434" t="n"/>
      <c r="P164" s="2013" t="n"/>
      <c r="Q164" s="3434" t="n"/>
      <c r="R164" s="3434" t="n"/>
      <c r="S164" s="3434" t="n"/>
      <c r="T164" s="3434" t="n"/>
      <c r="U164" s="3434" t="n"/>
      <c r="V164" s="3434" t="n"/>
      <c r="W164" s="3434" t="n"/>
      <c r="X164" s="3434" t="n"/>
      <c r="Y164" s="3434" t="n"/>
      <c r="Z164" s="3434" t="n"/>
      <c r="AA164" s="3434" t="n"/>
      <c r="AB164" s="3434" t="n"/>
      <c r="AC164" s="3434" t="n"/>
      <c r="AD164" s="3434" t="n"/>
      <c r="AE164" s="3434" t="n"/>
      <c r="AF164" s="3434" t="n"/>
      <c r="AG164" s="3434" t="n"/>
      <c r="AH164" s="3434" t="n"/>
      <c r="AI164" s="3434" t="n"/>
      <c r="AJ164" s="3434" t="n"/>
      <c r="AK164" s="3434" t="n"/>
      <c r="AL164" s="3434" t="n"/>
      <c r="AM164" s="3434" t="n"/>
      <c r="AN164" s="3434" t="n"/>
      <c r="AO164" s="3434" t="n"/>
      <c r="AP164" s="3434" t="n"/>
      <c r="AQ164" s="3434" t="n"/>
      <c r="AR164" s="3434" t="n"/>
      <c r="AS164" s="3434" t="n"/>
      <c r="AT164" s="3434" t="n"/>
      <c r="AU164" s="3434" t="n"/>
      <c r="AV164" s="3434" t="n"/>
      <c r="AW164" s="3434" t="n"/>
      <c r="AX164" s="3434" t="n"/>
      <c r="AY164" s="3434" t="n"/>
      <c r="AZ164" s="3434" t="n"/>
      <c r="BA164" s="2013" t="n"/>
      <c r="BB164" s="2016" t="n"/>
    </row>
    <row customFormat="1" customHeight="1" ht="30" r="165" s="2046">
      <c r="A165" s="2012" t="n"/>
      <c r="B165" s="2013" t="n"/>
      <c r="C165" s="2014" t="n"/>
      <c r="D165" s="3434" t="n"/>
      <c r="E165" s="3434" t="n"/>
      <c r="F165" s="3434" t="n"/>
      <c r="G165" s="3434" t="n"/>
      <c r="H165" s="3434" t="n"/>
      <c r="I165" s="3434" t="n"/>
      <c r="J165" s="3434" t="n"/>
      <c r="K165" s="3434" t="n"/>
      <c r="L165" s="3434" t="n"/>
      <c r="M165" s="3434" t="n"/>
      <c r="N165" s="3434" t="n"/>
      <c r="O165" s="3434" t="n"/>
      <c r="P165" s="2013" t="n"/>
      <c r="Q165" s="3434" t="n"/>
      <c r="R165" s="3434" t="n"/>
      <c r="S165" s="3434" t="n"/>
      <c r="T165" s="3434" t="n"/>
      <c r="U165" s="3434" t="n"/>
      <c r="V165" s="3434" t="n"/>
      <c r="W165" s="3434" t="n"/>
      <c r="X165" s="3434" t="n"/>
      <c r="Y165" s="3434" t="n"/>
      <c r="Z165" s="3434" t="n"/>
      <c r="AA165" s="3434" t="n"/>
      <c r="AB165" s="3434" t="n"/>
      <c r="AC165" s="3434" t="n"/>
      <c r="AD165" s="3434" t="n"/>
      <c r="AE165" s="3434" t="n"/>
      <c r="AF165" s="3434" t="n"/>
      <c r="AG165" s="3434" t="n"/>
      <c r="AH165" s="3434" t="n"/>
      <c r="AI165" s="3434" t="n"/>
      <c r="AJ165" s="3434" t="n"/>
      <c r="AK165" s="3434" t="n"/>
      <c r="AL165" s="3434" t="n"/>
      <c r="AM165" s="3434" t="n"/>
      <c r="AN165" s="3434" t="n"/>
      <c r="AO165" s="3434" t="n"/>
      <c r="AP165" s="3434" t="n"/>
      <c r="AQ165" s="3434" t="n"/>
      <c r="AR165" s="3434" t="n"/>
      <c r="AS165" s="3434" t="n"/>
      <c r="AT165" s="3434" t="n"/>
      <c r="AU165" s="3434" t="n"/>
      <c r="AV165" s="3434" t="n"/>
      <c r="AW165" s="3434" t="n"/>
      <c r="AX165" s="3434" t="n"/>
      <c r="AY165" s="3434" t="n"/>
      <c r="AZ165" s="3434" t="n"/>
      <c r="BA165" s="2013" t="n"/>
      <c r="BB165" s="2016" t="n"/>
    </row>
    <row customFormat="1" customHeight="1" ht="30" r="166" s="2062">
      <c r="A166" s="2012" t="n"/>
      <c r="B166" s="2013" t="n"/>
      <c r="C166" s="2014" t="n"/>
      <c r="D166" s="3434" t="n"/>
      <c r="E166" s="3434" t="n"/>
      <c r="F166" s="3434" t="n"/>
      <c r="G166" s="3434" t="n"/>
      <c r="H166" s="3434" t="n"/>
      <c r="I166" s="3434" t="n"/>
      <c r="J166" s="3434" t="n"/>
      <c r="K166" s="3434" t="n"/>
      <c r="L166" s="3434" t="n"/>
      <c r="M166" s="3434" t="n"/>
      <c r="N166" s="3434" t="n"/>
      <c r="O166" s="3434" t="n"/>
      <c r="P166" s="2013" t="n"/>
      <c r="Q166" s="3434" t="n"/>
      <c r="R166" s="3434" t="n"/>
      <c r="S166" s="3434" t="n"/>
      <c r="T166" s="3434" t="n"/>
      <c r="U166" s="3434" t="n"/>
      <c r="V166" s="3434" t="n"/>
      <c r="W166" s="3434" t="n"/>
      <c r="X166" s="3434" t="n"/>
      <c r="Y166" s="3434" t="n"/>
      <c r="Z166" s="3434" t="n"/>
      <c r="AA166" s="3434" t="n"/>
      <c r="AB166" s="3434" t="n"/>
      <c r="AC166" s="3434" t="n"/>
      <c r="AD166" s="3434" t="n"/>
      <c r="AE166" s="3434" t="n"/>
      <c r="AF166" s="3434" t="n"/>
      <c r="AG166" s="3434" t="n"/>
      <c r="AH166" s="3434" t="n"/>
      <c r="AI166" s="3434" t="n"/>
      <c r="AJ166" s="3434" t="n"/>
      <c r="AK166" s="3434" t="n"/>
      <c r="AL166" s="3434" t="n"/>
      <c r="AM166" s="3434" t="n"/>
      <c r="AN166" s="3434" t="n"/>
      <c r="AO166" s="3434" t="n"/>
      <c r="AP166" s="3434" t="n"/>
      <c r="AQ166" s="3434" t="n"/>
      <c r="AR166" s="3434" t="n"/>
      <c r="AS166" s="3434" t="n"/>
      <c r="AT166" s="3434" t="n"/>
      <c r="AU166" s="3434" t="n"/>
      <c r="AV166" s="3434" t="n"/>
      <c r="AW166" s="3434" t="n"/>
      <c r="AX166" s="3434" t="n"/>
      <c r="AY166" s="3434" t="n"/>
      <c r="AZ166" s="3434" t="n"/>
      <c r="BA166" s="2013" t="n"/>
      <c r="BB166" s="2016" t="n"/>
    </row>
    <row customFormat="1" customHeight="1" ht="30" r="167" s="2046">
      <c r="A167" s="2012" t="n"/>
      <c r="B167" s="2013" t="n"/>
      <c r="C167" s="2014" t="n"/>
      <c r="D167" s="3434" t="n"/>
      <c r="E167" s="3434" t="n"/>
      <c r="F167" s="3434" t="n"/>
      <c r="G167" s="3434" t="n"/>
      <c r="H167" s="3434" t="n"/>
      <c r="I167" s="3434" t="n"/>
      <c r="J167" s="3434" t="n"/>
      <c r="K167" s="3434" t="n"/>
      <c r="L167" s="3434" t="n"/>
      <c r="M167" s="3434" t="n"/>
      <c r="N167" s="3434" t="n"/>
      <c r="O167" s="3434" t="n"/>
      <c r="P167" s="2013" t="n"/>
      <c r="Q167" s="3434" t="n"/>
      <c r="R167" s="3434" t="n"/>
      <c r="S167" s="3434" t="n"/>
      <c r="T167" s="3434" t="n"/>
      <c r="U167" s="3434" t="n"/>
      <c r="V167" s="3434" t="n"/>
      <c r="W167" s="3434" t="n"/>
      <c r="X167" s="3434" t="n"/>
      <c r="Y167" s="3434" t="n"/>
      <c r="Z167" s="3434" t="n"/>
      <c r="AA167" s="3434" t="n"/>
      <c r="AB167" s="3434" t="n"/>
      <c r="AC167" s="3434" t="n"/>
      <c r="AD167" s="3434" t="n"/>
      <c r="AE167" s="3434" t="n"/>
      <c r="AF167" s="3434" t="n"/>
      <c r="AG167" s="3434" t="n"/>
      <c r="AH167" s="3434" t="n"/>
      <c r="AI167" s="3434" t="n"/>
      <c r="AJ167" s="3434" t="n"/>
      <c r="AK167" s="3434" t="n"/>
      <c r="AL167" s="3434" t="n"/>
      <c r="AM167" s="3434" t="n"/>
      <c r="AN167" s="3434" t="n"/>
      <c r="AO167" s="3434" t="n"/>
      <c r="AP167" s="3434" t="n"/>
      <c r="AQ167" s="3434" t="n"/>
      <c r="AR167" s="3434" t="n"/>
      <c r="AS167" s="3434" t="n"/>
      <c r="AT167" s="3434" t="n"/>
      <c r="AU167" s="3434" t="n"/>
      <c r="AV167" s="3434" t="n"/>
      <c r="AW167" s="3434" t="n"/>
      <c r="AX167" s="3434" t="n"/>
      <c r="AY167" s="3434" t="n"/>
      <c r="AZ167" s="3434" t="n"/>
      <c r="BA167" s="2013" t="n"/>
      <c r="BB167" s="2016" t="n"/>
    </row>
    <row customFormat="1" customHeight="1" ht="30" r="168" s="2046">
      <c r="A168" s="2012" t="n"/>
      <c r="B168" s="2013" t="n"/>
      <c r="C168" s="2014" t="n"/>
      <c r="D168" s="3434" t="n"/>
      <c r="E168" s="3434" t="n"/>
      <c r="F168" s="3434" t="n"/>
      <c r="G168" s="3434" t="n"/>
      <c r="H168" s="3434" t="n"/>
      <c r="I168" s="3434" t="n"/>
      <c r="J168" s="3434" t="n"/>
      <c r="K168" s="3434" t="n"/>
      <c r="L168" s="3434" t="n"/>
      <c r="M168" s="3434" t="n"/>
      <c r="N168" s="3434" t="n"/>
      <c r="O168" s="3434" t="n"/>
      <c r="P168" s="2013" t="n"/>
      <c r="Q168" s="3434" t="n"/>
      <c r="R168" s="3434" t="n"/>
      <c r="S168" s="3434" t="n"/>
      <c r="T168" s="3434" t="n"/>
      <c r="U168" s="3434" t="n"/>
      <c r="V168" s="3434" t="n"/>
      <c r="W168" s="3434" t="n"/>
      <c r="X168" s="3434" t="n"/>
      <c r="Y168" s="3434" t="n"/>
      <c r="Z168" s="3434" t="n"/>
      <c r="AA168" s="3434" t="n"/>
      <c r="AB168" s="3434" t="n"/>
      <c r="AC168" s="3434" t="n"/>
      <c r="AD168" s="3434" t="n"/>
      <c r="AE168" s="3434" t="n"/>
      <c r="AF168" s="3434" t="n"/>
      <c r="AG168" s="3434" t="n"/>
      <c r="AH168" s="3434" t="n"/>
      <c r="AI168" s="3434" t="n"/>
      <c r="AJ168" s="3434" t="n"/>
      <c r="AK168" s="3434" t="n"/>
      <c r="AL168" s="3434" t="n"/>
      <c r="AM168" s="3434" t="n"/>
      <c r="AN168" s="3434" t="n"/>
      <c r="AO168" s="3434" t="n"/>
      <c r="AP168" s="3434" t="n"/>
      <c r="AQ168" s="3434" t="n"/>
      <c r="AR168" s="3434" t="n"/>
      <c r="AS168" s="3434" t="n"/>
      <c r="AT168" s="3434" t="n"/>
      <c r="AU168" s="3434" t="n"/>
      <c r="AV168" s="3434" t="n"/>
      <c r="AW168" s="3434" t="n"/>
      <c r="AX168" s="3434" t="n"/>
      <c r="AY168" s="3434" t="n"/>
      <c r="AZ168" s="3434" t="n"/>
      <c r="BA168" s="2013" t="n"/>
      <c r="BB168" s="2016" t="n"/>
    </row>
    <row customFormat="1" customHeight="1" ht="30" r="169" s="2046">
      <c r="A169" s="2012" t="n"/>
      <c r="B169" s="2013" t="n"/>
      <c r="C169" s="2014" t="n"/>
      <c r="D169" s="3434" t="n"/>
      <c r="E169" s="3434" t="n"/>
      <c r="F169" s="3434" t="n"/>
      <c r="G169" s="3434" t="n"/>
      <c r="H169" s="3434" t="n"/>
      <c r="I169" s="3434" t="n"/>
      <c r="J169" s="3434" t="n"/>
      <c r="K169" s="3434" t="n"/>
      <c r="L169" s="3434" t="n"/>
      <c r="M169" s="3434" t="n"/>
      <c r="N169" s="3434" t="n"/>
      <c r="O169" s="3434" t="n"/>
      <c r="P169" s="2013" t="n"/>
      <c r="Q169" s="3434" t="n"/>
      <c r="R169" s="3434" t="n"/>
      <c r="S169" s="3434" t="n"/>
      <c r="T169" s="3434" t="n"/>
      <c r="U169" s="3434" t="n"/>
      <c r="V169" s="3434" t="n"/>
      <c r="W169" s="3434" t="n"/>
      <c r="X169" s="3434" t="n"/>
      <c r="Y169" s="3434" t="n"/>
      <c r="Z169" s="3434" t="n"/>
      <c r="AA169" s="3434" t="n"/>
      <c r="AB169" s="3434" t="n"/>
      <c r="AC169" s="3434" t="n"/>
      <c r="AD169" s="3434" t="n"/>
      <c r="AE169" s="3434" t="n"/>
      <c r="AF169" s="3434" t="n"/>
      <c r="AG169" s="3434" t="n"/>
      <c r="AH169" s="3434" t="n"/>
      <c r="AI169" s="3434" t="n"/>
      <c r="AJ169" s="3434" t="n"/>
      <c r="AK169" s="3434" t="n"/>
      <c r="AL169" s="3434" t="n"/>
      <c r="AM169" s="3434" t="n"/>
      <c r="AN169" s="3434" t="n"/>
      <c r="AO169" s="3434" t="n"/>
      <c r="AP169" s="3434" t="n"/>
      <c r="AQ169" s="3434" t="n"/>
      <c r="AR169" s="3434" t="n"/>
      <c r="AS169" s="3434" t="n"/>
      <c r="AT169" s="3434" t="n"/>
      <c r="AU169" s="3434" t="n"/>
      <c r="AV169" s="3434" t="n"/>
      <c r="AW169" s="3434" t="n"/>
      <c r="AX169" s="3434" t="n"/>
      <c r="AY169" s="3434" t="n"/>
      <c r="AZ169" s="3434" t="n"/>
      <c r="BA169" s="2013" t="n"/>
      <c r="BB169" s="2016" t="n"/>
    </row>
    <row customFormat="1" customHeight="1" ht="30" r="170" s="2046">
      <c r="A170" s="2012" t="n"/>
      <c r="B170" s="2013" t="n"/>
      <c r="C170" s="2014" t="n"/>
      <c r="D170" s="3434" t="n"/>
      <c r="E170" s="3434" t="n"/>
      <c r="F170" s="3434" t="n"/>
      <c r="G170" s="3434" t="n"/>
      <c r="H170" s="3434" t="n"/>
      <c r="I170" s="3434" t="n"/>
      <c r="J170" s="3434" t="n"/>
      <c r="K170" s="3434" t="n"/>
      <c r="L170" s="3434" t="n"/>
      <c r="M170" s="3434" t="n"/>
      <c r="N170" s="3434" t="n"/>
      <c r="O170" s="3434" t="n"/>
      <c r="P170" s="2013" t="n"/>
      <c r="Q170" s="3434" t="n"/>
      <c r="R170" s="3434" t="n"/>
      <c r="S170" s="3434" t="n"/>
      <c r="T170" s="3434" t="n"/>
      <c r="U170" s="3434" t="n"/>
      <c r="V170" s="3434" t="n"/>
      <c r="W170" s="3434" t="n"/>
      <c r="X170" s="3434" t="n"/>
      <c r="Y170" s="3434" t="n"/>
      <c r="Z170" s="3434" t="n"/>
      <c r="AA170" s="3434" t="n"/>
      <c r="AB170" s="3434" t="n"/>
      <c r="AC170" s="3434" t="n"/>
      <c r="AD170" s="3434" t="n"/>
      <c r="AE170" s="3434" t="n"/>
      <c r="AF170" s="3434" t="n"/>
      <c r="AG170" s="3434" t="n"/>
      <c r="AH170" s="3434" t="n"/>
      <c r="AI170" s="3434" t="n"/>
      <c r="AJ170" s="3434" t="n"/>
      <c r="AK170" s="3434" t="n"/>
      <c r="AL170" s="3434" t="n"/>
      <c r="AM170" s="3434" t="n"/>
      <c r="AN170" s="3434" t="n"/>
      <c r="AO170" s="3434" t="n"/>
      <c r="AP170" s="3434" t="n"/>
      <c r="AQ170" s="3434" t="n"/>
      <c r="AR170" s="3434" t="n"/>
      <c r="AS170" s="3434" t="n"/>
      <c r="AT170" s="3434" t="n"/>
      <c r="AU170" s="3434" t="n"/>
      <c r="AV170" s="3434" t="n"/>
      <c r="AW170" s="3434" t="n"/>
      <c r="AX170" s="3434" t="n"/>
      <c r="AY170" s="3434" t="n"/>
      <c r="AZ170" s="3434" t="n"/>
      <c r="BA170" s="2013" t="n"/>
      <c r="BB170" s="2016" t="n"/>
    </row>
    <row customFormat="1" customHeight="1" ht="30" r="171" s="2046">
      <c r="A171" s="2012" t="n"/>
      <c r="B171" s="2013" t="n"/>
      <c r="C171" s="2014" t="n"/>
      <c r="D171" s="3434" t="n"/>
      <c r="E171" s="3434" t="n"/>
      <c r="F171" s="3434" t="n"/>
      <c r="G171" s="3434" t="n"/>
      <c r="H171" s="3434" t="n"/>
      <c r="I171" s="3434" t="n"/>
      <c r="J171" s="3434" t="n"/>
      <c r="K171" s="3434" t="n"/>
      <c r="L171" s="3434" t="n"/>
      <c r="M171" s="3434" t="n"/>
      <c r="N171" s="3434" t="n"/>
      <c r="O171" s="3434" t="n"/>
      <c r="P171" s="2013" t="n"/>
      <c r="Q171" s="3434" t="n"/>
      <c r="R171" s="3434" t="n"/>
      <c r="S171" s="3434" t="n"/>
      <c r="T171" s="3434" t="n"/>
      <c r="U171" s="3434" t="n"/>
      <c r="V171" s="3434" t="n"/>
      <c r="W171" s="3434" t="n"/>
      <c r="X171" s="3434" t="n"/>
      <c r="Y171" s="3434" t="n"/>
      <c r="Z171" s="3434" t="n"/>
      <c r="AA171" s="3434" t="n"/>
      <c r="AB171" s="3434" t="n"/>
      <c r="AC171" s="3434" t="n"/>
      <c r="AD171" s="3434" t="n"/>
      <c r="AE171" s="3434" t="n"/>
      <c r="AF171" s="3434" t="n"/>
      <c r="AG171" s="3434" t="n"/>
      <c r="AH171" s="3434" t="n"/>
      <c r="AI171" s="3434" t="n"/>
      <c r="AJ171" s="3434" t="n"/>
      <c r="AK171" s="3434" t="n"/>
      <c r="AL171" s="3434" t="n"/>
      <c r="AM171" s="3434" t="n"/>
      <c r="AN171" s="3434" t="n"/>
      <c r="AO171" s="3434" t="n"/>
      <c r="AP171" s="3434" t="n"/>
      <c r="AQ171" s="3434" t="n"/>
      <c r="AR171" s="3434" t="n"/>
      <c r="AS171" s="3434" t="n"/>
      <c r="AT171" s="3434" t="n"/>
      <c r="AU171" s="3434" t="n"/>
      <c r="AV171" s="3434" t="n"/>
      <c r="AW171" s="3434" t="n"/>
      <c r="AX171" s="3434" t="n"/>
      <c r="AY171" s="3434" t="n"/>
      <c r="AZ171" s="3434" t="n"/>
      <c r="BA171" s="2013" t="n"/>
      <c r="BB171" s="2016" t="n"/>
    </row>
    <row customFormat="1" customHeight="1" ht="30" r="172" s="2046">
      <c r="A172" s="2012" t="n"/>
      <c r="B172" s="2013" t="n"/>
      <c r="C172" s="2014" t="n"/>
      <c r="D172" s="3434" t="n"/>
      <c r="E172" s="3434" t="n"/>
      <c r="F172" s="3434" t="n"/>
      <c r="G172" s="3434" t="n"/>
      <c r="H172" s="3434" t="n"/>
      <c r="I172" s="3434" t="n"/>
      <c r="J172" s="3434" t="n"/>
      <c r="K172" s="3434" t="n"/>
      <c r="L172" s="3434" t="n"/>
      <c r="M172" s="3434" t="n"/>
      <c r="N172" s="3434" t="n"/>
      <c r="O172" s="3434" t="n"/>
      <c r="P172" s="2013" t="n"/>
      <c r="Q172" s="3434" t="n"/>
      <c r="R172" s="3434" t="n"/>
      <c r="S172" s="3434" t="n"/>
      <c r="T172" s="3434" t="n"/>
      <c r="U172" s="3434" t="n"/>
      <c r="V172" s="3434" t="n"/>
      <c r="W172" s="3434" t="n"/>
      <c r="X172" s="3434" t="n"/>
      <c r="Y172" s="3434" t="n"/>
      <c r="Z172" s="3434" t="n"/>
      <c r="AA172" s="3434" t="n"/>
      <c r="AB172" s="3434" t="n"/>
      <c r="AC172" s="3434" t="n"/>
      <c r="AD172" s="3434" t="n"/>
      <c r="AE172" s="3434" t="n"/>
      <c r="AF172" s="3434" t="n"/>
      <c r="AG172" s="3434" t="n"/>
      <c r="AH172" s="3434" t="n"/>
      <c r="AI172" s="3434" t="n"/>
      <c r="AJ172" s="3434" t="n"/>
      <c r="AK172" s="3434" t="n"/>
      <c r="AL172" s="3434" t="n"/>
      <c r="AM172" s="3434" t="n"/>
      <c r="AN172" s="3434" t="n"/>
      <c r="AO172" s="3434" t="n"/>
      <c r="AP172" s="3434" t="n"/>
      <c r="AQ172" s="3434" t="n"/>
      <c r="AR172" s="3434" t="n"/>
      <c r="AS172" s="3434" t="n"/>
      <c r="AT172" s="3434" t="n"/>
      <c r="AU172" s="3434" t="n"/>
      <c r="AV172" s="3434" t="n"/>
      <c r="AW172" s="3434" t="n"/>
      <c r="AX172" s="3434" t="n"/>
      <c r="AY172" s="3434" t="n"/>
      <c r="AZ172" s="3434" t="n"/>
      <c r="BA172" s="2013" t="n"/>
      <c r="BB172" s="2016" t="n"/>
    </row>
    <row customFormat="1" customHeight="1" ht="30" r="173" s="2062">
      <c r="A173" s="2012" t="n"/>
      <c r="B173" s="2013" t="n"/>
      <c r="C173" s="2014" t="n"/>
      <c r="D173" s="3434" t="n"/>
      <c r="E173" s="3434" t="n"/>
      <c r="F173" s="3434" t="n"/>
      <c r="G173" s="3434" t="n"/>
      <c r="H173" s="3434" t="n"/>
      <c r="I173" s="3434" t="n"/>
      <c r="J173" s="3434" t="n"/>
      <c r="K173" s="3434" t="n"/>
      <c r="L173" s="3434" t="n"/>
      <c r="M173" s="3434" t="n"/>
      <c r="N173" s="3434" t="n"/>
      <c r="O173" s="3434" t="n"/>
      <c r="P173" s="2013" t="n"/>
      <c r="Q173" s="3434" t="n"/>
      <c r="R173" s="3434" t="n"/>
      <c r="S173" s="3434" t="n"/>
      <c r="T173" s="3434" t="n"/>
      <c r="U173" s="3434" t="n"/>
      <c r="V173" s="3434" t="n"/>
      <c r="W173" s="3434" t="n"/>
      <c r="X173" s="3434" t="n"/>
      <c r="Y173" s="3434" t="n"/>
      <c r="Z173" s="3434" t="n"/>
      <c r="AA173" s="3434" t="n"/>
      <c r="AB173" s="3434" t="n"/>
      <c r="AC173" s="3434" t="n"/>
      <c r="AD173" s="3434" t="n"/>
      <c r="AE173" s="3434" t="n"/>
      <c r="AF173" s="3434" t="n"/>
      <c r="AG173" s="3434" t="n"/>
      <c r="AH173" s="3434" t="n"/>
      <c r="AI173" s="3434" t="n"/>
      <c r="AJ173" s="3434" t="n"/>
      <c r="AK173" s="3434" t="n"/>
      <c r="AL173" s="3434" t="n"/>
      <c r="AM173" s="3434" t="n"/>
      <c r="AN173" s="3434" t="n"/>
      <c r="AO173" s="3434" t="n"/>
      <c r="AP173" s="3434" t="n"/>
      <c r="AQ173" s="3434" t="n"/>
      <c r="AR173" s="3434" t="n"/>
      <c r="AS173" s="3434" t="n"/>
      <c r="AT173" s="3434" t="n"/>
      <c r="AU173" s="3434" t="n"/>
      <c r="AV173" s="3434" t="n"/>
      <c r="AW173" s="3434" t="n"/>
      <c r="AX173" s="3434" t="n"/>
      <c r="AY173" s="3434" t="n"/>
      <c r="AZ173" s="3434" t="n"/>
      <c r="BA173" s="2013" t="n"/>
      <c r="BB173" s="2016" t="n"/>
    </row>
    <row customFormat="1" customHeight="1" ht="30" r="174" s="2046">
      <c r="A174" s="2012" t="n"/>
      <c r="B174" s="2013" t="n"/>
      <c r="C174" s="2014" t="n"/>
      <c r="D174" s="3434" t="n"/>
      <c r="E174" s="3434" t="n"/>
      <c r="F174" s="3434" t="n"/>
      <c r="G174" s="3434" t="n"/>
      <c r="H174" s="3434" t="n"/>
      <c r="I174" s="3434" t="n"/>
      <c r="J174" s="3434" t="n"/>
      <c r="K174" s="3434" t="n"/>
      <c r="L174" s="3434" t="n"/>
      <c r="M174" s="3434" t="n"/>
      <c r="N174" s="3434" t="n"/>
      <c r="O174" s="3434" t="n"/>
      <c r="P174" s="2013" t="n"/>
      <c r="Q174" s="3434" t="n"/>
      <c r="R174" s="3434" t="n"/>
      <c r="S174" s="3434" t="n"/>
      <c r="T174" s="3434" t="n"/>
      <c r="U174" s="3434" t="n"/>
      <c r="V174" s="3434" t="n"/>
      <c r="W174" s="3434" t="n"/>
      <c r="X174" s="3434" t="n"/>
      <c r="Y174" s="3434" t="n"/>
      <c r="Z174" s="3434" t="n"/>
      <c r="AA174" s="3434" t="n"/>
      <c r="AB174" s="3434" t="n"/>
      <c r="AC174" s="3434" t="n"/>
      <c r="AD174" s="3434" t="n"/>
      <c r="AE174" s="3434" t="n"/>
      <c r="AF174" s="3434" t="n"/>
      <c r="AG174" s="3434" t="n"/>
      <c r="AH174" s="3434" t="n"/>
      <c r="AI174" s="3434" t="n"/>
      <c r="AJ174" s="3434" t="n"/>
      <c r="AK174" s="3434" t="n"/>
      <c r="AL174" s="3434" t="n"/>
      <c r="AM174" s="3434" t="n"/>
      <c r="AN174" s="3434" t="n"/>
      <c r="AO174" s="3434" t="n"/>
      <c r="AP174" s="3434" t="n"/>
      <c r="AQ174" s="3434" t="n"/>
      <c r="AR174" s="3434" t="n"/>
      <c r="AS174" s="3434" t="n"/>
      <c r="AT174" s="3434" t="n"/>
      <c r="AU174" s="3434" t="n"/>
      <c r="AV174" s="3434" t="n"/>
      <c r="AW174" s="3434" t="n"/>
      <c r="AX174" s="3434" t="n"/>
      <c r="AY174" s="3434" t="n"/>
      <c r="AZ174" s="3434" t="n"/>
      <c r="BA174" s="2013" t="n"/>
      <c r="BB174" s="2016" t="n"/>
    </row>
    <row customFormat="1" customHeight="1" ht="30" r="175" s="2046">
      <c r="A175" s="2012" t="n"/>
      <c r="B175" s="2013" t="n"/>
      <c r="C175" s="2014" t="n"/>
      <c r="D175" s="3434" t="n"/>
      <c r="E175" s="3434" t="n"/>
      <c r="F175" s="3434" t="n"/>
      <c r="G175" s="3434" t="n"/>
      <c r="H175" s="3434" t="n"/>
      <c r="I175" s="3434" t="n"/>
      <c r="J175" s="3434" t="n"/>
      <c r="K175" s="3434" t="n"/>
      <c r="L175" s="3434" t="n"/>
      <c r="M175" s="3434" t="n"/>
      <c r="N175" s="3434" t="n"/>
      <c r="O175" s="3434" t="n"/>
      <c r="P175" s="2013" t="n"/>
      <c r="Q175" s="3434" t="n"/>
      <c r="R175" s="3434" t="n"/>
      <c r="S175" s="3434" t="n"/>
      <c r="T175" s="3434" t="n"/>
      <c r="U175" s="3434" t="n"/>
      <c r="V175" s="3434" t="n"/>
      <c r="W175" s="3434" t="n"/>
      <c r="X175" s="3434" t="n"/>
      <c r="Y175" s="3434" t="n"/>
      <c r="Z175" s="3434" t="n"/>
      <c r="AA175" s="3434" t="n"/>
      <c r="AB175" s="3434" t="n"/>
      <c r="AC175" s="3434" t="n"/>
      <c r="AD175" s="3434" t="n"/>
      <c r="AE175" s="3434" t="n"/>
      <c r="AF175" s="3434" t="n"/>
      <c r="AG175" s="3434" t="n"/>
      <c r="AH175" s="3434" t="n"/>
      <c r="AI175" s="3434" t="n"/>
      <c r="AJ175" s="3434" t="n"/>
      <c r="AK175" s="3434" t="n"/>
      <c r="AL175" s="3434" t="n"/>
      <c r="AM175" s="3434" t="n"/>
      <c r="AN175" s="3434" t="n"/>
      <c r="AO175" s="3434" t="n"/>
      <c r="AP175" s="3434" t="n"/>
      <c r="AQ175" s="3434" t="n"/>
      <c r="AR175" s="3434" t="n"/>
      <c r="AS175" s="3434" t="n"/>
      <c r="AT175" s="3434" t="n"/>
      <c r="AU175" s="3434" t="n"/>
      <c r="AV175" s="3434" t="n"/>
      <c r="AW175" s="3434" t="n"/>
      <c r="AX175" s="3434" t="n"/>
      <c r="AY175" s="3434" t="n"/>
      <c r="AZ175" s="3434" t="n"/>
      <c r="BA175" s="2013" t="n"/>
      <c r="BB175" s="2016" t="n"/>
    </row>
    <row customFormat="1" customHeight="1" ht="30" r="176" s="2046">
      <c r="A176" s="2012" t="n"/>
      <c r="B176" s="2013" t="n"/>
      <c r="C176" s="2014" t="n"/>
      <c r="D176" s="3434" t="n"/>
      <c r="E176" s="3434" t="n"/>
      <c r="F176" s="3434" t="n"/>
      <c r="G176" s="3434" t="n"/>
      <c r="H176" s="3434" t="n"/>
      <c r="I176" s="3434" t="n"/>
      <c r="J176" s="3434" t="n"/>
      <c r="K176" s="3434" t="n"/>
      <c r="L176" s="3434" t="n"/>
      <c r="M176" s="3434" t="n"/>
      <c r="N176" s="3434" t="n"/>
      <c r="O176" s="3434" t="n"/>
      <c r="P176" s="2013" t="n"/>
      <c r="Q176" s="3434" t="n"/>
      <c r="R176" s="3434" t="n"/>
      <c r="S176" s="3434" t="n"/>
      <c r="T176" s="3434" t="n"/>
      <c r="U176" s="3434" t="n"/>
      <c r="V176" s="3434" t="n"/>
      <c r="W176" s="3434" t="n"/>
      <c r="X176" s="3434" t="n"/>
      <c r="Y176" s="3434" t="n"/>
      <c r="Z176" s="3434" t="n"/>
      <c r="AA176" s="3434" t="n"/>
      <c r="AB176" s="3434" t="n"/>
      <c r="AC176" s="3434" t="n"/>
      <c r="AD176" s="3434" t="n"/>
      <c r="AE176" s="3434" t="n"/>
      <c r="AF176" s="3434" t="n"/>
      <c r="AG176" s="3434" t="n"/>
      <c r="AH176" s="3434" t="n"/>
      <c r="AI176" s="3434" t="n"/>
      <c r="AJ176" s="3434" t="n"/>
      <c r="AK176" s="3434" t="n"/>
      <c r="AL176" s="3434" t="n"/>
      <c r="AM176" s="3434" t="n"/>
      <c r="AN176" s="3434" t="n"/>
      <c r="AO176" s="3434" t="n"/>
      <c r="AP176" s="3434" t="n"/>
      <c r="AQ176" s="3434" t="n"/>
      <c r="AR176" s="3434" t="n"/>
      <c r="AS176" s="3434" t="n"/>
      <c r="AT176" s="3434" t="n"/>
      <c r="AU176" s="3434" t="n"/>
      <c r="AV176" s="3434" t="n"/>
      <c r="AW176" s="3434" t="n"/>
      <c r="AX176" s="3434" t="n"/>
      <c r="AY176" s="3434" t="n"/>
      <c r="AZ176" s="3434" t="n"/>
      <c r="BA176" s="2013" t="n"/>
      <c r="BB176" s="2016" t="n"/>
    </row>
    <row customFormat="1" customHeight="1" ht="30" r="177" s="2046">
      <c r="A177" s="2012" t="n"/>
      <c r="B177" s="2013" t="n"/>
      <c r="C177" s="2014" t="n"/>
      <c r="D177" s="3434" t="n"/>
      <c r="E177" s="3434" t="n"/>
      <c r="F177" s="3434" t="n"/>
      <c r="G177" s="3434" t="n"/>
      <c r="H177" s="3434" t="n"/>
      <c r="I177" s="3434" t="n"/>
      <c r="J177" s="3434" t="n"/>
      <c r="K177" s="3434" t="n"/>
      <c r="L177" s="3434" t="n"/>
      <c r="M177" s="3434" t="n"/>
      <c r="N177" s="3434" t="n"/>
      <c r="O177" s="3434" t="n"/>
      <c r="P177" s="2013" t="n"/>
      <c r="Q177" s="3434" t="n"/>
      <c r="R177" s="3434" t="n"/>
      <c r="S177" s="3434" t="n"/>
      <c r="T177" s="3434" t="n"/>
      <c r="U177" s="3434" t="n"/>
      <c r="V177" s="3434" t="n"/>
      <c r="W177" s="3434" t="n"/>
      <c r="X177" s="3434" t="n"/>
      <c r="Y177" s="3434" t="n"/>
      <c r="Z177" s="3434" t="n"/>
      <c r="AA177" s="3434" t="n"/>
      <c r="AB177" s="3434" t="n"/>
      <c r="AC177" s="3434" t="n"/>
      <c r="AD177" s="3434" t="n"/>
      <c r="AE177" s="3434" t="n"/>
      <c r="AF177" s="3434" t="n"/>
      <c r="AG177" s="3434" t="n"/>
      <c r="AH177" s="3434" t="n"/>
      <c r="AI177" s="3434" t="n"/>
      <c r="AJ177" s="3434" t="n"/>
      <c r="AK177" s="3434" t="n"/>
      <c r="AL177" s="3434" t="n"/>
      <c r="AM177" s="3434" t="n"/>
      <c r="AN177" s="3434" t="n"/>
      <c r="AO177" s="3434" t="n"/>
      <c r="AP177" s="3434" t="n"/>
      <c r="AQ177" s="3434" t="n"/>
      <c r="AR177" s="3434" t="n"/>
      <c r="AS177" s="3434" t="n"/>
      <c r="AT177" s="3434" t="n"/>
      <c r="AU177" s="3434" t="n"/>
      <c r="AV177" s="3434" t="n"/>
      <c r="AW177" s="3434" t="n"/>
      <c r="AX177" s="3434" t="n"/>
      <c r="AY177" s="3434" t="n"/>
      <c r="AZ177" s="3434" t="n"/>
      <c r="BA177" s="2013" t="n"/>
      <c r="BB177" s="2016" t="n"/>
    </row>
    <row customFormat="1" customHeight="1" ht="30" r="178" s="2046">
      <c r="A178" s="2012" t="n"/>
      <c r="B178" s="2013" t="n"/>
      <c r="C178" s="2014" t="n"/>
      <c r="D178" s="3434" t="n"/>
      <c r="E178" s="3434" t="n"/>
      <c r="F178" s="3434" t="n"/>
      <c r="G178" s="3434" t="n"/>
      <c r="H178" s="3434" t="n"/>
      <c r="I178" s="3434" t="n"/>
      <c r="J178" s="3434" t="n"/>
      <c r="K178" s="3434" t="n"/>
      <c r="L178" s="3434" t="n"/>
      <c r="M178" s="3434" t="n"/>
      <c r="N178" s="3434" t="n"/>
      <c r="O178" s="3434" t="n"/>
      <c r="P178" s="2013" t="n"/>
      <c r="Q178" s="3434" t="n"/>
      <c r="R178" s="3434" t="n"/>
      <c r="S178" s="3434" t="n"/>
      <c r="T178" s="3434" t="n"/>
      <c r="U178" s="3434" t="n"/>
      <c r="V178" s="3434" t="n"/>
      <c r="W178" s="3434" t="n"/>
      <c r="X178" s="3434" t="n"/>
      <c r="Y178" s="3434" t="n"/>
      <c r="Z178" s="3434" t="n"/>
      <c r="AA178" s="3434" t="n"/>
      <c r="AB178" s="3434" t="n"/>
      <c r="AC178" s="3434" t="n"/>
      <c r="AD178" s="3434" t="n"/>
      <c r="AE178" s="3434" t="n"/>
      <c r="AF178" s="3434" t="n"/>
      <c r="AG178" s="3434" t="n"/>
      <c r="AH178" s="3434" t="n"/>
      <c r="AI178" s="3434" t="n"/>
      <c r="AJ178" s="3434" t="n"/>
      <c r="AK178" s="3434" t="n"/>
      <c r="AL178" s="3434" t="n"/>
      <c r="AM178" s="3434" t="n"/>
      <c r="AN178" s="3434" t="n"/>
      <c r="AO178" s="3434" t="n"/>
      <c r="AP178" s="3434" t="n"/>
      <c r="AQ178" s="3434" t="n"/>
      <c r="AR178" s="3434" t="n"/>
      <c r="AS178" s="3434" t="n"/>
      <c r="AT178" s="3434" t="n"/>
      <c r="AU178" s="3434" t="n"/>
      <c r="AV178" s="3434" t="n"/>
      <c r="AW178" s="3434" t="n"/>
      <c r="AX178" s="3434" t="n"/>
      <c r="AY178" s="3434" t="n"/>
      <c r="AZ178" s="3434" t="n"/>
      <c r="BA178" s="2013" t="n"/>
      <c r="BB178" s="2016" t="n"/>
    </row>
    <row customFormat="1" customHeight="1" ht="30" r="179" s="2046">
      <c r="A179" s="2012" t="n"/>
      <c r="B179" s="2013" t="n"/>
      <c r="C179" s="2014" t="n"/>
      <c r="D179" s="3434" t="n"/>
      <c r="E179" s="3434" t="n"/>
      <c r="F179" s="3434" t="n"/>
      <c r="G179" s="3434" t="n"/>
      <c r="H179" s="3434" t="n"/>
      <c r="I179" s="3434" t="n"/>
      <c r="J179" s="3434" t="n"/>
      <c r="K179" s="3434" t="n"/>
      <c r="L179" s="3434" t="n"/>
      <c r="M179" s="3434" t="n"/>
      <c r="N179" s="3434" t="n"/>
      <c r="O179" s="3434" t="n"/>
      <c r="P179" s="2013" t="n"/>
      <c r="Q179" s="3434" t="n"/>
      <c r="R179" s="3434" t="n"/>
      <c r="S179" s="3434" t="n"/>
      <c r="T179" s="3434" t="n"/>
      <c r="U179" s="3434" t="n"/>
      <c r="V179" s="3434" t="n"/>
      <c r="W179" s="3434" t="n"/>
      <c r="X179" s="3434" t="n"/>
      <c r="Y179" s="3434" t="n"/>
      <c r="Z179" s="3434" t="n"/>
      <c r="AA179" s="3434" t="n"/>
      <c r="AB179" s="3434" t="n"/>
      <c r="AC179" s="3434" t="n"/>
      <c r="AD179" s="3434" t="n"/>
      <c r="AE179" s="3434" t="n"/>
      <c r="AF179" s="3434" t="n"/>
      <c r="AG179" s="3434" t="n"/>
      <c r="AH179" s="3434" t="n"/>
      <c r="AI179" s="3434" t="n"/>
      <c r="AJ179" s="3434" t="n"/>
      <c r="AK179" s="3434" t="n"/>
      <c r="AL179" s="3434" t="n"/>
      <c r="AM179" s="3434" t="n"/>
      <c r="AN179" s="3434" t="n"/>
      <c r="AO179" s="3434" t="n"/>
      <c r="AP179" s="3434" t="n"/>
      <c r="AQ179" s="3434" t="n"/>
      <c r="AR179" s="3434" t="n"/>
      <c r="AS179" s="3434" t="n"/>
      <c r="AT179" s="3434" t="n"/>
      <c r="AU179" s="3434" t="n"/>
      <c r="AV179" s="3434" t="n"/>
      <c r="AW179" s="3434" t="n"/>
      <c r="AX179" s="3434" t="n"/>
      <c r="AY179" s="3434" t="n"/>
      <c r="AZ179" s="3434" t="n"/>
      <c r="BA179" s="2013" t="n"/>
      <c r="BB179" s="2016" t="n"/>
    </row>
    <row customFormat="1" customHeight="1" ht="30" r="180" s="2046">
      <c r="A180" s="2012" t="n"/>
      <c r="B180" s="2013" t="n"/>
      <c r="C180" s="2014" t="n"/>
      <c r="D180" s="3434" t="n"/>
      <c r="E180" s="3434" t="n"/>
      <c r="F180" s="3434" t="n"/>
      <c r="G180" s="3434" t="n"/>
      <c r="H180" s="3434" t="n"/>
      <c r="I180" s="3434" t="n"/>
      <c r="J180" s="3434" t="n"/>
      <c r="K180" s="3434" t="n"/>
      <c r="L180" s="3434" t="n"/>
      <c r="M180" s="3434" t="n"/>
      <c r="N180" s="3434" t="n"/>
      <c r="O180" s="3434" t="n"/>
      <c r="P180" s="2013" t="n"/>
      <c r="Q180" s="3434" t="n"/>
      <c r="R180" s="3434" t="n"/>
      <c r="S180" s="3434" t="n"/>
      <c r="T180" s="3434" t="n"/>
      <c r="U180" s="3434" t="n"/>
      <c r="V180" s="3434" t="n"/>
      <c r="W180" s="3434" t="n"/>
      <c r="X180" s="3434" t="n"/>
      <c r="Y180" s="3434" t="n"/>
      <c r="Z180" s="3434" t="n"/>
      <c r="AA180" s="3434" t="n"/>
      <c r="AB180" s="3434" t="n"/>
      <c r="AC180" s="3434" t="n"/>
      <c r="AD180" s="3434" t="n"/>
      <c r="AE180" s="3434" t="n"/>
      <c r="AF180" s="3434" t="n"/>
      <c r="AG180" s="3434" t="n"/>
      <c r="AH180" s="3434" t="n"/>
      <c r="AI180" s="3434" t="n"/>
      <c r="AJ180" s="3434" t="n"/>
      <c r="AK180" s="3434" t="n"/>
      <c r="AL180" s="3434" t="n"/>
      <c r="AM180" s="3434" t="n"/>
      <c r="AN180" s="3434" t="n"/>
      <c r="AO180" s="3434" t="n"/>
      <c r="AP180" s="3434" t="n"/>
      <c r="AQ180" s="3434" t="n"/>
      <c r="AR180" s="3434" t="n"/>
      <c r="AS180" s="3434" t="n"/>
      <c r="AT180" s="3434" t="n"/>
      <c r="AU180" s="3434" t="n"/>
      <c r="AV180" s="3434" t="n"/>
      <c r="AW180" s="3434" t="n"/>
      <c r="AX180" s="3434" t="n"/>
      <c r="AY180" s="3434" t="n"/>
      <c r="AZ180" s="3434" t="n"/>
      <c r="BA180" s="2013" t="n"/>
      <c r="BB180" s="2016" t="n"/>
    </row>
    <row customFormat="1" customHeight="1" ht="30" r="181" s="2046">
      <c r="A181" s="2012" t="n"/>
      <c r="B181" s="2013" t="n"/>
      <c r="C181" s="2014" t="n"/>
      <c r="D181" s="3434" t="n"/>
      <c r="E181" s="3434" t="n"/>
      <c r="F181" s="3434" t="n"/>
      <c r="G181" s="3434" t="n"/>
      <c r="H181" s="3434" t="n"/>
      <c r="I181" s="3434" t="n"/>
      <c r="J181" s="3434" t="n"/>
      <c r="K181" s="3434" t="n"/>
      <c r="L181" s="3434" t="n"/>
      <c r="M181" s="3434" t="n"/>
      <c r="N181" s="3434" t="n"/>
      <c r="O181" s="3434" t="n"/>
      <c r="P181" s="2013" t="n"/>
      <c r="Q181" s="3434" t="n"/>
      <c r="R181" s="3434" t="n"/>
      <c r="S181" s="3434" t="n"/>
      <c r="T181" s="3434" t="n"/>
      <c r="U181" s="3434" t="n"/>
      <c r="V181" s="3434" t="n"/>
      <c r="W181" s="3434" t="n"/>
      <c r="X181" s="3434" t="n"/>
      <c r="Y181" s="3434" t="n"/>
      <c r="Z181" s="3434" t="n"/>
      <c r="AA181" s="3434" t="n"/>
      <c r="AB181" s="3434" t="n"/>
      <c r="AC181" s="3434" t="n"/>
      <c r="AD181" s="3434" t="n"/>
      <c r="AE181" s="3434" t="n"/>
      <c r="AF181" s="3434" t="n"/>
      <c r="AG181" s="3434" t="n"/>
      <c r="AH181" s="3434" t="n"/>
      <c r="AI181" s="3434" t="n"/>
      <c r="AJ181" s="3434" t="n"/>
      <c r="AK181" s="3434" t="n"/>
      <c r="AL181" s="3434" t="n"/>
      <c r="AM181" s="3434" t="n"/>
      <c r="AN181" s="3434" t="n"/>
      <c r="AO181" s="3434" t="n"/>
      <c r="AP181" s="3434" t="n"/>
      <c r="AQ181" s="3434" t="n"/>
      <c r="AR181" s="3434" t="n"/>
      <c r="AS181" s="3434" t="n"/>
      <c r="AT181" s="3434" t="n"/>
      <c r="AU181" s="3434" t="n"/>
      <c r="AV181" s="3434" t="n"/>
      <c r="AW181" s="3434" t="n"/>
      <c r="AX181" s="3434" t="n"/>
      <c r="AY181" s="3434" t="n"/>
      <c r="AZ181" s="3434" t="n"/>
      <c r="BA181" s="2013" t="n"/>
      <c r="BB181" s="2016" t="n"/>
    </row>
    <row customFormat="1" customHeight="1" ht="30" r="182" s="2046">
      <c r="A182" s="2012" t="n"/>
      <c r="B182" s="2013" t="n"/>
      <c r="C182" s="2014" t="n"/>
      <c r="D182" s="3434" t="n"/>
      <c r="E182" s="3434" t="n"/>
      <c r="F182" s="3434" t="n"/>
      <c r="G182" s="3434" t="n"/>
      <c r="H182" s="3434" t="n"/>
      <c r="I182" s="3434" t="n"/>
      <c r="J182" s="3434" t="n"/>
      <c r="K182" s="3434" t="n"/>
      <c r="L182" s="3434" t="n"/>
      <c r="M182" s="3434" t="n"/>
      <c r="N182" s="3434" t="n"/>
      <c r="O182" s="3434" t="n"/>
      <c r="P182" s="2013" t="n"/>
      <c r="Q182" s="3434" t="n"/>
      <c r="R182" s="3434" t="n"/>
      <c r="S182" s="3434" t="n"/>
      <c r="T182" s="3434" t="n"/>
      <c r="U182" s="3434" t="n"/>
      <c r="V182" s="3434" t="n"/>
      <c r="W182" s="3434" t="n"/>
      <c r="X182" s="3434" t="n"/>
      <c r="Y182" s="3434" t="n"/>
      <c r="Z182" s="3434" t="n"/>
      <c r="AA182" s="3434" t="n"/>
      <c r="AB182" s="3434" t="n"/>
      <c r="AC182" s="3434" t="n"/>
      <c r="AD182" s="3434" t="n"/>
      <c r="AE182" s="3434" t="n"/>
      <c r="AF182" s="3434" t="n"/>
      <c r="AG182" s="3434" t="n"/>
      <c r="AH182" s="3434" t="n"/>
      <c r="AI182" s="3434" t="n"/>
      <c r="AJ182" s="3434" t="n"/>
      <c r="AK182" s="3434" t="n"/>
      <c r="AL182" s="3434" t="n"/>
      <c r="AM182" s="3434" t="n"/>
      <c r="AN182" s="3434" t="n"/>
      <c r="AO182" s="3434" t="n"/>
      <c r="AP182" s="3434" t="n"/>
      <c r="AQ182" s="3434" t="n"/>
      <c r="AR182" s="3434" t="n"/>
      <c r="AS182" s="3434" t="n"/>
      <c r="AT182" s="3434" t="n"/>
      <c r="AU182" s="3434" t="n"/>
      <c r="AV182" s="3434" t="n"/>
      <c r="AW182" s="3434" t="n"/>
      <c r="AX182" s="3434" t="n"/>
      <c r="AY182" s="3434" t="n"/>
      <c r="AZ182" s="3434" t="n"/>
      <c r="BA182" s="2013" t="n"/>
      <c r="BB182" s="2016" t="n"/>
    </row>
    <row customFormat="1" customHeight="1" ht="30" r="183" s="2046">
      <c r="A183" s="2012" t="n"/>
      <c r="B183" s="2013" t="n"/>
      <c r="C183" s="2014" t="n"/>
      <c r="D183" s="3434" t="n"/>
      <c r="E183" s="3434" t="n"/>
      <c r="F183" s="3434" t="n"/>
      <c r="G183" s="3434" t="n"/>
      <c r="H183" s="3434" t="n"/>
      <c r="I183" s="3434" t="n"/>
      <c r="J183" s="3434" t="n"/>
      <c r="K183" s="3434" t="n"/>
      <c r="L183" s="3434" t="n"/>
      <c r="M183" s="3434" t="n"/>
      <c r="N183" s="3434" t="n"/>
      <c r="O183" s="3434" t="n"/>
      <c r="P183" s="2013" t="n"/>
      <c r="Q183" s="3434" t="n"/>
      <c r="R183" s="3434" t="n"/>
      <c r="S183" s="3434" t="n"/>
      <c r="T183" s="3434" t="n"/>
      <c r="U183" s="3434" t="n"/>
      <c r="V183" s="3434" t="n"/>
      <c r="W183" s="3434" t="n"/>
      <c r="X183" s="3434" t="n"/>
      <c r="Y183" s="3434" t="n"/>
      <c r="Z183" s="3434" t="n"/>
      <c r="AA183" s="3434" t="n"/>
      <c r="AB183" s="3434" t="n"/>
      <c r="AC183" s="3434" t="n"/>
      <c r="AD183" s="3434" t="n"/>
      <c r="AE183" s="3434" t="n"/>
      <c r="AF183" s="3434" t="n"/>
      <c r="AG183" s="3434" t="n"/>
      <c r="AH183" s="3434" t="n"/>
      <c r="AI183" s="3434" t="n"/>
      <c r="AJ183" s="3434" t="n"/>
      <c r="AK183" s="3434" t="n"/>
      <c r="AL183" s="3434" t="n"/>
      <c r="AM183" s="3434" t="n"/>
      <c r="AN183" s="3434" t="n"/>
      <c r="AO183" s="3434" t="n"/>
      <c r="AP183" s="3434" t="n"/>
      <c r="AQ183" s="3434" t="n"/>
      <c r="AR183" s="3434" t="n"/>
      <c r="AS183" s="3434" t="n"/>
      <c r="AT183" s="3434" t="n"/>
      <c r="AU183" s="3434" t="n"/>
      <c r="AV183" s="3434" t="n"/>
      <c r="AW183" s="3434" t="n"/>
      <c r="AX183" s="3434" t="n"/>
      <c r="AY183" s="3434" t="n"/>
      <c r="AZ183" s="3434" t="n"/>
      <c r="BA183" s="2013" t="n"/>
      <c r="BB183" s="2016" t="n"/>
    </row>
    <row customFormat="1" customHeight="1" ht="30" r="184" s="2046">
      <c r="A184" s="2012" t="n"/>
      <c r="B184" s="2013" t="n"/>
      <c r="C184" s="2014" t="n"/>
      <c r="D184" s="3434" t="n"/>
      <c r="E184" s="3434" t="n"/>
      <c r="F184" s="3434" t="n"/>
      <c r="G184" s="3434" t="n"/>
      <c r="H184" s="3434" t="n"/>
      <c r="I184" s="3434" t="n"/>
      <c r="J184" s="3434" t="n"/>
      <c r="K184" s="3434" t="n"/>
      <c r="L184" s="3434" t="n"/>
      <c r="M184" s="3434" t="n"/>
      <c r="N184" s="3434" t="n"/>
      <c r="O184" s="3434" t="n"/>
      <c r="P184" s="2013" t="n"/>
      <c r="Q184" s="3434" t="n"/>
      <c r="R184" s="3434" t="n"/>
      <c r="S184" s="3434" t="n"/>
      <c r="T184" s="3434" t="n"/>
      <c r="U184" s="3434" t="n"/>
      <c r="V184" s="3434" t="n"/>
      <c r="W184" s="3434" t="n"/>
      <c r="X184" s="3434" t="n"/>
      <c r="Y184" s="3434" t="n"/>
      <c r="Z184" s="3434" t="n"/>
      <c r="AA184" s="3434" t="n"/>
      <c r="AB184" s="3434" t="n"/>
      <c r="AC184" s="3434" t="n"/>
      <c r="AD184" s="3434" t="n"/>
      <c r="AE184" s="3434" t="n"/>
      <c r="AF184" s="3434" t="n"/>
      <c r="AG184" s="3434" t="n"/>
      <c r="AH184" s="3434" t="n"/>
      <c r="AI184" s="3434" t="n"/>
      <c r="AJ184" s="3434" t="n"/>
      <c r="AK184" s="3434" t="n"/>
      <c r="AL184" s="3434" t="n"/>
      <c r="AM184" s="3434" t="n"/>
      <c r="AN184" s="3434" t="n"/>
      <c r="AO184" s="3434" t="n"/>
      <c r="AP184" s="3434" t="n"/>
      <c r="AQ184" s="3434" t="n"/>
      <c r="AR184" s="3434" t="n"/>
      <c r="AS184" s="3434" t="n"/>
      <c r="AT184" s="3434" t="n"/>
      <c r="AU184" s="3434" t="n"/>
      <c r="AV184" s="3434" t="n"/>
      <c r="AW184" s="3434" t="n"/>
      <c r="AX184" s="3434" t="n"/>
      <c r="AY184" s="3434" t="n"/>
      <c r="AZ184" s="3434" t="n"/>
      <c r="BA184" s="2013" t="n"/>
      <c r="BB184" s="2016" t="n"/>
    </row>
    <row customFormat="1" customHeight="1" ht="30" r="185" s="2046">
      <c r="A185" s="2012" t="n"/>
      <c r="B185" s="2013" t="n"/>
      <c r="C185" s="2014" t="n"/>
      <c r="D185" s="3434" t="n"/>
      <c r="E185" s="3434" t="n"/>
      <c r="F185" s="3434" t="n"/>
      <c r="G185" s="3434" t="n"/>
      <c r="H185" s="3434" t="n"/>
      <c r="I185" s="3434" t="n"/>
      <c r="J185" s="3434" t="n"/>
      <c r="K185" s="3434" t="n"/>
      <c r="L185" s="3434" t="n"/>
      <c r="M185" s="3434" t="n"/>
      <c r="N185" s="3434" t="n"/>
      <c r="O185" s="3434" t="n"/>
      <c r="P185" s="2013" t="n"/>
      <c r="Q185" s="3434" t="n"/>
      <c r="R185" s="3434" t="n"/>
      <c r="S185" s="3434" t="n"/>
      <c r="T185" s="3434" t="n"/>
      <c r="U185" s="3434" t="n"/>
      <c r="V185" s="3434" t="n"/>
      <c r="W185" s="3434" t="n"/>
      <c r="X185" s="3434" t="n"/>
      <c r="Y185" s="3434" t="n"/>
      <c r="Z185" s="3434" t="n"/>
      <c r="AA185" s="3434" t="n"/>
      <c r="AB185" s="3434" t="n"/>
      <c r="AC185" s="3434" t="n"/>
      <c r="AD185" s="3434" t="n"/>
      <c r="AE185" s="3434" t="n"/>
      <c r="AF185" s="3434" t="n"/>
      <c r="AG185" s="3434" t="n"/>
      <c r="AH185" s="3434" t="n"/>
      <c r="AI185" s="3434" t="n"/>
      <c r="AJ185" s="3434" t="n"/>
      <c r="AK185" s="3434" t="n"/>
      <c r="AL185" s="3434" t="n"/>
      <c r="AM185" s="3434" t="n"/>
      <c r="AN185" s="3434" t="n"/>
      <c r="AO185" s="3434" t="n"/>
      <c r="AP185" s="3434" t="n"/>
      <c r="AQ185" s="3434" t="n"/>
      <c r="AR185" s="3434" t="n"/>
      <c r="AS185" s="3434" t="n"/>
      <c r="AT185" s="3434" t="n"/>
      <c r="AU185" s="3434" t="n"/>
      <c r="AV185" s="3434" t="n"/>
      <c r="AW185" s="3434" t="n"/>
      <c r="AX185" s="3434" t="n"/>
      <c r="AY185" s="3434" t="n"/>
      <c r="AZ185" s="3434" t="n"/>
      <c r="BA185" s="2013" t="n"/>
      <c r="BB185" s="2016" t="n"/>
    </row>
    <row customFormat="1" customHeight="1" ht="30" r="186" s="2046">
      <c r="A186" s="2012" t="n"/>
      <c r="B186" s="2013" t="n"/>
      <c r="C186" s="2014" t="n"/>
      <c r="D186" s="3434" t="n"/>
      <c r="E186" s="3434" t="n"/>
      <c r="F186" s="3434" t="n"/>
      <c r="G186" s="3434" t="n"/>
      <c r="H186" s="3434" t="n"/>
      <c r="I186" s="3434" t="n"/>
      <c r="J186" s="3434" t="n"/>
      <c r="K186" s="3434" t="n"/>
      <c r="L186" s="3434" t="n"/>
      <c r="M186" s="3434" t="n"/>
      <c r="N186" s="3434" t="n"/>
      <c r="O186" s="3434" t="n"/>
      <c r="P186" s="2013" t="n"/>
      <c r="Q186" s="3434" t="n"/>
      <c r="R186" s="3434" t="n"/>
      <c r="S186" s="3434" t="n"/>
      <c r="T186" s="3434" t="n"/>
      <c r="U186" s="3434" t="n"/>
      <c r="V186" s="3434" t="n"/>
      <c r="W186" s="3434" t="n"/>
      <c r="X186" s="3434" t="n"/>
      <c r="Y186" s="3434" t="n"/>
      <c r="Z186" s="3434" t="n"/>
      <c r="AA186" s="3434" t="n"/>
      <c r="AB186" s="3434" t="n"/>
      <c r="AC186" s="3434" t="n"/>
      <c r="AD186" s="3434" t="n"/>
      <c r="AE186" s="3434" t="n"/>
      <c r="AF186" s="3434" t="n"/>
      <c r="AG186" s="3434" t="n"/>
      <c r="AH186" s="3434" t="n"/>
      <c r="AI186" s="3434" t="n"/>
      <c r="AJ186" s="3434" t="n"/>
      <c r="AK186" s="3434" t="n"/>
      <c r="AL186" s="3434" t="n"/>
      <c r="AM186" s="3434" t="n"/>
      <c r="AN186" s="3434" t="n"/>
      <c r="AO186" s="3434" t="n"/>
      <c r="AP186" s="3434" t="n"/>
      <c r="AQ186" s="3434" t="n"/>
      <c r="AR186" s="3434" t="n"/>
      <c r="AS186" s="3434" t="n"/>
      <c r="AT186" s="3434" t="n"/>
      <c r="AU186" s="3434" t="n"/>
      <c r="AV186" s="3434" t="n"/>
      <c r="AW186" s="3434" t="n"/>
      <c r="AX186" s="3434" t="n"/>
      <c r="AY186" s="3434" t="n"/>
      <c r="AZ186" s="3434" t="n"/>
      <c r="BA186" s="2013" t="n"/>
      <c r="BB186" s="2016" t="n"/>
    </row>
    <row customFormat="1" customHeight="1" ht="30" r="187" s="2046">
      <c r="A187" s="2012" t="n"/>
      <c r="B187" s="2013" t="n"/>
      <c r="C187" s="2014" t="n"/>
      <c r="D187" s="3434" t="n"/>
      <c r="E187" s="3434" t="n"/>
      <c r="F187" s="3434" t="n"/>
      <c r="G187" s="3434" t="n"/>
      <c r="H187" s="3434" t="n"/>
      <c r="I187" s="3434" t="n"/>
      <c r="J187" s="3434" t="n"/>
      <c r="K187" s="3434" t="n"/>
      <c r="L187" s="3434" t="n"/>
      <c r="M187" s="3434" t="n"/>
      <c r="N187" s="3434" t="n"/>
      <c r="O187" s="3434" t="n"/>
      <c r="P187" s="2013" t="n"/>
      <c r="Q187" s="3434" t="n"/>
      <c r="R187" s="3434" t="n"/>
      <c r="S187" s="3434" t="n"/>
      <c r="T187" s="3434" t="n"/>
      <c r="U187" s="3434" t="n"/>
      <c r="V187" s="3434" t="n"/>
      <c r="W187" s="3434" t="n"/>
      <c r="X187" s="3434" t="n"/>
      <c r="Y187" s="3434" t="n"/>
      <c r="Z187" s="3434" t="n"/>
      <c r="AA187" s="3434" t="n"/>
      <c r="AB187" s="3434" t="n"/>
      <c r="AC187" s="3434" t="n"/>
      <c r="AD187" s="3434" t="n"/>
      <c r="AE187" s="3434" t="n"/>
      <c r="AF187" s="3434" t="n"/>
      <c r="AG187" s="3434" t="n"/>
      <c r="AH187" s="3434" t="n"/>
      <c r="AI187" s="3434" t="n"/>
      <c r="AJ187" s="3434" t="n"/>
      <c r="AK187" s="3434" t="n"/>
      <c r="AL187" s="3434" t="n"/>
      <c r="AM187" s="3434" t="n"/>
      <c r="AN187" s="3434" t="n"/>
      <c r="AO187" s="3434" t="n"/>
      <c r="AP187" s="3434" t="n"/>
      <c r="AQ187" s="3434" t="n"/>
      <c r="AR187" s="3434" t="n"/>
      <c r="AS187" s="3434" t="n"/>
      <c r="AT187" s="3434" t="n"/>
      <c r="AU187" s="3434" t="n"/>
      <c r="AV187" s="3434" t="n"/>
      <c r="AW187" s="3434" t="n"/>
      <c r="AX187" s="3434" t="n"/>
      <c r="AY187" s="3434" t="n"/>
      <c r="AZ187" s="3434" t="n"/>
      <c r="BA187" s="2013" t="n"/>
      <c r="BB187" s="2016" t="n"/>
    </row>
    <row customFormat="1" customHeight="1" ht="30" r="188" s="2046">
      <c r="A188" s="2012" t="n"/>
      <c r="B188" s="2013" t="n"/>
      <c r="C188" s="2014" t="n"/>
      <c r="D188" s="3434" t="n"/>
      <c r="E188" s="3434" t="n"/>
      <c r="F188" s="3434" t="n"/>
      <c r="G188" s="3434" t="n"/>
      <c r="H188" s="3434" t="n"/>
      <c r="I188" s="3434" t="n"/>
      <c r="J188" s="3434" t="n"/>
      <c r="K188" s="3434" t="n"/>
      <c r="L188" s="3434" t="n"/>
      <c r="M188" s="3434" t="n"/>
      <c r="N188" s="3434" t="n"/>
      <c r="O188" s="3434" t="n"/>
      <c r="P188" s="2013" t="n"/>
      <c r="Q188" s="3434" t="n"/>
      <c r="R188" s="3434" t="n"/>
      <c r="S188" s="3434" t="n"/>
      <c r="T188" s="3434" t="n"/>
      <c r="U188" s="3434" t="n"/>
      <c r="V188" s="3434" t="n"/>
      <c r="W188" s="3434" t="n"/>
      <c r="X188" s="3434" t="n"/>
      <c r="Y188" s="3434" t="n"/>
      <c r="Z188" s="3434" t="n"/>
      <c r="AA188" s="3434" t="n"/>
      <c r="AB188" s="3434" t="n"/>
      <c r="AC188" s="3434" t="n"/>
      <c r="AD188" s="3434" t="n"/>
      <c r="AE188" s="3434" t="n"/>
      <c r="AF188" s="3434" t="n"/>
      <c r="AG188" s="3434" t="n"/>
      <c r="AH188" s="3434" t="n"/>
      <c r="AI188" s="3434" t="n"/>
      <c r="AJ188" s="3434" t="n"/>
      <c r="AK188" s="3434" t="n"/>
      <c r="AL188" s="3434" t="n"/>
      <c r="AM188" s="3434" t="n"/>
      <c r="AN188" s="3434" t="n"/>
      <c r="AO188" s="3434" t="n"/>
      <c r="AP188" s="3434" t="n"/>
      <c r="AQ188" s="3434" t="n"/>
      <c r="AR188" s="3434" t="n"/>
      <c r="AS188" s="3434" t="n"/>
      <c r="AT188" s="3434" t="n"/>
      <c r="AU188" s="3434" t="n"/>
      <c r="AV188" s="3434" t="n"/>
      <c r="AW188" s="3434" t="n"/>
      <c r="AX188" s="3434" t="n"/>
      <c r="AY188" s="3434" t="n"/>
      <c r="AZ188" s="3434" t="n"/>
      <c r="BA188" s="2013" t="n"/>
      <c r="BB188" s="2016" t="n"/>
    </row>
    <row customFormat="1" customHeight="1" ht="30" r="189" s="2046">
      <c r="A189" s="2012" t="n"/>
      <c r="B189" s="2013" t="n"/>
      <c r="C189" s="2014" t="n"/>
      <c r="D189" s="3434" t="n"/>
      <c r="E189" s="3434" t="n"/>
      <c r="F189" s="3434" t="n"/>
      <c r="G189" s="3434" t="n"/>
      <c r="H189" s="3434" t="n"/>
      <c r="I189" s="3434" t="n"/>
      <c r="J189" s="3434" t="n"/>
      <c r="K189" s="3434" t="n"/>
      <c r="L189" s="3434" t="n"/>
      <c r="M189" s="3434" t="n"/>
      <c r="N189" s="3434" t="n"/>
      <c r="O189" s="3434" t="n"/>
      <c r="P189" s="2013" t="n"/>
      <c r="Q189" s="3434" t="n"/>
      <c r="R189" s="3434" t="n"/>
      <c r="S189" s="3434" t="n"/>
      <c r="T189" s="3434" t="n"/>
      <c r="U189" s="3434" t="n"/>
      <c r="V189" s="3434" t="n"/>
      <c r="W189" s="3434" t="n"/>
      <c r="X189" s="3434" t="n"/>
      <c r="Y189" s="3434" t="n"/>
      <c r="Z189" s="3434" t="n"/>
      <c r="AA189" s="3434" t="n"/>
      <c r="AB189" s="3434" t="n"/>
      <c r="AC189" s="3434" t="n"/>
      <c r="AD189" s="3434" t="n"/>
      <c r="AE189" s="3434" t="n"/>
      <c r="AF189" s="3434" t="n"/>
      <c r="AG189" s="3434" t="n"/>
      <c r="AH189" s="3434" t="n"/>
      <c r="AI189" s="3434" t="n"/>
      <c r="AJ189" s="3434" t="n"/>
      <c r="AK189" s="3434" t="n"/>
      <c r="AL189" s="3434" t="n"/>
      <c r="AM189" s="3434" t="n"/>
      <c r="AN189" s="3434" t="n"/>
      <c r="AO189" s="3434" t="n"/>
      <c r="AP189" s="3434" t="n"/>
      <c r="AQ189" s="3434" t="n"/>
      <c r="AR189" s="3434" t="n"/>
      <c r="AS189" s="3434" t="n"/>
      <c r="AT189" s="3434" t="n"/>
      <c r="AU189" s="3434" t="n"/>
      <c r="AV189" s="3434" t="n"/>
      <c r="AW189" s="3434" t="n"/>
      <c r="AX189" s="3434" t="n"/>
      <c r="AY189" s="3434" t="n"/>
      <c r="AZ189" s="3434" t="n"/>
      <c r="BA189" s="2013" t="n"/>
      <c r="BB189" s="2016" t="n"/>
    </row>
    <row customFormat="1" customHeight="1" ht="30" r="190" s="2046">
      <c r="A190" s="2012" t="n"/>
      <c r="B190" s="2013" t="n"/>
      <c r="C190" s="2014" t="n"/>
      <c r="D190" s="3434" t="n"/>
      <c r="E190" s="3434" t="n"/>
      <c r="F190" s="3434" t="n"/>
      <c r="G190" s="3434" t="n"/>
      <c r="H190" s="3434" t="n"/>
      <c r="I190" s="3434" t="n"/>
      <c r="J190" s="3434" t="n"/>
      <c r="K190" s="3434" t="n"/>
      <c r="L190" s="3434" t="n"/>
      <c r="M190" s="3434" t="n"/>
      <c r="N190" s="3434" t="n"/>
      <c r="O190" s="3434" t="n"/>
      <c r="P190" s="2013" t="n"/>
      <c r="Q190" s="3434" t="n"/>
      <c r="R190" s="3434" t="n"/>
      <c r="S190" s="3434" t="n"/>
      <c r="T190" s="3434" t="n"/>
      <c r="U190" s="3434" t="n"/>
      <c r="V190" s="3434" t="n"/>
      <c r="W190" s="3434" t="n"/>
      <c r="X190" s="3434" t="n"/>
      <c r="Y190" s="3434" t="n"/>
      <c r="Z190" s="3434" t="n"/>
      <c r="AA190" s="3434" t="n"/>
      <c r="AB190" s="3434" t="n"/>
      <c r="AC190" s="3434" t="n"/>
      <c r="AD190" s="3434" t="n"/>
      <c r="AE190" s="3434" t="n"/>
      <c r="AF190" s="3434" t="n"/>
      <c r="AG190" s="3434" t="n"/>
      <c r="AH190" s="3434" t="n"/>
      <c r="AI190" s="3434" t="n"/>
      <c r="AJ190" s="3434" t="n"/>
      <c r="AK190" s="3434" t="n"/>
      <c r="AL190" s="3434" t="n"/>
      <c r="AM190" s="3434" t="n"/>
      <c r="AN190" s="3434" t="n"/>
      <c r="AO190" s="3434" t="n"/>
      <c r="AP190" s="3434" t="n"/>
      <c r="AQ190" s="3434" t="n"/>
      <c r="AR190" s="3434" t="n"/>
      <c r="AS190" s="3434" t="n"/>
      <c r="AT190" s="3434" t="n"/>
      <c r="AU190" s="3434" t="n"/>
      <c r="AV190" s="3434" t="n"/>
      <c r="AW190" s="3434" t="n"/>
      <c r="AX190" s="3434" t="n"/>
      <c r="AY190" s="3434" t="n"/>
      <c r="AZ190" s="3434" t="n"/>
      <c r="BA190" s="2013" t="n"/>
      <c r="BB190" s="2016" t="n"/>
    </row>
    <row customFormat="1" customHeight="1" ht="30" r="191" s="2046">
      <c r="A191" s="2012" t="n"/>
      <c r="B191" s="2013" t="n"/>
      <c r="C191" s="2014" t="n"/>
      <c r="D191" s="3434" t="n"/>
      <c r="E191" s="3434" t="n"/>
      <c r="F191" s="3434" t="n"/>
      <c r="G191" s="3434" t="n"/>
      <c r="H191" s="3434" t="n"/>
      <c r="I191" s="3434" t="n"/>
      <c r="J191" s="3434" t="n"/>
      <c r="K191" s="3434" t="n"/>
      <c r="L191" s="3434" t="n"/>
      <c r="M191" s="3434" t="n"/>
      <c r="N191" s="3434" t="n"/>
      <c r="O191" s="3434" t="n"/>
      <c r="P191" s="2013" t="n"/>
      <c r="Q191" s="3434" t="n"/>
      <c r="R191" s="3434" t="n"/>
      <c r="S191" s="3434" t="n"/>
      <c r="T191" s="3434" t="n"/>
      <c r="U191" s="3434" t="n"/>
      <c r="V191" s="3434" t="n"/>
      <c r="W191" s="3434" t="n"/>
      <c r="X191" s="3434" t="n"/>
      <c r="Y191" s="3434" t="n"/>
      <c r="Z191" s="3434" t="n"/>
      <c r="AA191" s="3434" t="n"/>
      <c r="AB191" s="3434" t="n"/>
      <c r="AC191" s="3434" t="n"/>
      <c r="AD191" s="3434" t="n"/>
      <c r="AE191" s="3434" t="n"/>
      <c r="AF191" s="3434" t="n"/>
      <c r="AG191" s="3434" t="n"/>
      <c r="AH191" s="3434" t="n"/>
      <c r="AI191" s="3434" t="n"/>
      <c r="AJ191" s="3434" t="n"/>
      <c r="AK191" s="3434" t="n"/>
      <c r="AL191" s="3434" t="n"/>
      <c r="AM191" s="3434" t="n"/>
      <c r="AN191" s="3434" t="n"/>
      <c r="AO191" s="3434" t="n"/>
      <c r="AP191" s="3434" t="n"/>
      <c r="AQ191" s="3434" t="n"/>
      <c r="AR191" s="3434" t="n"/>
      <c r="AS191" s="3434" t="n"/>
      <c r="AT191" s="3434" t="n"/>
      <c r="AU191" s="3434" t="n"/>
      <c r="AV191" s="3434" t="n"/>
      <c r="AW191" s="3434" t="n"/>
      <c r="AX191" s="3434" t="n"/>
      <c r="AY191" s="3434" t="n"/>
      <c r="AZ191" s="3434" t="n"/>
      <c r="BA191" s="2013" t="n"/>
      <c r="BB191" s="2016" t="n"/>
    </row>
    <row customFormat="1" customHeight="1" ht="30" r="192" s="2046">
      <c r="A192" s="2012" t="n"/>
      <c r="B192" s="2013" t="n"/>
      <c r="C192" s="2014" t="n"/>
      <c r="D192" s="3434" t="n"/>
      <c r="E192" s="3434" t="n"/>
      <c r="F192" s="3434" t="n"/>
      <c r="G192" s="3434" t="n"/>
      <c r="H192" s="3434" t="n"/>
      <c r="I192" s="3434" t="n"/>
      <c r="J192" s="3434" t="n"/>
      <c r="K192" s="3434" t="n"/>
      <c r="L192" s="3434" t="n"/>
      <c r="M192" s="3434" t="n"/>
      <c r="N192" s="3434" t="n"/>
      <c r="O192" s="3434" t="n"/>
      <c r="P192" s="2013" t="n"/>
      <c r="Q192" s="3434" t="n"/>
      <c r="R192" s="3434" t="n"/>
      <c r="S192" s="3434" t="n"/>
      <c r="T192" s="3434" t="n"/>
      <c r="U192" s="3434" t="n"/>
      <c r="V192" s="3434" t="n"/>
      <c r="W192" s="3434" t="n"/>
      <c r="X192" s="3434" t="n"/>
      <c r="Y192" s="3434" t="n"/>
      <c r="Z192" s="3434" t="n"/>
      <c r="AA192" s="3434" t="n"/>
      <c r="AB192" s="3434" t="n"/>
      <c r="AC192" s="3434" t="n"/>
      <c r="AD192" s="3434" t="n"/>
      <c r="AE192" s="3434" t="n"/>
      <c r="AF192" s="3434" t="n"/>
      <c r="AG192" s="3434" t="n"/>
      <c r="AH192" s="3434" t="n"/>
      <c r="AI192" s="3434" t="n"/>
      <c r="AJ192" s="3434" t="n"/>
      <c r="AK192" s="3434" t="n"/>
      <c r="AL192" s="3434" t="n"/>
      <c r="AM192" s="3434" t="n"/>
      <c r="AN192" s="3434" t="n"/>
      <c r="AO192" s="3434" t="n"/>
      <c r="AP192" s="3434" t="n"/>
      <c r="AQ192" s="3434" t="n"/>
      <c r="AR192" s="3434" t="n"/>
      <c r="AS192" s="3434" t="n"/>
      <c r="AT192" s="3434" t="n"/>
      <c r="AU192" s="3434" t="n"/>
      <c r="AV192" s="3434" t="n"/>
      <c r="AW192" s="3434" t="n"/>
      <c r="AX192" s="3434" t="n"/>
      <c r="AY192" s="3434" t="n"/>
      <c r="AZ192" s="3434" t="n"/>
      <c r="BA192" s="2013" t="n"/>
      <c r="BB192" s="2016" t="n"/>
    </row>
    <row customFormat="1" customHeight="1" ht="30" r="193" s="2046">
      <c r="A193" s="2012" t="n"/>
      <c r="B193" s="2013" t="n"/>
      <c r="C193" s="2014" t="n"/>
      <c r="D193" s="3434" t="n"/>
      <c r="E193" s="3434" t="n"/>
      <c r="F193" s="3434" t="n"/>
      <c r="G193" s="3434" t="n"/>
      <c r="H193" s="3434" t="n"/>
      <c r="I193" s="3434" t="n"/>
      <c r="J193" s="3434" t="n"/>
      <c r="K193" s="3434" t="n"/>
      <c r="L193" s="3434" t="n"/>
      <c r="M193" s="3434" t="n"/>
      <c r="N193" s="3434" t="n"/>
      <c r="O193" s="3434" t="n"/>
      <c r="P193" s="2013" t="n"/>
      <c r="Q193" s="3434" t="n"/>
      <c r="R193" s="3434" t="n"/>
      <c r="S193" s="3434" t="n"/>
      <c r="T193" s="3434" t="n"/>
      <c r="U193" s="3434" t="n"/>
      <c r="V193" s="3434" t="n"/>
      <c r="W193" s="3434" t="n"/>
      <c r="X193" s="3434" t="n"/>
      <c r="Y193" s="3434" t="n"/>
      <c r="Z193" s="3434" t="n"/>
      <c r="AA193" s="3434" t="n"/>
      <c r="AB193" s="3434" t="n"/>
      <c r="AC193" s="3434" t="n"/>
      <c r="AD193" s="3434" t="n"/>
      <c r="AE193" s="3434" t="n"/>
      <c r="AF193" s="3434" t="n"/>
      <c r="AG193" s="3434" t="n"/>
      <c r="AH193" s="3434" t="n"/>
      <c r="AI193" s="3434" t="n"/>
      <c r="AJ193" s="3434" t="n"/>
      <c r="AK193" s="3434" t="n"/>
      <c r="AL193" s="3434" t="n"/>
      <c r="AM193" s="3434" t="n"/>
      <c r="AN193" s="3434" t="n"/>
      <c r="AO193" s="3434" t="n"/>
      <c r="AP193" s="3434" t="n"/>
      <c r="AQ193" s="3434" t="n"/>
      <c r="AR193" s="3434" t="n"/>
      <c r="AS193" s="3434" t="n"/>
      <c r="AT193" s="3434" t="n"/>
      <c r="AU193" s="3434" t="n"/>
      <c r="AV193" s="3434" t="n"/>
      <c r="AW193" s="3434" t="n"/>
      <c r="AX193" s="3434" t="n"/>
      <c r="AY193" s="3434" t="n"/>
      <c r="AZ193" s="3434" t="n"/>
      <c r="BA193" s="2013" t="n"/>
      <c r="BB193" s="2016" t="n"/>
    </row>
    <row customFormat="1" customHeight="1" ht="30" r="194" s="2046">
      <c r="A194" s="2012" t="n"/>
      <c r="B194" s="2013" t="n"/>
      <c r="C194" s="2014" t="n"/>
      <c r="D194" s="3434" t="n"/>
      <c r="E194" s="3434" t="n"/>
      <c r="F194" s="3434" t="n"/>
      <c r="G194" s="3434" t="n"/>
      <c r="H194" s="3434" t="n"/>
      <c r="I194" s="3434" t="n"/>
      <c r="J194" s="3434" t="n"/>
      <c r="K194" s="3434" t="n"/>
      <c r="L194" s="3434" t="n"/>
      <c r="M194" s="3434" t="n"/>
      <c r="N194" s="3434" t="n"/>
      <c r="O194" s="3434" t="n"/>
      <c r="P194" s="2013" t="n"/>
      <c r="Q194" s="3434" t="n"/>
      <c r="R194" s="3434" t="n"/>
      <c r="S194" s="3434" t="n"/>
      <c r="T194" s="3434" t="n"/>
      <c r="U194" s="3434" t="n"/>
      <c r="V194" s="3434" t="n"/>
      <c r="W194" s="3434" t="n"/>
      <c r="X194" s="3434" t="n"/>
      <c r="Y194" s="3434" t="n"/>
      <c r="Z194" s="3434" t="n"/>
      <c r="AA194" s="3434" t="n"/>
      <c r="AB194" s="3434" t="n"/>
      <c r="AC194" s="3434" t="n"/>
      <c r="AD194" s="3434" t="n"/>
      <c r="AE194" s="3434" t="n"/>
      <c r="AF194" s="3434" t="n"/>
      <c r="AG194" s="3434" t="n"/>
      <c r="AH194" s="3434" t="n"/>
      <c r="AI194" s="3434" t="n"/>
      <c r="AJ194" s="3434" t="n"/>
      <c r="AK194" s="3434" t="n"/>
      <c r="AL194" s="3434" t="n"/>
      <c r="AM194" s="3434" t="n"/>
      <c r="AN194" s="3434" t="n"/>
      <c r="AO194" s="3434" t="n"/>
      <c r="AP194" s="3434" t="n"/>
      <c r="AQ194" s="3434" t="n"/>
      <c r="AR194" s="3434" t="n"/>
      <c r="AS194" s="3434" t="n"/>
      <c r="AT194" s="3434" t="n"/>
      <c r="AU194" s="3434" t="n"/>
      <c r="AV194" s="3434" t="n"/>
      <c r="AW194" s="3434" t="n"/>
      <c r="AX194" s="3434" t="n"/>
      <c r="AY194" s="3434" t="n"/>
      <c r="AZ194" s="3434" t="n"/>
      <c r="BA194" s="2013" t="n"/>
      <c r="BB194" s="2016" t="n"/>
    </row>
    <row customFormat="1" customHeight="1" ht="30" r="195" s="2046">
      <c r="A195" s="2012" t="n"/>
      <c r="B195" s="2013" t="n"/>
      <c r="C195" s="2014" t="n"/>
      <c r="D195" s="3434" t="n"/>
      <c r="E195" s="3434" t="n"/>
      <c r="F195" s="3434" t="n"/>
      <c r="G195" s="3434" t="n"/>
      <c r="H195" s="3434" t="n"/>
      <c r="I195" s="3434" t="n"/>
      <c r="J195" s="3434" t="n"/>
      <c r="K195" s="3434" t="n"/>
      <c r="L195" s="3434" t="n"/>
      <c r="M195" s="3434" t="n"/>
      <c r="N195" s="3434" t="n"/>
      <c r="O195" s="3434" t="n"/>
      <c r="P195" s="2013" t="n"/>
      <c r="Q195" s="3434" t="n"/>
      <c r="R195" s="3434" t="n"/>
      <c r="S195" s="3434" t="n"/>
      <c r="T195" s="3434" t="n"/>
      <c r="U195" s="3434" t="n"/>
      <c r="V195" s="3434" t="n"/>
      <c r="W195" s="3434" t="n"/>
      <c r="X195" s="3434" t="n"/>
      <c r="Y195" s="3434" t="n"/>
      <c r="Z195" s="3434" t="n"/>
      <c r="AA195" s="3434" t="n"/>
      <c r="AB195" s="3434" t="n"/>
      <c r="AC195" s="3434" t="n"/>
      <c r="AD195" s="3434" t="n"/>
      <c r="AE195" s="3434" t="n"/>
      <c r="AF195" s="3434" t="n"/>
      <c r="AG195" s="3434" t="n"/>
      <c r="AH195" s="3434" t="n"/>
      <c r="AI195" s="3434" t="n"/>
      <c r="AJ195" s="3434" t="n"/>
      <c r="AK195" s="3434" t="n"/>
      <c r="AL195" s="3434" t="n"/>
      <c r="AM195" s="3434" t="n"/>
      <c r="AN195" s="3434" t="n"/>
      <c r="AO195" s="3434" t="n"/>
      <c r="AP195" s="3434" t="n"/>
      <c r="AQ195" s="3434" t="n"/>
      <c r="AR195" s="3434" t="n"/>
      <c r="AS195" s="3434" t="n"/>
      <c r="AT195" s="3434" t="n"/>
      <c r="AU195" s="3434" t="n"/>
      <c r="AV195" s="3434" t="n"/>
      <c r="AW195" s="3434" t="n"/>
      <c r="AX195" s="3434" t="n"/>
      <c r="AY195" s="3434" t="n"/>
      <c r="AZ195" s="3434" t="n"/>
      <c r="BA195" s="2013" t="n"/>
      <c r="BB195" s="2016" t="n"/>
    </row>
    <row customFormat="1" customHeight="1" ht="30" r="196" s="2046">
      <c r="A196" s="2012" t="n"/>
      <c r="B196" s="2013" t="n"/>
      <c r="C196" s="2014" t="n"/>
      <c r="D196" s="3434" t="n"/>
      <c r="E196" s="3434" t="n"/>
      <c r="F196" s="3434" t="n"/>
      <c r="G196" s="3434" t="n"/>
      <c r="H196" s="3434" t="n"/>
      <c r="I196" s="3434" t="n"/>
      <c r="J196" s="3434" t="n"/>
      <c r="K196" s="3434" t="n"/>
      <c r="L196" s="3434" t="n"/>
      <c r="M196" s="3434" t="n"/>
      <c r="N196" s="3434" t="n"/>
      <c r="O196" s="3434" t="n"/>
      <c r="P196" s="2013" t="n"/>
      <c r="Q196" s="3434" t="n"/>
      <c r="R196" s="3434" t="n"/>
      <c r="S196" s="3434" t="n"/>
      <c r="T196" s="3434" t="n"/>
      <c r="U196" s="3434" t="n"/>
      <c r="V196" s="3434" t="n"/>
      <c r="W196" s="3434" t="n"/>
      <c r="X196" s="3434" t="n"/>
      <c r="Y196" s="3434" t="n"/>
      <c r="Z196" s="3434" t="n"/>
      <c r="AA196" s="3434" t="n"/>
      <c r="AB196" s="3434" t="n"/>
      <c r="AC196" s="3434" t="n"/>
      <c r="AD196" s="3434" t="n"/>
      <c r="AE196" s="3434" t="n"/>
      <c r="AF196" s="3434" t="n"/>
      <c r="AG196" s="3434" t="n"/>
      <c r="AH196" s="3434" t="n"/>
      <c r="AI196" s="3434" t="n"/>
      <c r="AJ196" s="3434" t="n"/>
      <c r="AK196" s="3434" t="n"/>
      <c r="AL196" s="3434" t="n"/>
      <c r="AM196" s="3434" t="n"/>
      <c r="AN196" s="3434" t="n"/>
      <c r="AO196" s="3434" t="n"/>
      <c r="AP196" s="3434" t="n"/>
      <c r="AQ196" s="3434" t="n"/>
      <c r="AR196" s="3434" t="n"/>
      <c r="AS196" s="3434" t="n"/>
      <c r="AT196" s="3434" t="n"/>
      <c r="AU196" s="3434" t="n"/>
      <c r="AV196" s="3434" t="n"/>
      <c r="AW196" s="3434" t="n"/>
      <c r="AX196" s="3434" t="n"/>
      <c r="AY196" s="3434" t="n"/>
      <c r="AZ196" s="3434" t="n"/>
      <c r="BA196" s="2013" t="n"/>
      <c r="BB196" s="2016" t="n"/>
    </row>
    <row customFormat="1" customHeight="1" ht="30" r="197" s="2046">
      <c r="A197" s="2012" t="n"/>
      <c r="B197" s="2013" t="n"/>
      <c r="C197" s="2014" t="n"/>
      <c r="D197" s="3434" t="n"/>
      <c r="E197" s="3434" t="n"/>
      <c r="F197" s="3434" t="n"/>
      <c r="G197" s="3434" t="n"/>
      <c r="H197" s="3434" t="n"/>
      <c r="I197" s="3434" t="n"/>
      <c r="J197" s="3434" t="n"/>
      <c r="K197" s="3434" t="n"/>
      <c r="L197" s="3434" t="n"/>
      <c r="M197" s="3434" t="n"/>
      <c r="N197" s="3434" t="n"/>
      <c r="O197" s="3434" t="n"/>
      <c r="P197" s="2013" t="n"/>
      <c r="Q197" s="3434" t="n"/>
      <c r="R197" s="3434" t="n"/>
      <c r="S197" s="3434" t="n"/>
      <c r="T197" s="3434" t="n"/>
      <c r="U197" s="3434" t="n"/>
      <c r="V197" s="3434" t="n"/>
      <c r="W197" s="3434" t="n"/>
      <c r="X197" s="3434" t="n"/>
      <c r="Y197" s="3434" t="n"/>
      <c r="Z197" s="3434" t="n"/>
      <c r="AA197" s="3434" t="n"/>
      <c r="AB197" s="3434" t="n"/>
      <c r="AC197" s="3434" t="n"/>
      <c r="AD197" s="3434" t="n"/>
      <c r="AE197" s="3434" t="n"/>
      <c r="AF197" s="3434" t="n"/>
      <c r="AG197" s="3434" t="n"/>
      <c r="AH197" s="3434" t="n"/>
      <c r="AI197" s="3434" t="n"/>
      <c r="AJ197" s="3434" t="n"/>
      <c r="AK197" s="3434" t="n"/>
      <c r="AL197" s="3434" t="n"/>
      <c r="AM197" s="3434" t="n"/>
      <c r="AN197" s="3434" t="n"/>
      <c r="AO197" s="3434" t="n"/>
      <c r="AP197" s="3434" t="n"/>
      <c r="AQ197" s="3434" t="n"/>
      <c r="AR197" s="3434" t="n"/>
      <c r="AS197" s="3434" t="n"/>
      <c r="AT197" s="3434" t="n"/>
      <c r="AU197" s="3434" t="n"/>
      <c r="AV197" s="3434" t="n"/>
      <c r="AW197" s="3434" t="n"/>
      <c r="AX197" s="3434" t="n"/>
      <c r="AY197" s="3434" t="n"/>
      <c r="AZ197" s="3434" t="n"/>
      <c r="BA197" s="2013" t="n"/>
      <c r="BB197" s="2016" t="n"/>
    </row>
    <row customFormat="1" customHeight="1" ht="30" r="198" s="2046">
      <c r="A198" s="2012" t="n"/>
      <c r="B198" s="2013" t="n"/>
      <c r="C198" s="2014" t="n"/>
      <c r="D198" s="3434" t="n"/>
      <c r="E198" s="3434" t="n"/>
      <c r="F198" s="3434" t="n"/>
      <c r="G198" s="3434" t="n"/>
      <c r="H198" s="3434" t="n"/>
      <c r="I198" s="3434" t="n"/>
      <c r="J198" s="3434" t="n"/>
      <c r="K198" s="3434" t="n"/>
      <c r="L198" s="3434" t="n"/>
      <c r="M198" s="3434" t="n"/>
      <c r="N198" s="3434" t="n"/>
      <c r="O198" s="3434" t="n"/>
      <c r="P198" s="2013" t="n"/>
      <c r="Q198" s="3434" t="n"/>
      <c r="R198" s="3434" t="n"/>
      <c r="S198" s="3434" t="n"/>
      <c r="T198" s="3434" t="n"/>
      <c r="U198" s="3434" t="n"/>
      <c r="V198" s="3434" t="n"/>
      <c r="W198" s="3434" t="n"/>
      <c r="X198" s="3434" t="n"/>
      <c r="Y198" s="3434" t="n"/>
      <c r="Z198" s="3434" t="n"/>
      <c r="AA198" s="3434" t="n"/>
      <c r="AB198" s="3434" t="n"/>
      <c r="AC198" s="3434" t="n"/>
      <c r="AD198" s="3434" t="n"/>
      <c r="AE198" s="3434" t="n"/>
      <c r="AF198" s="3434" t="n"/>
      <c r="AG198" s="3434" t="n"/>
      <c r="AH198" s="3434" t="n"/>
      <c r="AI198" s="3434" t="n"/>
      <c r="AJ198" s="3434" t="n"/>
      <c r="AK198" s="3434" t="n"/>
      <c r="AL198" s="3434" t="n"/>
      <c r="AM198" s="3434" t="n"/>
      <c r="AN198" s="3434" t="n"/>
      <c r="AO198" s="3434" t="n"/>
      <c r="AP198" s="3434" t="n"/>
      <c r="AQ198" s="3434" t="n"/>
      <c r="AR198" s="3434" t="n"/>
      <c r="AS198" s="3434" t="n"/>
      <c r="AT198" s="3434" t="n"/>
      <c r="AU198" s="3434" t="n"/>
      <c r="AV198" s="3434" t="n"/>
      <c r="AW198" s="3434" t="n"/>
      <c r="AX198" s="3434" t="n"/>
      <c r="AY198" s="3434" t="n"/>
      <c r="AZ198" s="3434" t="n"/>
      <c r="BA198" s="2013" t="n"/>
      <c r="BB198" s="2016" t="n"/>
    </row>
    <row customFormat="1" customHeight="1" ht="30" r="199" s="2046">
      <c r="A199" s="2012" t="n"/>
      <c r="B199" s="2013" t="n"/>
      <c r="C199" s="2014" t="n"/>
      <c r="D199" s="3434" t="n"/>
      <c r="E199" s="3434" t="n"/>
      <c r="F199" s="3434" t="n"/>
      <c r="G199" s="3434" t="n"/>
      <c r="H199" s="3434" t="n"/>
      <c r="I199" s="3434" t="n"/>
      <c r="J199" s="3434" t="n"/>
      <c r="K199" s="3434" t="n"/>
      <c r="L199" s="3434" t="n"/>
      <c r="M199" s="3434" t="n"/>
      <c r="N199" s="3434" t="n"/>
      <c r="O199" s="3434" t="n"/>
      <c r="P199" s="2013" t="n"/>
      <c r="Q199" s="3434" t="n"/>
      <c r="R199" s="3434" t="n"/>
      <c r="S199" s="3434" t="n"/>
      <c r="T199" s="3434" t="n"/>
      <c r="U199" s="3434" t="n"/>
      <c r="V199" s="3434" t="n"/>
      <c r="W199" s="3434" t="n"/>
      <c r="X199" s="3434" t="n"/>
      <c r="Y199" s="3434" t="n"/>
      <c r="Z199" s="3434" t="n"/>
      <c r="AA199" s="3434" t="n"/>
      <c r="AB199" s="3434" t="n"/>
      <c r="AC199" s="3434" t="n"/>
      <c r="AD199" s="3434" t="n"/>
      <c r="AE199" s="3434" t="n"/>
      <c r="AF199" s="3434" t="n"/>
      <c r="AG199" s="3434" t="n"/>
      <c r="AH199" s="3434" t="n"/>
      <c r="AI199" s="3434" t="n"/>
      <c r="AJ199" s="3434" t="n"/>
      <c r="AK199" s="3434" t="n"/>
      <c r="AL199" s="3434" t="n"/>
      <c r="AM199" s="3434" t="n"/>
      <c r="AN199" s="3434" t="n"/>
      <c r="AO199" s="3434" t="n"/>
      <c r="AP199" s="3434" t="n"/>
      <c r="AQ199" s="3434" t="n"/>
      <c r="AR199" s="3434" t="n"/>
      <c r="AS199" s="3434" t="n"/>
      <c r="AT199" s="3434" t="n"/>
      <c r="AU199" s="3434" t="n"/>
      <c r="AV199" s="3434" t="n"/>
      <c r="AW199" s="3434" t="n"/>
      <c r="AX199" s="3434" t="n"/>
      <c r="AY199" s="3434" t="n"/>
      <c r="AZ199" s="3434" t="n"/>
      <c r="BA199" s="2013" t="n"/>
      <c r="BB199" s="2016" t="n"/>
    </row>
    <row customFormat="1" customHeight="1" ht="30" r="200" s="2046">
      <c r="A200" s="2012" t="n"/>
      <c r="B200" s="2013" t="n"/>
      <c r="C200" s="2014" t="n"/>
      <c r="D200" s="3434" t="n"/>
      <c r="E200" s="3434" t="n"/>
      <c r="F200" s="3434" t="n"/>
      <c r="G200" s="3434" t="n"/>
      <c r="H200" s="3434" t="n"/>
      <c r="I200" s="3434" t="n"/>
      <c r="J200" s="3434" t="n"/>
      <c r="K200" s="3434" t="n"/>
      <c r="L200" s="3434" t="n"/>
      <c r="M200" s="3434" t="n"/>
      <c r="N200" s="3434" t="n"/>
      <c r="O200" s="3434" t="n"/>
      <c r="P200" s="2013" t="n"/>
      <c r="Q200" s="3434" t="n"/>
      <c r="R200" s="3434" t="n"/>
      <c r="S200" s="3434" t="n"/>
      <c r="T200" s="3434" t="n"/>
      <c r="U200" s="3434" t="n"/>
      <c r="V200" s="3434" t="n"/>
      <c r="W200" s="3434" t="n"/>
      <c r="X200" s="3434" t="n"/>
      <c r="Y200" s="3434" t="n"/>
      <c r="Z200" s="3434" t="n"/>
      <c r="AA200" s="3434" t="n"/>
      <c r="AB200" s="3434" t="n"/>
      <c r="AC200" s="3434" t="n"/>
      <c r="AD200" s="3434" t="n"/>
      <c r="AE200" s="3434" t="n"/>
      <c r="AF200" s="3434" t="n"/>
      <c r="AG200" s="3434" t="n"/>
      <c r="AH200" s="3434" t="n"/>
      <c r="AI200" s="3434" t="n"/>
      <c r="AJ200" s="3434" t="n"/>
      <c r="AK200" s="3434" t="n"/>
      <c r="AL200" s="3434" t="n"/>
      <c r="AM200" s="3434" t="n"/>
      <c r="AN200" s="3434" t="n"/>
      <c r="AO200" s="3434" t="n"/>
      <c r="AP200" s="3434" t="n"/>
      <c r="AQ200" s="3434" t="n"/>
      <c r="AR200" s="3434" t="n"/>
      <c r="AS200" s="3434" t="n"/>
      <c r="AT200" s="3434" t="n"/>
      <c r="AU200" s="3434" t="n"/>
      <c r="AV200" s="3434" t="n"/>
      <c r="AW200" s="3434" t="n"/>
      <c r="AX200" s="3434" t="n"/>
      <c r="AY200" s="3434" t="n"/>
      <c r="AZ200" s="3434" t="n"/>
      <c r="BA200" s="2013" t="n"/>
      <c r="BB200" s="2016" t="n"/>
    </row>
    <row customFormat="1" customHeight="1" ht="30" r="201" s="2046">
      <c r="A201" s="2012" t="n"/>
      <c r="B201" s="2013" t="n"/>
      <c r="C201" s="2014" t="n"/>
      <c r="D201" s="3434" t="n"/>
      <c r="E201" s="3434" t="n"/>
      <c r="F201" s="3434" t="n"/>
      <c r="G201" s="3434" t="n"/>
      <c r="H201" s="3434" t="n"/>
      <c r="I201" s="3434" t="n"/>
      <c r="J201" s="3434" t="n"/>
      <c r="K201" s="3434" t="n"/>
      <c r="L201" s="3434" t="n"/>
      <c r="M201" s="3434" t="n"/>
      <c r="N201" s="3434" t="n"/>
      <c r="O201" s="3434" t="n"/>
      <c r="P201" s="2013" t="n"/>
      <c r="Q201" s="3434" t="n"/>
      <c r="R201" s="3434" t="n"/>
      <c r="S201" s="3434" t="n"/>
      <c r="T201" s="3434" t="n"/>
      <c r="U201" s="3434" t="n"/>
      <c r="V201" s="3434" t="n"/>
      <c r="W201" s="3434" t="n"/>
      <c r="X201" s="3434" t="n"/>
      <c r="Y201" s="3434" t="n"/>
      <c r="Z201" s="3434" t="n"/>
      <c r="AA201" s="3434" t="n"/>
      <c r="AB201" s="3434" t="n"/>
      <c r="AC201" s="3434" t="n"/>
      <c r="AD201" s="3434" t="n"/>
      <c r="AE201" s="3434" t="n"/>
      <c r="AF201" s="3434" t="n"/>
      <c r="AG201" s="3434" t="n"/>
      <c r="AH201" s="3434" t="n"/>
      <c r="AI201" s="3434" t="n"/>
      <c r="AJ201" s="3434" t="n"/>
      <c r="AK201" s="3434" t="n"/>
      <c r="AL201" s="3434" t="n"/>
      <c r="AM201" s="3434" t="n"/>
      <c r="AN201" s="3434" t="n"/>
      <c r="AO201" s="3434" t="n"/>
      <c r="AP201" s="3434" t="n"/>
      <c r="AQ201" s="3434" t="n"/>
      <c r="AR201" s="3434" t="n"/>
      <c r="AS201" s="3434" t="n"/>
      <c r="AT201" s="3434" t="n"/>
      <c r="AU201" s="3434" t="n"/>
      <c r="AV201" s="3434" t="n"/>
      <c r="AW201" s="3434" t="n"/>
      <c r="AX201" s="3434" t="n"/>
      <c r="AY201" s="3434" t="n"/>
      <c r="AZ201" s="3434" t="n"/>
      <c r="BA201" s="2013" t="n"/>
      <c r="BB201" s="2016" t="n"/>
    </row>
    <row customFormat="1" customHeight="1" ht="30" r="202" s="2046">
      <c r="A202" s="2012" t="n"/>
      <c r="B202" s="2013" t="n"/>
      <c r="C202" s="2014" t="n"/>
      <c r="D202" s="3434" t="n"/>
      <c r="E202" s="3434" t="n"/>
      <c r="F202" s="3434" t="n"/>
      <c r="G202" s="3434" t="n"/>
      <c r="H202" s="3434" t="n"/>
      <c r="I202" s="3434" t="n"/>
      <c r="J202" s="3434" t="n"/>
      <c r="K202" s="3434" t="n"/>
      <c r="L202" s="3434" t="n"/>
      <c r="M202" s="3434" t="n"/>
      <c r="N202" s="3434" t="n"/>
      <c r="O202" s="3434" t="n"/>
      <c r="P202" s="2013" t="n"/>
      <c r="Q202" s="3434" t="n"/>
      <c r="R202" s="3434" t="n"/>
      <c r="S202" s="3434" t="n"/>
      <c r="T202" s="3434" t="n"/>
      <c r="U202" s="3434" t="n"/>
      <c r="V202" s="3434" t="n"/>
      <c r="W202" s="3434" t="n"/>
      <c r="X202" s="3434" t="n"/>
      <c r="Y202" s="3434" t="n"/>
      <c r="Z202" s="3434" t="n"/>
      <c r="AA202" s="3434" t="n"/>
      <c r="AB202" s="3434" t="n"/>
      <c r="AC202" s="3434" t="n"/>
      <c r="AD202" s="3434" t="n"/>
      <c r="AE202" s="3434" t="n"/>
      <c r="AF202" s="3434" t="n"/>
      <c r="AG202" s="3434" t="n"/>
      <c r="AH202" s="3434" t="n"/>
      <c r="AI202" s="3434" t="n"/>
      <c r="AJ202" s="3434" t="n"/>
      <c r="AK202" s="3434" t="n"/>
      <c r="AL202" s="3434" t="n"/>
      <c r="AM202" s="3434" t="n"/>
      <c r="AN202" s="3434" t="n"/>
      <c r="AO202" s="3434" t="n"/>
      <c r="AP202" s="3434" t="n"/>
      <c r="AQ202" s="3434" t="n"/>
      <c r="AR202" s="3434" t="n"/>
      <c r="AS202" s="3434" t="n"/>
      <c r="AT202" s="3434" t="n"/>
      <c r="AU202" s="3434" t="n"/>
      <c r="AV202" s="3434" t="n"/>
      <c r="AW202" s="3434" t="n"/>
      <c r="AX202" s="3434" t="n"/>
      <c r="AY202" s="3434" t="n"/>
      <c r="AZ202" s="3434" t="n"/>
      <c r="BA202" s="2013" t="n"/>
      <c r="BB202" s="2016" t="n"/>
    </row>
    <row customFormat="1" customHeight="1" ht="30" r="203" s="2046">
      <c r="A203" s="2012" t="n"/>
      <c r="B203" s="2013" t="n"/>
      <c r="C203" s="2014" t="n"/>
      <c r="D203" s="3434" t="n"/>
      <c r="E203" s="3434" t="n"/>
      <c r="F203" s="3434" t="n"/>
      <c r="G203" s="3434" t="n"/>
      <c r="H203" s="3434" t="n"/>
      <c r="I203" s="3434" t="n"/>
      <c r="J203" s="3434" t="n"/>
      <c r="K203" s="3434" t="n"/>
      <c r="L203" s="3434" t="n"/>
      <c r="M203" s="3434" t="n"/>
      <c r="N203" s="3434" t="n"/>
      <c r="O203" s="3434" t="n"/>
      <c r="P203" s="2013" t="n"/>
      <c r="Q203" s="3434" t="n"/>
      <c r="R203" s="3434" t="n"/>
      <c r="S203" s="3434" t="n"/>
      <c r="T203" s="3434" t="n"/>
      <c r="U203" s="3434" t="n"/>
      <c r="V203" s="3434" t="n"/>
      <c r="W203" s="3434" t="n"/>
      <c r="X203" s="3434" t="n"/>
      <c r="Y203" s="3434" t="n"/>
      <c r="Z203" s="3434" t="n"/>
      <c r="AA203" s="3434" t="n"/>
      <c r="AB203" s="3434" t="n"/>
      <c r="AC203" s="3434" t="n"/>
      <c r="AD203" s="3434" t="n"/>
      <c r="AE203" s="3434" t="n"/>
      <c r="AF203" s="3434" t="n"/>
      <c r="AG203" s="3434" t="n"/>
      <c r="AH203" s="3434" t="n"/>
      <c r="AI203" s="3434" t="n"/>
      <c r="AJ203" s="3434" t="n"/>
      <c r="AK203" s="3434" t="n"/>
      <c r="AL203" s="3434" t="n"/>
      <c r="AM203" s="3434" t="n"/>
      <c r="AN203" s="3434" t="n"/>
      <c r="AO203" s="3434" t="n"/>
      <c r="AP203" s="3434" t="n"/>
      <c r="AQ203" s="3434" t="n"/>
      <c r="AR203" s="3434" t="n"/>
      <c r="AS203" s="3434" t="n"/>
      <c r="AT203" s="3434" t="n"/>
      <c r="AU203" s="3434" t="n"/>
      <c r="AV203" s="3434" t="n"/>
      <c r="AW203" s="3434" t="n"/>
      <c r="AX203" s="3434" t="n"/>
      <c r="AY203" s="3434" t="n"/>
      <c r="AZ203" s="3434" t="n"/>
      <c r="BA203" s="2013" t="n"/>
      <c r="BB203" s="2016" t="n"/>
    </row>
    <row customFormat="1" customHeight="1" ht="30" r="204" s="2046">
      <c r="A204" s="2012" t="n"/>
      <c r="B204" s="2013" t="n"/>
      <c r="C204" s="2014" t="n"/>
      <c r="D204" s="3434" t="n"/>
      <c r="E204" s="3434" t="n"/>
      <c r="F204" s="3434" t="n"/>
      <c r="G204" s="3434" t="n"/>
      <c r="H204" s="3434" t="n"/>
      <c r="I204" s="3434" t="n"/>
      <c r="J204" s="3434" t="n"/>
      <c r="K204" s="3434" t="n"/>
      <c r="L204" s="3434" t="n"/>
      <c r="M204" s="3434" t="n"/>
      <c r="N204" s="3434" t="n"/>
      <c r="O204" s="3434" t="n"/>
      <c r="P204" s="2013" t="n"/>
      <c r="Q204" s="3434" t="n"/>
      <c r="R204" s="3434" t="n"/>
      <c r="S204" s="3434" t="n"/>
      <c r="T204" s="3434" t="n"/>
      <c r="U204" s="3434" t="n"/>
      <c r="V204" s="3434" t="n"/>
      <c r="W204" s="3434" t="n"/>
      <c r="X204" s="3434" t="n"/>
      <c r="Y204" s="3434" t="n"/>
      <c r="Z204" s="3434" t="n"/>
      <c r="AA204" s="3434" t="n"/>
      <c r="AB204" s="3434" t="n"/>
      <c r="AC204" s="3434" t="n"/>
      <c r="AD204" s="3434" t="n"/>
      <c r="AE204" s="3434" t="n"/>
      <c r="AF204" s="3434" t="n"/>
      <c r="AG204" s="3434" t="n"/>
      <c r="AH204" s="3434" t="n"/>
      <c r="AI204" s="3434" t="n"/>
      <c r="AJ204" s="3434" t="n"/>
      <c r="AK204" s="3434" t="n"/>
      <c r="AL204" s="3434" t="n"/>
      <c r="AM204" s="3434" t="n"/>
      <c r="AN204" s="3434" t="n"/>
      <c r="AO204" s="3434" t="n"/>
      <c r="AP204" s="3434" t="n"/>
      <c r="AQ204" s="3434" t="n"/>
      <c r="AR204" s="3434" t="n"/>
      <c r="AS204" s="3434" t="n"/>
      <c r="AT204" s="3434" t="n"/>
      <c r="AU204" s="3434" t="n"/>
      <c r="AV204" s="3434" t="n"/>
      <c r="AW204" s="3434" t="n"/>
      <c r="AX204" s="3434" t="n"/>
      <c r="AY204" s="3434" t="n"/>
      <c r="AZ204" s="3434" t="n"/>
      <c r="BA204" s="2013" t="n"/>
      <c r="BB204" s="2016" t="n"/>
    </row>
    <row customFormat="1" customHeight="1" ht="30" r="205" s="2046">
      <c r="A205" s="2012" t="n"/>
      <c r="B205" s="2013" t="n"/>
      <c r="C205" s="2014" t="n"/>
      <c r="D205" s="3434" t="n"/>
      <c r="E205" s="3434" t="n"/>
      <c r="F205" s="3434" t="n"/>
      <c r="G205" s="3434" t="n"/>
      <c r="H205" s="3434" t="n"/>
      <c r="I205" s="3434" t="n"/>
      <c r="J205" s="3434" t="n"/>
      <c r="K205" s="3434" t="n"/>
      <c r="L205" s="3434" t="n"/>
      <c r="M205" s="3434" t="n"/>
      <c r="N205" s="3434" t="n"/>
      <c r="O205" s="3434" t="n"/>
      <c r="P205" s="2013" t="n"/>
      <c r="Q205" s="3434" t="n"/>
      <c r="R205" s="3434" t="n"/>
      <c r="S205" s="3434" t="n"/>
      <c r="T205" s="3434" t="n"/>
      <c r="U205" s="3434" t="n"/>
      <c r="V205" s="3434" t="n"/>
      <c r="W205" s="3434" t="n"/>
      <c r="X205" s="3434" t="n"/>
      <c r="Y205" s="3434" t="n"/>
      <c r="Z205" s="3434" t="n"/>
      <c r="AA205" s="3434" t="n"/>
      <c r="AB205" s="3434" t="n"/>
      <c r="AC205" s="3434" t="n"/>
      <c r="AD205" s="3434" t="n"/>
      <c r="AE205" s="3434" t="n"/>
      <c r="AF205" s="3434" t="n"/>
      <c r="AG205" s="3434" t="n"/>
      <c r="AH205" s="3434" t="n"/>
      <c r="AI205" s="3434" t="n"/>
      <c r="AJ205" s="3434" t="n"/>
      <c r="AK205" s="3434" t="n"/>
      <c r="AL205" s="3434" t="n"/>
      <c r="AM205" s="3434" t="n"/>
      <c r="AN205" s="3434" t="n"/>
      <c r="AO205" s="3434" t="n"/>
      <c r="AP205" s="3434" t="n"/>
      <c r="AQ205" s="3434" t="n"/>
      <c r="AR205" s="3434" t="n"/>
      <c r="AS205" s="3434" t="n"/>
      <c r="AT205" s="3434" t="n"/>
      <c r="AU205" s="3434" t="n"/>
      <c r="AV205" s="3434" t="n"/>
      <c r="AW205" s="3434" t="n"/>
      <c r="AX205" s="3434" t="n"/>
      <c r="AY205" s="3434" t="n"/>
      <c r="AZ205" s="3434" t="n"/>
      <c r="BA205" s="2013" t="n"/>
      <c r="BB205" s="2016" t="n"/>
    </row>
    <row customFormat="1" customHeight="1" ht="30" r="206" s="2046">
      <c r="A206" s="2012" t="n"/>
      <c r="B206" s="2013" t="n"/>
      <c r="C206" s="2014" t="n"/>
      <c r="D206" s="3434" t="n"/>
      <c r="E206" s="3434" t="n"/>
      <c r="F206" s="3434" t="n"/>
      <c r="G206" s="3434" t="n"/>
      <c r="H206" s="3434" t="n"/>
      <c r="I206" s="3434" t="n"/>
      <c r="J206" s="3434" t="n"/>
      <c r="K206" s="3434" t="n"/>
      <c r="L206" s="3434" t="n"/>
      <c r="M206" s="3434" t="n"/>
      <c r="N206" s="3434" t="n"/>
      <c r="O206" s="3434" t="n"/>
      <c r="P206" s="2013" t="n"/>
      <c r="Q206" s="3434" t="n"/>
      <c r="R206" s="3434" t="n"/>
      <c r="S206" s="3434" t="n"/>
      <c r="T206" s="3434" t="n"/>
      <c r="U206" s="3434" t="n"/>
      <c r="V206" s="3434" t="n"/>
      <c r="W206" s="3434" t="n"/>
      <c r="X206" s="3434" t="n"/>
      <c r="Y206" s="3434" t="n"/>
      <c r="Z206" s="3434" t="n"/>
      <c r="AA206" s="3434" t="n"/>
      <c r="AB206" s="3434" t="n"/>
      <c r="AC206" s="3434" t="n"/>
      <c r="AD206" s="3434" t="n"/>
      <c r="AE206" s="3434" t="n"/>
      <c r="AF206" s="3434" t="n"/>
      <c r="AG206" s="3434" t="n"/>
      <c r="AH206" s="3434" t="n"/>
      <c r="AI206" s="3434" t="n"/>
      <c r="AJ206" s="3434" t="n"/>
      <c r="AK206" s="3434" t="n"/>
      <c r="AL206" s="3434" t="n"/>
      <c r="AM206" s="3434" t="n"/>
      <c r="AN206" s="3434" t="n"/>
      <c r="AO206" s="3434" t="n"/>
      <c r="AP206" s="3434" t="n"/>
      <c r="AQ206" s="3434" t="n"/>
      <c r="AR206" s="3434" t="n"/>
      <c r="AS206" s="3434" t="n"/>
      <c r="AT206" s="3434" t="n"/>
      <c r="AU206" s="3434" t="n"/>
      <c r="AV206" s="3434" t="n"/>
      <c r="AW206" s="3434" t="n"/>
      <c r="AX206" s="3434" t="n"/>
      <c r="AY206" s="3434" t="n"/>
      <c r="AZ206" s="3434" t="n"/>
      <c r="BA206" s="2013" t="n"/>
      <c r="BB206" s="2016" t="n"/>
    </row>
    <row customFormat="1" customHeight="1" ht="30" r="207" s="2046">
      <c r="A207" s="2012" t="n"/>
      <c r="B207" s="2013" t="n"/>
      <c r="C207" s="2014" t="n"/>
      <c r="D207" s="3434" t="n"/>
      <c r="E207" s="3434" t="n"/>
      <c r="F207" s="3434" t="n"/>
      <c r="G207" s="3434" t="n"/>
      <c r="H207" s="3434" t="n"/>
      <c r="I207" s="3434" t="n"/>
      <c r="J207" s="3434" t="n"/>
      <c r="K207" s="3434" t="n"/>
      <c r="L207" s="3434" t="n"/>
      <c r="M207" s="3434" t="n"/>
      <c r="N207" s="3434" t="n"/>
      <c r="O207" s="3434" t="n"/>
      <c r="P207" s="2013" t="n"/>
      <c r="Q207" s="3434" t="n"/>
      <c r="R207" s="3434" t="n"/>
      <c r="S207" s="3434" t="n"/>
      <c r="T207" s="3434" t="n"/>
      <c r="U207" s="3434" t="n"/>
      <c r="V207" s="3434" t="n"/>
      <c r="W207" s="3434" t="n"/>
      <c r="X207" s="3434" t="n"/>
      <c r="Y207" s="3434" t="n"/>
      <c r="Z207" s="3434" t="n"/>
      <c r="AA207" s="3434" t="n"/>
      <c r="AB207" s="3434" t="n"/>
      <c r="AC207" s="3434" t="n"/>
      <c r="AD207" s="3434" t="n"/>
      <c r="AE207" s="3434" t="n"/>
      <c r="AF207" s="3434" t="n"/>
      <c r="AG207" s="3434" t="n"/>
      <c r="AH207" s="3434" t="n"/>
      <c r="AI207" s="3434" t="n"/>
      <c r="AJ207" s="3434" t="n"/>
      <c r="AK207" s="3434" t="n"/>
      <c r="AL207" s="3434" t="n"/>
      <c r="AM207" s="3434" t="n"/>
      <c r="AN207" s="3434" t="n"/>
      <c r="AO207" s="3434" t="n"/>
      <c r="AP207" s="3434" t="n"/>
      <c r="AQ207" s="3434" t="n"/>
      <c r="AR207" s="3434" t="n"/>
      <c r="AS207" s="3434" t="n"/>
      <c r="AT207" s="3434" t="n"/>
      <c r="AU207" s="3434" t="n"/>
      <c r="AV207" s="3434" t="n"/>
      <c r="AW207" s="3434" t="n"/>
      <c r="AX207" s="3434" t="n"/>
      <c r="AY207" s="3434" t="n"/>
      <c r="AZ207" s="3434" t="n"/>
      <c r="BA207" s="2013" t="n"/>
      <c r="BB207" s="2016" t="n"/>
    </row>
    <row customFormat="1" customHeight="1" ht="30" r="208" s="2046">
      <c r="A208" s="2012" t="n"/>
      <c r="B208" s="2013" t="n"/>
      <c r="C208" s="2014" t="n"/>
      <c r="D208" s="3434" t="n"/>
      <c r="E208" s="3434" t="n"/>
      <c r="F208" s="3434" t="n"/>
      <c r="G208" s="3434" t="n"/>
      <c r="H208" s="3434" t="n"/>
      <c r="I208" s="3434" t="n"/>
      <c r="J208" s="3434" t="n"/>
      <c r="K208" s="3434" t="n"/>
      <c r="L208" s="3434" t="n"/>
      <c r="M208" s="3434" t="n"/>
      <c r="N208" s="3434" t="n"/>
      <c r="O208" s="3434" t="n"/>
      <c r="P208" s="2013" t="n"/>
      <c r="Q208" s="3434" t="n"/>
      <c r="R208" s="3434" t="n"/>
      <c r="S208" s="3434" t="n"/>
      <c r="T208" s="3434" t="n"/>
      <c r="U208" s="3434" t="n"/>
      <c r="V208" s="3434" t="n"/>
      <c r="W208" s="3434" t="n"/>
      <c r="X208" s="3434" t="n"/>
      <c r="Y208" s="3434" t="n"/>
      <c r="Z208" s="3434" t="n"/>
      <c r="AA208" s="3434" t="n"/>
      <c r="AB208" s="3434" t="n"/>
      <c r="AC208" s="3434" t="n"/>
      <c r="AD208" s="3434" t="n"/>
      <c r="AE208" s="3434" t="n"/>
      <c r="AF208" s="3434" t="n"/>
      <c r="AG208" s="3434" t="n"/>
      <c r="AH208" s="3434" t="n"/>
      <c r="AI208" s="3434" t="n"/>
      <c r="AJ208" s="3434" t="n"/>
      <c r="AK208" s="3434" t="n"/>
      <c r="AL208" s="3434" t="n"/>
      <c r="AM208" s="3434" t="n"/>
      <c r="AN208" s="3434" t="n"/>
      <c r="AO208" s="3434" t="n"/>
      <c r="AP208" s="3434" t="n"/>
      <c r="AQ208" s="3434" t="n"/>
      <c r="AR208" s="3434" t="n"/>
      <c r="AS208" s="3434" t="n"/>
      <c r="AT208" s="3434" t="n"/>
      <c r="AU208" s="3434" t="n"/>
      <c r="AV208" s="3434" t="n"/>
      <c r="AW208" s="3434" t="n"/>
      <c r="AX208" s="3434" t="n"/>
      <c r="AY208" s="3434" t="n"/>
      <c r="AZ208" s="3434" t="n"/>
      <c r="BA208" s="2013" t="n"/>
      <c r="BB208" s="2016" t="n"/>
    </row>
    <row customFormat="1" customHeight="1" ht="30" r="209" s="2046">
      <c r="A209" s="2012" t="n"/>
      <c r="B209" s="2013" t="n"/>
      <c r="C209" s="2014" t="n"/>
      <c r="D209" s="3434" t="n"/>
      <c r="E209" s="3434" t="n"/>
      <c r="F209" s="3434" t="n"/>
      <c r="G209" s="3434" t="n"/>
      <c r="H209" s="3434" t="n"/>
      <c r="I209" s="3434" t="n"/>
      <c r="J209" s="3434" t="n"/>
      <c r="K209" s="3434" t="n"/>
      <c r="L209" s="3434" t="n"/>
      <c r="M209" s="3434" t="n"/>
      <c r="N209" s="3434" t="n"/>
      <c r="O209" s="3434" t="n"/>
      <c r="P209" s="2013" t="n"/>
      <c r="Q209" s="3434" t="n"/>
      <c r="R209" s="3434" t="n"/>
      <c r="S209" s="3434" t="n"/>
      <c r="T209" s="3434" t="n"/>
      <c r="U209" s="3434" t="n"/>
      <c r="V209" s="3434" t="n"/>
      <c r="W209" s="3434" t="n"/>
      <c r="X209" s="3434" t="n"/>
      <c r="Y209" s="3434" t="n"/>
      <c r="Z209" s="3434" t="n"/>
      <c r="AA209" s="3434" t="n"/>
      <c r="AB209" s="3434" t="n"/>
      <c r="AC209" s="3434" t="n"/>
      <c r="AD209" s="3434" t="n"/>
      <c r="AE209" s="3434" t="n"/>
      <c r="AF209" s="3434" t="n"/>
      <c r="AG209" s="3434" t="n"/>
      <c r="AH209" s="3434" t="n"/>
      <c r="AI209" s="3434" t="n"/>
      <c r="AJ209" s="3434" t="n"/>
      <c r="AK209" s="3434" t="n"/>
      <c r="AL209" s="3434" t="n"/>
      <c r="AM209" s="3434" t="n"/>
      <c r="AN209" s="3434" t="n"/>
      <c r="AO209" s="3434" t="n"/>
      <c r="AP209" s="3434" t="n"/>
      <c r="AQ209" s="3434" t="n"/>
      <c r="AR209" s="3434" t="n"/>
      <c r="AS209" s="3434" t="n"/>
      <c r="AT209" s="3434" t="n"/>
      <c r="AU209" s="3434" t="n"/>
      <c r="AV209" s="3434" t="n"/>
      <c r="AW209" s="3434" t="n"/>
      <c r="AX209" s="3434" t="n"/>
      <c r="AY209" s="3434" t="n"/>
      <c r="AZ209" s="3434" t="n"/>
      <c r="BA209" s="2013" t="n"/>
      <c r="BB209" s="2016" t="n"/>
    </row>
    <row customFormat="1" customHeight="1" ht="30" r="210" s="2046">
      <c r="A210" s="2012" t="n"/>
      <c r="B210" s="2013" t="n"/>
      <c r="C210" s="2014" t="n"/>
      <c r="D210" s="3434" t="n"/>
      <c r="E210" s="3434" t="n"/>
      <c r="F210" s="3434" t="n"/>
      <c r="G210" s="3434" t="n"/>
      <c r="H210" s="3434" t="n"/>
      <c r="I210" s="3434" t="n"/>
      <c r="J210" s="3434" t="n"/>
      <c r="K210" s="3434" t="n"/>
      <c r="L210" s="3434" t="n"/>
      <c r="M210" s="3434" t="n"/>
      <c r="N210" s="3434" t="n"/>
      <c r="O210" s="3434" t="n"/>
      <c r="P210" s="2013" t="n"/>
      <c r="Q210" s="3434" t="n"/>
      <c r="R210" s="3434" t="n"/>
      <c r="S210" s="3434" t="n"/>
      <c r="T210" s="3434" t="n"/>
      <c r="U210" s="3434" t="n"/>
      <c r="V210" s="3434" t="n"/>
      <c r="W210" s="3434" t="n"/>
      <c r="X210" s="3434" t="n"/>
      <c r="Y210" s="3434" t="n"/>
      <c r="Z210" s="3434" t="n"/>
      <c r="AA210" s="3434" t="n"/>
      <c r="AB210" s="3434" t="n"/>
      <c r="AC210" s="3434" t="n"/>
      <c r="AD210" s="3434" t="n"/>
      <c r="AE210" s="3434" t="n"/>
      <c r="AF210" s="3434" t="n"/>
      <c r="AG210" s="3434" t="n"/>
      <c r="AH210" s="3434" t="n"/>
      <c r="AI210" s="3434" t="n"/>
      <c r="AJ210" s="3434" t="n"/>
      <c r="AK210" s="3434" t="n"/>
      <c r="AL210" s="3434" t="n"/>
      <c r="AM210" s="3434" t="n"/>
      <c r="AN210" s="3434" t="n"/>
      <c r="AO210" s="3434" t="n"/>
      <c r="AP210" s="3434" t="n"/>
      <c r="AQ210" s="3434" t="n"/>
      <c r="AR210" s="3434" t="n"/>
      <c r="AS210" s="3434" t="n"/>
      <c r="AT210" s="3434" t="n"/>
      <c r="AU210" s="3434" t="n"/>
      <c r="AV210" s="3434" t="n"/>
      <c r="AW210" s="3434" t="n"/>
      <c r="AX210" s="3434" t="n"/>
      <c r="AY210" s="3434" t="n"/>
      <c r="AZ210" s="3434" t="n"/>
      <c r="BA210" s="2013" t="n"/>
      <c r="BB210" s="2016" t="n"/>
    </row>
    <row customFormat="1" customHeight="1" ht="30" r="211" s="2046">
      <c r="A211" s="2012" t="n"/>
      <c r="B211" s="2013" t="n"/>
      <c r="C211" s="2014" t="n"/>
      <c r="D211" s="3434" t="n"/>
      <c r="E211" s="3434" t="n"/>
      <c r="F211" s="3434" t="n"/>
      <c r="G211" s="3434" t="n"/>
      <c r="H211" s="3434" t="n"/>
      <c r="I211" s="3434" t="n"/>
      <c r="J211" s="3434" t="n"/>
      <c r="K211" s="3434" t="n"/>
      <c r="L211" s="3434" t="n"/>
      <c r="M211" s="3434" t="n"/>
      <c r="N211" s="3434" t="n"/>
      <c r="O211" s="3434" t="n"/>
      <c r="P211" s="2013" t="n"/>
      <c r="Q211" s="3434" t="n"/>
      <c r="R211" s="3434" t="n"/>
      <c r="S211" s="3434" t="n"/>
      <c r="T211" s="3434" t="n"/>
      <c r="U211" s="3434" t="n"/>
      <c r="V211" s="3434" t="n"/>
      <c r="W211" s="3434" t="n"/>
      <c r="X211" s="3434" t="n"/>
      <c r="Y211" s="3434" t="n"/>
      <c r="Z211" s="3434" t="n"/>
      <c r="AA211" s="3434" t="n"/>
      <c r="AB211" s="3434" t="n"/>
      <c r="AC211" s="3434" t="n"/>
      <c r="AD211" s="3434" t="n"/>
      <c r="AE211" s="3434" t="n"/>
      <c r="AF211" s="3434" t="n"/>
      <c r="AG211" s="3434" t="n"/>
      <c r="AH211" s="3434" t="n"/>
      <c r="AI211" s="3434" t="n"/>
      <c r="AJ211" s="3434" t="n"/>
      <c r="AK211" s="3434" t="n"/>
      <c r="AL211" s="3434" t="n"/>
      <c r="AM211" s="3434" t="n"/>
      <c r="AN211" s="3434" t="n"/>
      <c r="AO211" s="3434" t="n"/>
      <c r="AP211" s="3434" t="n"/>
      <c r="AQ211" s="3434" t="n"/>
      <c r="AR211" s="3434" t="n"/>
      <c r="AS211" s="3434" t="n"/>
      <c r="AT211" s="3434" t="n"/>
      <c r="AU211" s="3434" t="n"/>
      <c r="AV211" s="3434" t="n"/>
      <c r="AW211" s="3434" t="n"/>
      <c r="AX211" s="3434" t="n"/>
      <c r="AY211" s="3434" t="n"/>
      <c r="AZ211" s="3434" t="n"/>
      <c r="BA211" s="2013" t="n"/>
      <c r="BB211" s="2016" t="n"/>
    </row>
    <row customFormat="1" customHeight="1" ht="30" r="212" s="2046">
      <c r="A212" s="2012" t="n"/>
      <c r="B212" s="2013" t="n"/>
      <c r="C212" s="2014" t="n"/>
      <c r="D212" s="3434" t="n"/>
      <c r="E212" s="3434" t="n"/>
      <c r="F212" s="3434" t="n"/>
      <c r="G212" s="3434" t="n"/>
      <c r="H212" s="3434" t="n"/>
      <c r="I212" s="3434" t="n"/>
      <c r="J212" s="3434" t="n"/>
      <c r="K212" s="3434" t="n"/>
      <c r="L212" s="3434" t="n"/>
      <c r="M212" s="3434" t="n"/>
      <c r="N212" s="3434" t="n"/>
      <c r="O212" s="3434" t="n"/>
      <c r="P212" s="2013" t="n"/>
      <c r="Q212" s="3434" t="n"/>
      <c r="R212" s="3434" t="n"/>
      <c r="S212" s="3434" t="n"/>
      <c r="T212" s="3434" t="n"/>
      <c r="U212" s="3434" t="n"/>
      <c r="V212" s="3434" t="n"/>
      <c r="W212" s="3434" t="n"/>
      <c r="X212" s="3434" t="n"/>
      <c r="Y212" s="3434" t="n"/>
      <c r="Z212" s="3434" t="n"/>
      <c r="AA212" s="3434" t="n"/>
      <c r="AB212" s="3434" t="n"/>
      <c r="AC212" s="3434" t="n"/>
      <c r="AD212" s="3434" t="n"/>
      <c r="AE212" s="3434" t="n"/>
      <c r="AF212" s="3434" t="n"/>
      <c r="AG212" s="3434" t="n"/>
      <c r="AH212" s="3434" t="n"/>
      <c r="AI212" s="3434" t="n"/>
      <c r="AJ212" s="3434" t="n"/>
      <c r="AK212" s="3434" t="n"/>
      <c r="AL212" s="3434" t="n"/>
      <c r="AM212" s="3434" t="n"/>
      <c r="AN212" s="3434" t="n"/>
      <c r="AO212" s="3434" t="n"/>
      <c r="AP212" s="3434" t="n"/>
      <c r="AQ212" s="3434" t="n"/>
      <c r="AR212" s="3434" t="n"/>
      <c r="AS212" s="3434" t="n"/>
      <c r="AT212" s="3434" t="n"/>
      <c r="AU212" s="3434" t="n"/>
      <c r="AV212" s="3434" t="n"/>
      <c r="AW212" s="3434" t="n"/>
      <c r="AX212" s="3434" t="n"/>
      <c r="AY212" s="3434" t="n"/>
      <c r="AZ212" s="3434" t="n"/>
      <c r="BA212" s="2013" t="n"/>
      <c r="BB212" s="2016" t="n"/>
    </row>
    <row customFormat="1" customHeight="1" ht="30" r="213" s="2046">
      <c r="A213" s="2012" t="n"/>
      <c r="B213" s="2013" t="n"/>
      <c r="C213" s="2014" t="n"/>
      <c r="D213" s="3434" t="n"/>
      <c r="E213" s="3434" t="n"/>
      <c r="F213" s="3434" t="n"/>
      <c r="G213" s="3434" t="n"/>
      <c r="H213" s="3434" t="n"/>
      <c r="I213" s="3434" t="n"/>
      <c r="J213" s="3434" t="n"/>
      <c r="K213" s="3434" t="n"/>
      <c r="L213" s="3434" t="n"/>
      <c r="M213" s="3434" t="n"/>
      <c r="N213" s="3434" t="n"/>
      <c r="O213" s="3434" t="n"/>
      <c r="P213" s="2013" t="n"/>
      <c r="Q213" s="3434" t="n"/>
      <c r="R213" s="3434" t="n"/>
      <c r="S213" s="3434" t="n"/>
      <c r="T213" s="3434" t="n"/>
      <c r="U213" s="3434" t="n"/>
      <c r="V213" s="3434" t="n"/>
      <c r="W213" s="3434" t="n"/>
      <c r="X213" s="3434" t="n"/>
      <c r="Y213" s="3434" t="n"/>
      <c r="Z213" s="3434" t="n"/>
      <c r="AA213" s="3434" t="n"/>
      <c r="AB213" s="3434" t="n"/>
      <c r="AC213" s="3434" t="n"/>
      <c r="AD213" s="3434" t="n"/>
      <c r="AE213" s="3434" t="n"/>
      <c r="AF213" s="3434" t="n"/>
      <c r="AG213" s="3434" t="n"/>
      <c r="AH213" s="3434" t="n"/>
      <c r="AI213" s="3434" t="n"/>
      <c r="AJ213" s="3434" t="n"/>
      <c r="AK213" s="3434" t="n"/>
      <c r="AL213" s="3434" t="n"/>
      <c r="AM213" s="3434" t="n"/>
      <c r="AN213" s="3434" t="n"/>
      <c r="AO213" s="3434" t="n"/>
      <c r="AP213" s="3434" t="n"/>
      <c r="AQ213" s="3434" t="n"/>
      <c r="AR213" s="3434" t="n"/>
      <c r="AS213" s="3434" t="n"/>
      <c r="AT213" s="3434" t="n"/>
      <c r="AU213" s="3434" t="n"/>
      <c r="AV213" s="3434" t="n"/>
      <c r="AW213" s="3434" t="n"/>
      <c r="AX213" s="3434" t="n"/>
      <c r="AY213" s="3434" t="n"/>
      <c r="AZ213" s="3434" t="n"/>
      <c r="BA213" s="2013" t="n"/>
      <c r="BB213" s="2016" t="n"/>
    </row>
    <row customFormat="1" customHeight="1" ht="30" r="214" s="2046">
      <c r="A214" s="2012" t="n"/>
      <c r="B214" s="2013" t="n"/>
      <c r="C214" s="2014" t="n"/>
      <c r="D214" s="3434" t="n"/>
      <c r="E214" s="3434" t="n"/>
      <c r="F214" s="3434" t="n"/>
      <c r="G214" s="3434" t="n"/>
      <c r="H214" s="3434" t="n"/>
      <c r="I214" s="3434" t="n"/>
      <c r="J214" s="3434" t="n"/>
      <c r="K214" s="3434" t="n"/>
      <c r="L214" s="3434" t="n"/>
      <c r="M214" s="3434" t="n"/>
      <c r="N214" s="3434" t="n"/>
      <c r="O214" s="3434" t="n"/>
      <c r="P214" s="2013" t="n"/>
      <c r="Q214" s="3434" t="n"/>
      <c r="R214" s="3434" t="n"/>
      <c r="S214" s="3434" t="n"/>
      <c r="T214" s="3434" t="n"/>
      <c r="U214" s="3434" t="n"/>
      <c r="V214" s="3434" t="n"/>
      <c r="W214" s="3434" t="n"/>
      <c r="X214" s="3434" t="n"/>
      <c r="Y214" s="3434" t="n"/>
      <c r="Z214" s="3434" t="n"/>
      <c r="AA214" s="3434" t="n"/>
      <c r="AB214" s="3434" t="n"/>
      <c r="AC214" s="3434" t="n"/>
      <c r="AD214" s="3434" t="n"/>
      <c r="AE214" s="3434" t="n"/>
      <c r="AF214" s="3434" t="n"/>
      <c r="AG214" s="3434" t="n"/>
      <c r="AH214" s="3434" t="n"/>
      <c r="AI214" s="3434" t="n"/>
      <c r="AJ214" s="3434" t="n"/>
      <c r="AK214" s="3434" t="n"/>
      <c r="AL214" s="3434" t="n"/>
      <c r="AM214" s="3434" t="n"/>
      <c r="AN214" s="3434" t="n"/>
      <c r="AO214" s="3434" t="n"/>
      <c r="AP214" s="3434" t="n"/>
      <c r="AQ214" s="3434" t="n"/>
      <c r="AR214" s="3434" t="n"/>
      <c r="AS214" s="3434" t="n"/>
      <c r="AT214" s="3434" t="n"/>
      <c r="AU214" s="3434" t="n"/>
      <c r="AV214" s="3434" t="n"/>
      <c r="AW214" s="3434" t="n"/>
      <c r="AX214" s="3434" t="n"/>
      <c r="AY214" s="3434" t="n"/>
      <c r="AZ214" s="3434" t="n"/>
      <c r="BA214" s="2013" t="n"/>
      <c r="BB214" s="2016" t="n"/>
    </row>
    <row customFormat="1" customHeight="1" ht="30" r="215" s="2046">
      <c r="A215" s="2012" t="n"/>
      <c r="B215" s="2013" t="n"/>
      <c r="C215" s="2014" t="n"/>
      <c r="D215" s="3434" t="n"/>
      <c r="E215" s="3434" t="n"/>
      <c r="F215" s="3434" t="n"/>
      <c r="G215" s="3434" t="n"/>
      <c r="H215" s="3434" t="n"/>
      <c r="I215" s="3434" t="n"/>
      <c r="J215" s="3434" t="n"/>
      <c r="K215" s="3434" t="n"/>
      <c r="L215" s="3434" t="n"/>
      <c r="M215" s="3434" t="n"/>
      <c r="N215" s="3434" t="n"/>
      <c r="O215" s="3434" t="n"/>
      <c r="P215" s="2013" t="n"/>
      <c r="Q215" s="3434" t="n"/>
      <c r="R215" s="3434" t="n"/>
      <c r="S215" s="3434" t="n"/>
      <c r="T215" s="3434" t="n"/>
      <c r="U215" s="3434" t="n"/>
      <c r="V215" s="3434" t="n"/>
      <c r="W215" s="3434" t="n"/>
      <c r="X215" s="3434" t="n"/>
      <c r="Y215" s="3434" t="n"/>
      <c r="Z215" s="3434" t="n"/>
      <c r="AA215" s="3434" t="n"/>
      <c r="AB215" s="3434" t="n"/>
      <c r="AC215" s="3434" t="n"/>
      <c r="AD215" s="3434" t="n"/>
      <c r="AE215" s="3434" t="n"/>
      <c r="AF215" s="3434" t="n"/>
      <c r="AG215" s="3434" t="n"/>
      <c r="AH215" s="3434" t="n"/>
      <c r="AI215" s="3434" t="n"/>
      <c r="AJ215" s="3434" t="n"/>
      <c r="AK215" s="3434" t="n"/>
      <c r="AL215" s="3434" t="n"/>
      <c r="AM215" s="3434" t="n"/>
      <c r="AN215" s="3434" t="n"/>
      <c r="AO215" s="3434" t="n"/>
      <c r="AP215" s="3434" t="n"/>
      <c r="AQ215" s="3434" t="n"/>
      <c r="AR215" s="3434" t="n"/>
      <c r="AS215" s="3434" t="n"/>
      <c r="AT215" s="3434" t="n"/>
      <c r="AU215" s="3434" t="n"/>
      <c r="AV215" s="3434" t="n"/>
      <c r="AW215" s="3434" t="n"/>
      <c r="AX215" s="3434" t="n"/>
      <c r="AY215" s="3434" t="n"/>
      <c r="AZ215" s="3434" t="n"/>
      <c r="BA215" s="2013" t="n"/>
      <c r="BB215" s="2016" t="n"/>
    </row>
    <row customFormat="1" customHeight="1" ht="30" r="216" s="2046">
      <c r="A216" s="2012" t="n"/>
      <c r="B216" s="2013" t="n"/>
      <c r="C216" s="2014" t="n"/>
      <c r="D216" s="3434" t="n"/>
      <c r="E216" s="3434" t="n"/>
      <c r="F216" s="3434" t="n"/>
      <c r="G216" s="3434" t="n"/>
      <c r="H216" s="3434" t="n"/>
      <c r="I216" s="3434" t="n"/>
      <c r="J216" s="3434" t="n"/>
      <c r="K216" s="3434" t="n"/>
      <c r="L216" s="3434" t="n"/>
      <c r="M216" s="3434" t="n"/>
      <c r="N216" s="3434" t="n"/>
      <c r="O216" s="3434" t="n"/>
      <c r="P216" s="2013" t="n"/>
      <c r="Q216" s="3434" t="n"/>
      <c r="R216" s="3434" t="n"/>
      <c r="S216" s="3434" t="n"/>
      <c r="T216" s="3434" t="n"/>
      <c r="U216" s="3434" t="n"/>
      <c r="V216" s="3434" t="n"/>
      <c r="W216" s="3434" t="n"/>
      <c r="X216" s="3434" t="n"/>
      <c r="Y216" s="3434" t="n"/>
      <c r="Z216" s="3434" t="n"/>
      <c r="AA216" s="3434" t="n"/>
      <c r="AB216" s="3434" t="n"/>
      <c r="AC216" s="3434" t="n"/>
      <c r="AD216" s="3434" t="n"/>
      <c r="AE216" s="3434" t="n"/>
      <c r="AF216" s="3434" t="n"/>
      <c r="AG216" s="3434" t="n"/>
      <c r="AH216" s="3434" t="n"/>
      <c r="AI216" s="3434" t="n"/>
      <c r="AJ216" s="3434" t="n"/>
      <c r="AK216" s="3434" t="n"/>
      <c r="AL216" s="3434" t="n"/>
      <c r="AM216" s="3434" t="n"/>
      <c r="AN216" s="3434" t="n"/>
      <c r="AO216" s="3434" t="n"/>
      <c r="AP216" s="3434" t="n"/>
      <c r="AQ216" s="3434" t="n"/>
      <c r="AR216" s="3434" t="n"/>
      <c r="AS216" s="3434" t="n"/>
      <c r="AT216" s="3434" t="n"/>
      <c r="AU216" s="3434" t="n"/>
      <c r="AV216" s="3434" t="n"/>
      <c r="AW216" s="3434" t="n"/>
      <c r="AX216" s="3434" t="n"/>
      <c r="AY216" s="3434" t="n"/>
      <c r="AZ216" s="3434" t="n"/>
      <c r="BA216" s="2013" t="n"/>
      <c r="BB216" s="2016" t="n"/>
    </row>
    <row customFormat="1" customHeight="1" ht="39.75" r="217" s="2046">
      <c r="A217" s="2012" t="n"/>
      <c r="B217" s="2013" t="n"/>
      <c r="C217" s="2014" t="n"/>
      <c r="D217" s="3434" t="n"/>
      <c r="E217" s="3434" t="n"/>
      <c r="F217" s="3434" t="n"/>
      <c r="G217" s="3434" t="n"/>
      <c r="H217" s="3434" t="n"/>
      <c r="I217" s="3434" t="n"/>
      <c r="J217" s="3434" t="n"/>
      <c r="K217" s="3434" t="n"/>
      <c r="L217" s="3434" t="n"/>
      <c r="M217" s="3434" t="n"/>
      <c r="N217" s="3434" t="n"/>
      <c r="O217" s="3434" t="n"/>
      <c r="P217" s="2013" t="n"/>
      <c r="Q217" s="3434" t="n"/>
      <c r="R217" s="3434" t="n"/>
      <c r="S217" s="3434" t="n"/>
      <c r="T217" s="3434" t="n"/>
      <c r="U217" s="3434" t="n"/>
      <c r="V217" s="3434" t="n"/>
      <c r="W217" s="3434" t="n"/>
      <c r="X217" s="3434" t="n"/>
      <c r="Y217" s="3434" t="n"/>
      <c r="Z217" s="3434" t="n"/>
      <c r="AA217" s="3434" t="n"/>
      <c r="AB217" s="3434" t="n"/>
      <c r="AC217" s="3434" t="n"/>
      <c r="AD217" s="3434" t="n"/>
      <c r="AE217" s="3434" t="n"/>
      <c r="AF217" s="3434" t="n"/>
      <c r="AG217" s="3434" t="n"/>
      <c r="AH217" s="3434" t="n"/>
      <c r="AI217" s="3434" t="n"/>
      <c r="AJ217" s="3434" t="n"/>
      <c r="AK217" s="3434" t="n"/>
      <c r="AL217" s="3434" t="n"/>
      <c r="AM217" s="3434" t="n"/>
      <c r="AN217" s="3434" t="n"/>
      <c r="AO217" s="3434" t="n"/>
      <c r="AP217" s="3434" t="n"/>
      <c r="AQ217" s="3434" t="n"/>
      <c r="AR217" s="3434" t="n"/>
      <c r="AS217" s="3434" t="n"/>
      <c r="AT217" s="3434" t="n"/>
      <c r="AU217" s="3434" t="n"/>
      <c r="AV217" s="3434" t="n"/>
      <c r="AW217" s="3434" t="n"/>
      <c r="AX217" s="3434" t="n"/>
      <c r="AY217" s="3434" t="n"/>
      <c r="AZ217" s="3434" t="n"/>
      <c r="BA217" s="2013" t="n"/>
      <c r="BB217" s="2016" t="n"/>
    </row>
    <row customFormat="1" customHeight="1" ht="30" r="218" s="2046">
      <c r="A218" s="2012" t="n"/>
      <c r="B218" s="2013" t="n"/>
      <c r="C218" s="2014" t="n"/>
      <c r="D218" s="3434" t="n"/>
      <c r="E218" s="3434" t="n"/>
      <c r="F218" s="3434" t="n"/>
      <c r="G218" s="3434" t="n"/>
      <c r="H218" s="3434" t="n"/>
      <c r="I218" s="3434" t="n"/>
      <c r="J218" s="3434" t="n"/>
      <c r="K218" s="3434" t="n"/>
      <c r="L218" s="3434" t="n"/>
      <c r="M218" s="3434" t="n"/>
      <c r="N218" s="3434" t="n"/>
      <c r="O218" s="3434" t="n"/>
      <c r="P218" s="2013" t="n"/>
      <c r="Q218" s="3434" t="n"/>
      <c r="R218" s="3434" t="n"/>
      <c r="S218" s="3434" t="n"/>
      <c r="T218" s="3434" t="n"/>
      <c r="U218" s="3434" t="n"/>
      <c r="V218" s="3434" t="n"/>
      <c r="W218" s="3434" t="n"/>
      <c r="X218" s="3434" t="n"/>
      <c r="Y218" s="3434" t="n"/>
      <c r="Z218" s="3434" t="n"/>
      <c r="AA218" s="3434" t="n"/>
      <c r="AB218" s="3434" t="n"/>
      <c r="AC218" s="3434" t="n"/>
      <c r="AD218" s="3434" t="n"/>
      <c r="AE218" s="3434" t="n"/>
      <c r="AF218" s="3434" t="n"/>
      <c r="AG218" s="3434" t="n"/>
      <c r="AH218" s="3434" t="n"/>
      <c r="AI218" s="3434" t="n"/>
      <c r="AJ218" s="3434" t="n"/>
      <c r="AK218" s="3434" t="n"/>
      <c r="AL218" s="3434" t="n"/>
      <c r="AM218" s="3434" t="n"/>
      <c r="AN218" s="3434" t="n"/>
      <c r="AO218" s="3434" t="n"/>
      <c r="AP218" s="3434" t="n"/>
      <c r="AQ218" s="3434" t="n"/>
      <c r="AR218" s="3434" t="n"/>
      <c r="AS218" s="3434" t="n"/>
      <c r="AT218" s="3434" t="n"/>
      <c r="AU218" s="3434" t="n"/>
      <c r="AV218" s="3434" t="n"/>
      <c r="AW218" s="3434" t="n"/>
      <c r="AX218" s="3434" t="n"/>
      <c r="AY218" s="3434" t="n"/>
      <c r="AZ218" s="3434" t="n"/>
      <c r="BA218" s="2013" t="n"/>
      <c r="BB218" s="2016" t="n"/>
    </row>
    <row customFormat="1" customHeight="1" ht="30" r="219" s="2046">
      <c r="A219" s="2012" t="n"/>
      <c r="B219" s="2013" t="n"/>
      <c r="C219" s="2014" t="n"/>
      <c r="D219" s="3434" t="n"/>
      <c r="E219" s="3434" t="n"/>
      <c r="F219" s="3434" t="n"/>
      <c r="G219" s="3434" t="n"/>
      <c r="H219" s="3434" t="n"/>
      <c r="I219" s="3434" t="n"/>
      <c r="J219" s="3434" t="n"/>
      <c r="K219" s="3434" t="n"/>
      <c r="L219" s="3434" t="n"/>
      <c r="M219" s="3434" t="n"/>
      <c r="N219" s="3434" t="n"/>
      <c r="O219" s="3434" t="n"/>
      <c r="P219" s="2013" t="n"/>
      <c r="Q219" s="3434" t="n"/>
      <c r="R219" s="3434" t="n"/>
      <c r="S219" s="3434" t="n"/>
      <c r="T219" s="3434" t="n"/>
      <c r="U219" s="3434" t="n"/>
      <c r="V219" s="3434" t="n"/>
      <c r="W219" s="3434" t="n"/>
      <c r="X219" s="3434" t="n"/>
      <c r="Y219" s="3434" t="n"/>
      <c r="Z219" s="3434" t="n"/>
      <c r="AA219" s="3434" t="n"/>
      <c r="AB219" s="3434" t="n"/>
      <c r="AC219" s="3434" t="n"/>
      <c r="AD219" s="3434" t="n"/>
      <c r="AE219" s="3434" t="n"/>
      <c r="AF219" s="3434" t="n"/>
      <c r="AG219" s="3434" t="n"/>
      <c r="AH219" s="3434" t="n"/>
      <c r="AI219" s="3434" t="n"/>
      <c r="AJ219" s="3434" t="n"/>
      <c r="AK219" s="3434" t="n"/>
      <c r="AL219" s="3434" t="n"/>
      <c r="AM219" s="3434" t="n"/>
      <c r="AN219" s="3434" t="n"/>
      <c r="AO219" s="3434" t="n"/>
      <c r="AP219" s="3434" t="n"/>
      <c r="AQ219" s="3434" t="n"/>
      <c r="AR219" s="3434" t="n"/>
      <c r="AS219" s="3434" t="n"/>
      <c r="AT219" s="3434" t="n"/>
      <c r="AU219" s="3434" t="n"/>
      <c r="AV219" s="3434" t="n"/>
      <c r="AW219" s="3434" t="n"/>
      <c r="AX219" s="3434" t="n"/>
      <c r="AY219" s="3434" t="n"/>
      <c r="AZ219" s="3434" t="n"/>
      <c r="BA219" s="2013" t="n"/>
      <c r="BB219" s="2016" t="n"/>
    </row>
    <row customFormat="1" customHeight="1" ht="35.25" r="220" s="2046">
      <c r="A220" s="2012" t="n"/>
      <c r="B220" s="2013" t="n"/>
      <c r="C220" s="2014" t="n"/>
      <c r="D220" s="3434" t="n"/>
      <c r="E220" s="3434" t="n"/>
      <c r="F220" s="3434" t="n"/>
      <c r="G220" s="3434" t="n"/>
      <c r="H220" s="3434" t="n"/>
      <c r="I220" s="3434" t="n"/>
      <c r="J220" s="3434" t="n"/>
      <c r="K220" s="3434" t="n"/>
      <c r="L220" s="3434" t="n"/>
      <c r="M220" s="3434" t="n"/>
      <c r="N220" s="3434" t="n"/>
      <c r="O220" s="3434" t="n"/>
      <c r="P220" s="2013" t="n"/>
      <c r="Q220" s="3434" t="n"/>
      <c r="R220" s="3434" t="n"/>
      <c r="S220" s="3434" t="n"/>
      <c r="T220" s="3434" t="n"/>
      <c r="U220" s="3434" t="n"/>
      <c r="V220" s="3434" t="n"/>
      <c r="W220" s="3434" t="n"/>
      <c r="X220" s="3434" t="n"/>
      <c r="Y220" s="3434" t="n"/>
      <c r="Z220" s="3434" t="n"/>
      <c r="AA220" s="3434" t="n"/>
      <c r="AB220" s="3434" t="n"/>
      <c r="AC220" s="3434" t="n"/>
      <c r="AD220" s="3434" t="n"/>
      <c r="AE220" s="3434" t="n"/>
      <c r="AF220" s="3434" t="n"/>
      <c r="AG220" s="3434" t="n"/>
      <c r="AH220" s="3434" t="n"/>
      <c r="AI220" s="3434" t="n"/>
      <c r="AJ220" s="3434" t="n"/>
      <c r="AK220" s="3434" t="n"/>
      <c r="AL220" s="3434" t="n"/>
      <c r="AM220" s="3434" t="n"/>
      <c r="AN220" s="3434" t="n"/>
      <c r="AO220" s="3434" t="n"/>
      <c r="AP220" s="3434" t="n"/>
      <c r="AQ220" s="3434" t="n"/>
      <c r="AR220" s="3434" t="n"/>
      <c r="AS220" s="3434" t="n"/>
      <c r="AT220" s="3434" t="n"/>
      <c r="AU220" s="3434" t="n"/>
      <c r="AV220" s="3434" t="n"/>
      <c r="AW220" s="3434" t="n"/>
      <c r="AX220" s="3434" t="n"/>
      <c r="AY220" s="3434" t="n"/>
      <c r="AZ220" s="3434" t="n"/>
      <c r="BA220" s="2013" t="n"/>
      <c r="BB220" s="2016" t="n"/>
    </row>
    <row customFormat="1" customHeight="1" ht="35.25" r="221" s="2046">
      <c r="A221" s="2012" t="n"/>
      <c r="B221" s="2013" t="n"/>
      <c r="C221" s="2014" t="n"/>
      <c r="D221" s="3434" t="n"/>
      <c r="E221" s="3434" t="n"/>
      <c r="F221" s="3434" t="n"/>
      <c r="G221" s="3434" t="n"/>
      <c r="H221" s="3434" t="n"/>
      <c r="I221" s="3434" t="n"/>
      <c r="J221" s="3434" t="n"/>
      <c r="K221" s="3434" t="n"/>
      <c r="L221" s="3434" t="n"/>
      <c r="M221" s="3434" t="n"/>
      <c r="N221" s="3434" t="n"/>
      <c r="O221" s="3434" t="n"/>
      <c r="P221" s="2013" t="n"/>
      <c r="Q221" s="3434" t="n"/>
      <c r="R221" s="3434" t="n"/>
      <c r="S221" s="3434" t="n"/>
      <c r="T221" s="3434" t="n"/>
      <c r="U221" s="3434" t="n"/>
      <c r="V221" s="3434" t="n"/>
      <c r="W221" s="3434" t="n"/>
      <c r="X221" s="3434" t="n"/>
      <c r="Y221" s="3434" t="n"/>
      <c r="Z221" s="3434" t="n"/>
      <c r="AA221" s="3434" t="n"/>
      <c r="AB221" s="3434" t="n"/>
      <c r="AC221" s="3434" t="n"/>
      <c r="AD221" s="3434" t="n"/>
      <c r="AE221" s="3434" t="n"/>
      <c r="AF221" s="3434" t="n"/>
      <c r="AG221" s="3434" t="n"/>
      <c r="AH221" s="3434" t="n"/>
      <c r="AI221" s="3434" t="n"/>
      <c r="AJ221" s="3434" t="n"/>
      <c r="AK221" s="3434" t="n"/>
      <c r="AL221" s="3434" t="n"/>
      <c r="AM221" s="3434" t="n"/>
      <c r="AN221" s="3434" t="n"/>
      <c r="AO221" s="3434" t="n"/>
      <c r="AP221" s="3434" t="n"/>
      <c r="AQ221" s="3434" t="n"/>
      <c r="AR221" s="3434" t="n"/>
      <c r="AS221" s="3434" t="n"/>
      <c r="AT221" s="3434" t="n"/>
      <c r="AU221" s="3434" t="n"/>
      <c r="AV221" s="3434" t="n"/>
      <c r="AW221" s="3434" t="n"/>
      <c r="AX221" s="3434" t="n"/>
      <c r="AY221" s="3434" t="n"/>
      <c r="AZ221" s="3434" t="n"/>
      <c r="BA221" s="2013" t="n"/>
      <c r="BB221" s="2016" t="n"/>
    </row>
    <row customFormat="1" r="222" s="2046">
      <c r="A222" s="2012" t="n"/>
      <c r="B222" s="2013" t="n"/>
      <c r="C222" s="2014" t="n"/>
      <c r="D222" s="3434" t="n"/>
      <c r="E222" s="3434" t="n"/>
      <c r="F222" s="3434" t="n"/>
      <c r="G222" s="3434" t="n"/>
      <c r="H222" s="3434" t="n"/>
      <c r="I222" s="3434" t="n"/>
      <c r="J222" s="3434" t="n"/>
      <c r="K222" s="3434" t="n"/>
      <c r="L222" s="3434" t="n"/>
      <c r="M222" s="3434" t="n"/>
      <c r="N222" s="3434" t="n"/>
      <c r="O222" s="3434" t="n"/>
      <c r="P222" s="2013" t="n"/>
      <c r="Q222" s="3434" t="n"/>
      <c r="R222" s="3434" t="n"/>
      <c r="S222" s="3434" t="n"/>
      <c r="T222" s="3434" t="n"/>
      <c r="U222" s="3434" t="n"/>
      <c r="V222" s="3434" t="n"/>
      <c r="W222" s="3434" t="n"/>
      <c r="X222" s="3434" t="n"/>
      <c r="Y222" s="3434" t="n"/>
      <c r="Z222" s="3434" t="n"/>
      <c r="AA222" s="3434" t="n"/>
      <c r="AB222" s="3434" t="n"/>
      <c r="AC222" s="3434" t="n"/>
      <c r="AD222" s="3434" t="n"/>
      <c r="AE222" s="3434" t="n"/>
      <c r="AF222" s="3434" t="n"/>
      <c r="AG222" s="3434" t="n"/>
      <c r="AH222" s="3434" t="n"/>
      <c r="AI222" s="3434" t="n"/>
      <c r="AJ222" s="3434" t="n"/>
      <c r="AK222" s="3434" t="n"/>
      <c r="AL222" s="3434" t="n"/>
      <c r="AM222" s="3434" t="n"/>
      <c r="AN222" s="3434" t="n"/>
      <c r="AO222" s="3434" t="n"/>
      <c r="AP222" s="3434" t="n"/>
      <c r="AQ222" s="3434" t="n"/>
      <c r="AR222" s="3434" t="n"/>
      <c r="AS222" s="3434" t="n"/>
      <c r="AT222" s="3434" t="n"/>
      <c r="AU222" s="3434" t="n"/>
      <c r="AV222" s="3434" t="n"/>
      <c r="AW222" s="3434" t="n"/>
      <c r="AX222" s="3434" t="n"/>
      <c r="AY222" s="3434" t="n"/>
      <c r="AZ222" s="3434" t="n"/>
      <c r="BA222" s="2013" t="n"/>
      <c r="BB222" s="2016" t="n"/>
    </row>
    <row customFormat="1" customHeight="1" ht="27.75" r="223" s="2046">
      <c r="A223" s="2012" t="n"/>
      <c r="B223" s="2013" t="n"/>
      <c r="C223" s="2014" t="n"/>
      <c r="D223" s="3434" t="n"/>
      <c r="E223" s="3434" t="n"/>
      <c r="F223" s="3434" t="n"/>
      <c r="G223" s="3434" t="n"/>
      <c r="H223" s="3434" t="n"/>
      <c r="I223" s="3434" t="n"/>
      <c r="J223" s="3434" t="n"/>
      <c r="K223" s="3434" t="n"/>
      <c r="L223" s="3434" t="n"/>
      <c r="M223" s="3434" t="n"/>
      <c r="N223" s="3434" t="n"/>
      <c r="O223" s="3434" t="n"/>
      <c r="P223" s="2013" t="n"/>
      <c r="Q223" s="3434" t="n"/>
      <c r="R223" s="3434" t="n"/>
      <c r="S223" s="3434" t="n"/>
      <c r="T223" s="3434" t="n"/>
      <c r="U223" s="3434" t="n"/>
      <c r="V223" s="3434" t="n"/>
      <c r="W223" s="3434" t="n"/>
      <c r="X223" s="3434" t="n"/>
      <c r="Y223" s="3434" t="n"/>
      <c r="Z223" s="3434" t="n"/>
      <c r="AA223" s="3434" t="n"/>
      <c r="AB223" s="3434" t="n"/>
      <c r="AC223" s="3434" t="n"/>
      <c r="AD223" s="3434" t="n"/>
      <c r="AE223" s="3434" t="n"/>
      <c r="AF223" s="3434" t="n"/>
      <c r="AG223" s="3434" t="n"/>
      <c r="AH223" s="3434" t="n"/>
      <c r="AI223" s="3434" t="n"/>
      <c r="AJ223" s="3434" t="n"/>
      <c r="AK223" s="3434" t="n"/>
      <c r="AL223" s="3434" t="n"/>
      <c r="AM223" s="3434" t="n"/>
      <c r="AN223" s="3434" t="n"/>
      <c r="AO223" s="3434" t="n"/>
      <c r="AP223" s="3434" t="n"/>
      <c r="AQ223" s="3434" t="n"/>
      <c r="AR223" s="3434" t="n"/>
      <c r="AS223" s="3434" t="n"/>
      <c r="AT223" s="3434" t="n"/>
      <c r="AU223" s="3434" t="n"/>
      <c r="AV223" s="3434" t="n"/>
      <c r="AW223" s="3434" t="n"/>
      <c r="AX223" s="3434" t="n"/>
      <c r="AY223" s="3434" t="n"/>
      <c r="AZ223" s="3434" t="n"/>
      <c r="BA223" s="2013" t="n"/>
      <c r="BB223" s="2016" t="n"/>
    </row>
    <row customFormat="1" customHeight="1" ht="27.75" r="224" s="2046">
      <c r="A224" s="2012" t="n"/>
      <c r="B224" s="2013" t="n"/>
      <c r="C224" s="2014" t="n"/>
      <c r="D224" s="3434" t="n"/>
      <c r="E224" s="3434" t="n"/>
      <c r="F224" s="3434" t="n"/>
      <c r="G224" s="3434" t="n"/>
      <c r="H224" s="3434" t="n"/>
      <c r="I224" s="3434" t="n"/>
      <c r="J224" s="3434" t="n"/>
      <c r="K224" s="3434" t="n"/>
      <c r="L224" s="3434" t="n"/>
      <c r="M224" s="3434" t="n"/>
      <c r="N224" s="3434" t="n"/>
      <c r="O224" s="3434" t="n"/>
      <c r="P224" s="2013" t="n"/>
      <c r="Q224" s="3434" t="n"/>
      <c r="R224" s="3434" t="n"/>
      <c r="S224" s="3434" t="n"/>
      <c r="T224" s="3434" t="n"/>
      <c r="U224" s="3434" t="n"/>
      <c r="V224" s="3434" t="n"/>
      <c r="W224" s="3434" t="n"/>
      <c r="X224" s="3434" t="n"/>
      <c r="Y224" s="3434" t="n"/>
      <c r="Z224" s="3434" t="n"/>
      <c r="AA224" s="3434" t="n"/>
      <c r="AB224" s="3434" t="n"/>
      <c r="AC224" s="3434" t="n"/>
      <c r="AD224" s="3434" t="n"/>
      <c r="AE224" s="3434" t="n"/>
      <c r="AF224" s="3434" t="n"/>
      <c r="AG224" s="3434" t="n"/>
      <c r="AH224" s="3434" t="n"/>
      <c r="AI224" s="3434" t="n"/>
      <c r="AJ224" s="3434" t="n"/>
      <c r="AK224" s="3434" t="n"/>
      <c r="AL224" s="3434" t="n"/>
      <c r="AM224" s="3434" t="n"/>
      <c r="AN224" s="3434" t="n"/>
      <c r="AO224" s="3434" t="n"/>
      <c r="AP224" s="3434" t="n"/>
      <c r="AQ224" s="3434" t="n"/>
      <c r="AR224" s="3434" t="n"/>
      <c r="AS224" s="3434" t="n"/>
      <c r="AT224" s="3434" t="n"/>
      <c r="AU224" s="3434" t="n"/>
      <c r="AV224" s="3434" t="n"/>
      <c r="AW224" s="3434" t="n"/>
      <c r="AX224" s="3434" t="n"/>
      <c r="AY224" s="3434" t="n"/>
      <c r="AZ224" s="3434" t="n"/>
      <c r="BA224" s="2013" t="n"/>
      <c r="BB224" s="2016" t="n"/>
    </row>
    <row customFormat="1" customHeight="1" ht="27.75" r="225" s="2046">
      <c r="A225" s="2012" t="n"/>
      <c r="B225" s="2013" t="n"/>
      <c r="C225" s="2014" t="n"/>
      <c r="D225" s="3434" t="n"/>
      <c r="E225" s="3434" t="n"/>
      <c r="F225" s="3434" t="n"/>
      <c r="G225" s="3434" t="n"/>
      <c r="H225" s="3434" t="n"/>
      <c r="I225" s="3434" t="n"/>
      <c r="J225" s="3434" t="n"/>
      <c r="K225" s="3434" t="n"/>
      <c r="L225" s="3434" t="n"/>
      <c r="M225" s="3434" t="n"/>
      <c r="N225" s="3434" t="n"/>
      <c r="O225" s="3434" t="n"/>
      <c r="P225" s="2013" t="n"/>
      <c r="Q225" s="3434" t="n"/>
      <c r="R225" s="3434" t="n"/>
      <c r="S225" s="3434" t="n"/>
      <c r="T225" s="3434" t="n"/>
      <c r="U225" s="3434" t="n"/>
      <c r="V225" s="3434" t="n"/>
      <c r="W225" s="3434" t="n"/>
      <c r="X225" s="3434" t="n"/>
      <c r="Y225" s="3434" t="n"/>
      <c r="Z225" s="3434" t="n"/>
      <c r="AA225" s="3434" t="n"/>
      <c r="AB225" s="3434" t="n"/>
      <c r="AC225" s="3434" t="n"/>
      <c r="AD225" s="3434" t="n"/>
      <c r="AE225" s="3434" t="n"/>
      <c r="AF225" s="3434" t="n"/>
      <c r="AG225" s="3434" t="n"/>
      <c r="AH225" s="3434" t="n"/>
      <c r="AI225" s="3434" t="n"/>
      <c r="AJ225" s="3434" t="n"/>
      <c r="AK225" s="3434" t="n"/>
      <c r="AL225" s="3434" t="n"/>
      <c r="AM225" s="3434" t="n"/>
      <c r="AN225" s="3434" t="n"/>
      <c r="AO225" s="3434" t="n"/>
      <c r="AP225" s="3434" t="n"/>
      <c r="AQ225" s="3434" t="n"/>
      <c r="AR225" s="3434" t="n"/>
      <c r="AS225" s="3434" t="n"/>
      <c r="AT225" s="3434" t="n"/>
      <c r="AU225" s="3434" t="n"/>
      <c r="AV225" s="3434" t="n"/>
      <c r="AW225" s="3434" t="n"/>
      <c r="AX225" s="3434" t="n"/>
      <c r="AY225" s="3434" t="n"/>
      <c r="AZ225" s="3434" t="n"/>
      <c r="BA225" s="2013" t="n"/>
      <c r="BB225" s="2016" t="n"/>
    </row>
    <row customFormat="1" customHeight="1" ht="33" r="226" s="2046">
      <c r="A226" s="2012" t="n"/>
      <c r="B226" s="2013" t="n"/>
      <c r="C226" s="2014" t="n"/>
      <c r="D226" s="3434" t="n"/>
      <c r="E226" s="3434" t="n"/>
      <c r="F226" s="3434" t="n"/>
      <c r="G226" s="3434" t="n"/>
      <c r="H226" s="3434" t="n"/>
      <c r="I226" s="3434" t="n"/>
      <c r="J226" s="3434" t="n"/>
      <c r="K226" s="3434" t="n"/>
      <c r="L226" s="3434" t="n"/>
      <c r="M226" s="3434" t="n"/>
      <c r="N226" s="3434" t="n"/>
      <c r="O226" s="3434" t="n"/>
      <c r="P226" s="2013" t="n"/>
      <c r="Q226" s="3434" t="n"/>
      <c r="R226" s="3434" t="n"/>
      <c r="S226" s="3434" t="n"/>
      <c r="T226" s="3434" t="n"/>
      <c r="U226" s="3434" t="n"/>
      <c r="V226" s="3434" t="n"/>
      <c r="W226" s="3434" t="n"/>
      <c r="X226" s="3434" t="n"/>
      <c r="Y226" s="3434" t="n"/>
      <c r="Z226" s="3434" t="n"/>
      <c r="AA226" s="3434" t="n"/>
      <c r="AB226" s="3434" t="n"/>
      <c r="AC226" s="3434" t="n"/>
      <c r="AD226" s="3434" t="n"/>
      <c r="AE226" s="3434" t="n"/>
      <c r="AF226" s="3434" t="n"/>
      <c r="AG226" s="3434" t="n"/>
      <c r="AH226" s="3434" t="n"/>
      <c r="AI226" s="3434" t="n"/>
      <c r="AJ226" s="3434" t="n"/>
      <c r="AK226" s="3434" t="n"/>
      <c r="AL226" s="3434" t="n"/>
      <c r="AM226" s="3434" t="n"/>
      <c r="AN226" s="3434" t="n"/>
      <c r="AO226" s="3434" t="n"/>
      <c r="AP226" s="3434" t="n"/>
      <c r="AQ226" s="3434" t="n"/>
      <c r="AR226" s="3434" t="n"/>
      <c r="AS226" s="3434" t="n"/>
      <c r="AT226" s="3434" t="n"/>
      <c r="AU226" s="3434" t="n"/>
      <c r="AV226" s="3434" t="n"/>
      <c r="AW226" s="3434" t="n"/>
      <c r="AX226" s="3434" t="n"/>
      <c r="AY226" s="3434" t="n"/>
      <c r="AZ226" s="3434" t="n"/>
      <c r="BA226" s="2013" t="n"/>
      <c r="BB226" s="2016" t="n"/>
    </row>
    <row customFormat="1" customHeight="1" ht="27.75" r="227" s="2046">
      <c r="A227" s="2012" t="n"/>
      <c r="B227" s="2013" t="n"/>
      <c r="C227" s="2014" t="n"/>
      <c r="D227" s="3434" t="n"/>
      <c r="E227" s="3434" t="n"/>
      <c r="F227" s="3434" t="n"/>
      <c r="G227" s="3434" t="n"/>
      <c r="H227" s="3434" t="n"/>
      <c r="I227" s="3434" t="n"/>
      <c r="J227" s="3434" t="n"/>
      <c r="K227" s="3434" t="n"/>
      <c r="L227" s="3434" t="n"/>
      <c r="M227" s="3434" t="n"/>
      <c r="N227" s="3434" t="n"/>
      <c r="O227" s="3434" t="n"/>
      <c r="P227" s="2013" t="n"/>
      <c r="Q227" s="3434" t="n"/>
      <c r="R227" s="3434" t="n"/>
      <c r="S227" s="3434" t="n"/>
      <c r="T227" s="3434" t="n"/>
      <c r="U227" s="3434" t="n"/>
      <c r="V227" s="3434" t="n"/>
      <c r="W227" s="3434" t="n"/>
      <c r="X227" s="3434" t="n"/>
      <c r="Y227" s="3434" t="n"/>
      <c r="Z227" s="3434" t="n"/>
      <c r="AA227" s="3434" t="n"/>
      <c r="AB227" s="3434" t="n"/>
      <c r="AC227" s="3434" t="n"/>
      <c r="AD227" s="3434" t="n"/>
      <c r="AE227" s="3434" t="n"/>
      <c r="AF227" s="3434" t="n"/>
      <c r="AG227" s="3434" t="n"/>
      <c r="AH227" s="3434" t="n"/>
      <c r="AI227" s="3434" t="n"/>
      <c r="AJ227" s="3434" t="n"/>
      <c r="AK227" s="3434" t="n"/>
      <c r="AL227" s="3434" t="n"/>
      <c r="AM227" s="3434" t="n"/>
      <c r="AN227" s="3434" t="n"/>
      <c r="AO227" s="3434" t="n"/>
      <c r="AP227" s="3434" t="n"/>
      <c r="AQ227" s="3434" t="n"/>
      <c r="AR227" s="3434" t="n"/>
      <c r="AS227" s="3434" t="n"/>
      <c r="AT227" s="3434" t="n"/>
      <c r="AU227" s="3434" t="n"/>
      <c r="AV227" s="3434" t="n"/>
      <c r="AW227" s="3434" t="n"/>
      <c r="AX227" s="3434" t="n"/>
      <c r="AY227" s="3434" t="n"/>
      <c r="AZ227" s="3434" t="n"/>
      <c r="BA227" s="2013" t="n"/>
      <c r="BB227" s="2016" t="n"/>
    </row>
    <row customFormat="1" customHeight="1" ht="27.75" r="228" s="2046">
      <c r="A228" s="2012" t="n"/>
      <c r="B228" s="2013" t="n"/>
      <c r="C228" s="2014" t="n"/>
      <c r="D228" s="3434" t="n"/>
      <c r="E228" s="3434" t="n"/>
      <c r="F228" s="3434" t="n"/>
      <c r="G228" s="3434" t="n"/>
      <c r="H228" s="3434" t="n"/>
      <c r="I228" s="3434" t="n"/>
      <c r="J228" s="3434" t="n"/>
      <c r="K228" s="3434" t="n"/>
      <c r="L228" s="3434" t="n"/>
      <c r="M228" s="3434" t="n"/>
      <c r="N228" s="3434" t="n"/>
      <c r="O228" s="3434" t="n"/>
      <c r="P228" s="2013" t="n"/>
      <c r="Q228" s="3434" t="n"/>
      <c r="R228" s="3434" t="n"/>
      <c r="S228" s="3434" t="n"/>
      <c r="T228" s="3434" t="n"/>
      <c r="U228" s="3434" t="n"/>
      <c r="V228" s="3434" t="n"/>
      <c r="W228" s="3434" t="n"/>
      <c r="X228" s="3434" t="n"/>
      <c r="Y228" s="3434" t="n"/>
      <c r="Z228" s="3434" t="n"/>
      <c r="AA228" s="3434" t="n"/>
      <c r="AB228" s="3434" t="n"/>
      <c r="AC228" s="3434" t="n"/>
      <c r="AD228" s="3434" t="n"/>
      <c r="AE228" s="3434" t="n"/>
      <c r="AF228" s="3434" t="n"/>
      <c r="AG228" s="3434" t="n"/>
      <c r="AH228" s="3434" t="n"/>
      <c r="AI228" s="3434" t="n"/>
      <c r="AJ228" s="3434" t="n"/>
      <c r="AK228" s="3434" t="n"/>
      <c r="AL228" s="3434" t="n"/>
      <c r="AM228" s="3434" t="n"/>
      <c r="AN228" s="3434" t="n"/>
      <c r="AO228" s="3434" t="n"/>
      <c r="AP228" s="3434" t="n"/>
      <c r="AQ228" s="3434" t="n"/>
      <c r="AR228" s="3434" t="n"/>
      <c r="AS228" s="3434" t="n"/>
      <c r="AT228" s="3434" t="n"/>
      <c r="AU228" s="3434" t="n"/>
      <c r="AV228" s="3434" t="n"/>
      <c r="AW228" s="3434" t="n"/>
      <c r="AX228" s="3434" t="n"/>
      <c r="AY228" s="3434" t="n"/>
      <c r="AZ228" s="3434" t="n"/>
      <c r="BA228" s="2013" t="n"/>
      <c r="BB228" s="2016" t="n"/>
    </row>
    <row customFormat="1" customHeight="1" ht="27.75" r="229" s="2046">
      <c r="A229" s="2012" t="n"/>
      <c r="B229" s="2013" t="n"/>
      <c r="C229" s="2014" t="n"/>
      <c r="D229" s="3434" t="n"/>
      <c r="E229" s="3434" t="n"/>
      <c r="F229" s="3434" t="n"/>
      <c r="G229" s="3434" t="n"/>
      <c r="H229" s="3434" t="n"/>
      <c r="I229" s="3434" t="n"/>
      <c r="J229" s="3434" t="n"/>
      <c r="K229" s="3434" t="n"/>
      <c r="L229" s="3434" t="n"/>
      <c r="M229" s="3434" t="n"/>
      <c r="N229" s="3434" t="n"/>
      <c r="O229" s="3434" t="n"/>
      <c r="P229" s="2013" t="n"/>
      <c r="Q229" s="3434" t="n"/>
      <c r="R229" s="3434" t="n"/>
      <c r="S229" s="3434" t="n"/>
      <c r="T229" s="3434" t="n"/>
      <c r="U229" s="3434" t="n"/>
      <c r="V229" s="3434" t="n"/>
      <c r="W229" s="3434" t="n"/>
      <c r="X229" s="3434" t="n"/>
      <c r="Y229" s="3434" t="n"/>
      <c r="Z229" s="3434" t="n"/>
      <c r="AA229" s="3434" t="n"/>
      <c r="AB229" s="3434" t="n"/>
      <c r="AC229" s="3434" t="n"/>
      <c r="AD229" s="3434" t="n"/>
      <c r="AE229" s="3434" t="n"/>
      <c r="AF229" s="3434" t="n"/>
      <c r="AG229" s="3434" t="n"/>
      <c r="AH229" s="3434" t="n"/>
      <c r="AI229" s="3434" t="n"/>
      <c r="AJ229" s="3434" t="n"/>
      <c r="AK229" s="3434" t="n"/>
      <c r="AL229" s="3434" t="n"/>
      <c r="AM229" s="3434" t="n"/>
      <c r="AN229" s="3434" t="n"/>
      <c r="AO229" s="3434" t="n"/>
      <c r="AP229" s="3434" t="n"/>
      <c r="AQ229" s="3434" t="n"/>
      <c r="AR229" s="3434" t="n"/>
      <c r="AS229" s="3434" t="n"/>
      <c r="AT229" s="3434" t="n"/>
      <c r="AU229" s="3434" t="n"/>
      <c r="AV229" s="3434" t="n"/>
      <c r="AW229" s="3434" t="n"/>
      <c r="AX229" s="3434" t="n"/>
      <c r="AY229" s="3434" t="n"/>
      <c r="AZ229" s="3434" t="n"/>
      <c r="BA229" s="2013" t="n"/>
      <c r="BB229" s="2016" t="n"/>
    </row>
    <row customFormat="1" customHeight="1" ht="27.75" r="230" s="2046">
      <c r="A230" s="2012" t="n"/>
      <c r="B230" s="2013" t="n"/>
      <c r="C230" s="2014" t="n"/>
      <c r="D230" s="3434" t="n"/>
      <c r="E230" s="3434" t="n"/>
      <c r="F230" s="3434" t="n"/>
      <c r="G230" s="3434" t="n"/>
      <c r="H230" s="3434" t="n"/>
      <c r="I230" s="3434" t="n"/>
      <c r="J230" s="3434" t="n"/>
      <c r="K230" s="3434" t="n"/>
      <c r="L230" s="3434" t="n"/>
      <c r="M230" s="3434" t="n"/>
      <c r="N230" s="3434" t="n"/>
      <c r="O230" s="3434" t="n"/>
      <c r="P230" s="2013" t="n"/>
      <c r="Q230" s="3434" t="n"/>
      <c r="R230" s="3434" t="n"/>
      <c r="S230" s="3434" t="n"/>
      <c r="T230" s="3434" t="n"/>
      <c r="U230" s="3434" t="n"/>
      <c r="V230" s="3434" t="n"/>
      <c r="W230" s="3434" t="n"/>
      <c r="X230" s="3434" t="n"/>
      <c r="Y230" s="3434" t="n"/>
      <c r="Z230" s="3434" t="n"/>
      <c r="AA230" s="3434" t="n"/>
      <c r="AB230" s="3434" t="n"/>
      <c r="AC230" s="3434" t="n"/>
      <c r="AD230" s="3434" t="n"/>
      <c r="AE230" s="3434" t="n"/>
      <c r="AF230" s="3434" t="n"/>
      <c r="AG230" s="3434" t="n"/>
      <c r="AH230" s="3434" t="n"/>
      <c r="AI230" s="3434" t="n"/>
      <c r="AJ230" s="3434" t="n"/>
      <c r="AK230" s="3434" t="n"/>
      <c r="AL230" s="3434" t="n"/>
      <c r="AM230" s="3434" t="n"/>
      <c r="AN230" s="3434" t="n"/>
      <c r="AO230" s="3434" t="n"/>
      <c r="AP230" s="3434" t="n"/>
      <c r="AQ230" s="3434" t="n"/>
      <c r="AR230" s="3434" t="n"/>
      <c r="AS230" s="3434" t="n"/>
      <c r="AT230" s="3434" t="n"/>
      <c r="AU230" s="3434" t="n"/>
      <c r="AV230" s="3434" t="n"/>
      <c r="AW230" s="3434" t="n"/>
      <c r="AX230" s="3434" t="n"/>
      <c r="AY230" s="3434" t="n"/>
      <c r="AZ230" s="3434" t="n"/>
      <c r="BA230" s="2013" t="n"/>
      <c r="BB230" s="2016" t="n"/>
    </row>
    <row customFormat="1" customHeight="1" ht="27.75" r="231" s="2046">
      <c r="A231" s="2012" t="n"/>
      <c r="B231" s="2013" t="n"/>
      <c r="C231" s="2014" t="n"/>
      <c r="D231" s="3434" t="n"/>
      <c r="E231" s="3434" t="n"/>
      <c r="F231" s="3434" t="n"/>
      <c r="G231" s="3434" t="n"/>
      <c r="H231" s="3434" t="n"/>
      <c r="I231" s="3434" t="n"/>
      <c r="J231" s="3434" t="n"/>
      <c r="K231" s="3434" t="n"/>
      <c r="L231" s="3434" t="n"/>
      <c r="M231" s="3434" t="n"/>
      <c r="N231" s="3434" t="n"/>
      <c r="O231" s="3434" t="n"/>
      <c r="P231" s="2013" t="n"/>
      <c r="Q231" s="3434" t="n"/>
      <c r="R231" s="3434" t="n"/>
      <c r="S231" s="3434" t="n"/>
      <c r="T231" s="3434" t="n"/>
      <c r="U231" s="3434" t="n"/>
      <c r="V231" s="3434" t="n"/>
      <c r="W231" s="3434" t="n"/>
      <c r="X231" s="3434" t="n"/>
      <c r="Y231" s="3434" t="n"/>
      <c r="Z231" s="3434" t="n"/>
      <c r="AA231" s="3434" t="n"/>
      <c r="AB231" s="3434" t="n"/>
      <c r="AC231" s="3434" t="n"/>
      <c r="AD231" s="3434" t="n"/>
      <c r="AE231" s="3434" t="n"/>
      <c r="AF231" s="3434" t="n"/>
      <c r="AG231" s="3434" t="n"/>
      <c r="AH231" s="3434" t="n"/>
      <c r="AI231" s="3434" t="n"/>
      <c r="AJ231" s="3434" t="n"/>
      <c r="AK231" s="3434" t="n"/>
      <c r="AL231" s="3434" t="n"/>
      <c r="AM231" s="3434" t="n"/>
      <c r="AN231" s="3434" t="n"/>
      <c r="AO231" s="3434" t="n"/>
      <c r="AP231" s="3434" t="n"/>
      <c r="AQ231" s="3434" t="n"/>
      <c r="AR231" s="3434" t="n"/>
      <c r="AS231" s="3434" t="n"/>
      <c r="AT231" s="3434" t="n"/>
      <c r="AU231" s="3434" t="n"/>
      <c r="AV231" s="3434" t="n"/>
      <c r="AW231" s="3434" t="n"/>
      <c r="AX231" s="3434" t="n"/>
      <c r="AY231" s="3434" t="n"/>
      <c r="AZ231" s="3434" t="n"/>
      <c r="BA231" s="2013" t="n"/>
      <c r="BB231" s="2016" t="n"/>
    </row>
    <row customFormat="1" customHeight="1" ht="27.75" r="232" s="2046">
      <c r="A232" s="2012" t="n"/>
      <c r="B232" s="2013" t="n"/>
      <c r="C232" s="2014" t="n"/>
      <c r="D232" s="3434" t="n"/>
      <c r="E232" s="3434" t="n"/>
      <c r="F232" s="3434" t="n"/>
      <c r="G232" s="3434" t="n"/>
      <c r="H232" s="3434" t="n"/>
      <c r="I232" s="3434" t="n"/>
      <c r="J232" s="3434" t="n"/>
      <c r="K232" s="3434" t="n"/>
      <c r="L232" s="3434" t="n"/>
      <c r="M232" s="3434" t="n"/>
      <c r="N232" s="3434" t="n"/>
      <c r="O232" s="3434" t="n"/>
      <c r="P232" s="2013" t="n"/>
      <c r="Q232" s="3434" t="n"/>
      <c r="R232" s="3434" t="n"/>
      <c r="S232" s="3434" t="n"/>
      <c r="T232" s="3434" t="n"/>
      <c r="U232" s="3434" t="n"/>
      <c r="V232" s="3434" t="n"/>
      <c r="W232" s="3434" t="n"/>
      <c r="X232" s="3434" t="n"/>
      <c r="Y232" s="3434" t="n"/>
      <c r="Z232" s="3434" t="n"/>
      <c r="AA232" s="3434" t="n"/>
      <c r="AB232" s="3434" t="n"/>
      <c r="AC232" s="3434" t="n"/>
      <c r="AD232" s="3434" t="n"/>
      <c r="AE232" s="3434" t="n"/>
      <c r="AF232" s="3434" t="n"/>
      <c r="AG232" s="3434" t="n"/>
      <c r="AH232" s="3434" t="n"/>
      <c r="AI232" s="3434" t="n"/>
      <c r="AJ232" s="3434" t="n"/>
      <c r="AK232" s="3434" t="n"/>
      <c r="AL232" s="3434" t="n"/>
      <c r="AM232" s="3434" t="n"/>
      <c r="AN232" s="3434" t="n"/>
      <c r="AO232" s="3434" t="n"/>
      <c r="AP232" s="3434" t="n"/>
      <c r="AQ232" s="3434" t="n"/>
      <c r="AR232" s="3434" t="n"/>
      <c r="AS232" s="3434" t="n"/>
      <c r="AT232" s="3434" t="n"/>
      <c r="AU232" s="3434" t="n"/>
      <c r="AV232" s="3434" t="n"/>
      <c r="AW232" s="3434" t="n"/>
      <c r="AX232" s="3434" t="n"/>
      <c r="AY232" s="3434" t="n"/>
      <c r="AZ232" s="3434" t="n"/>
      <c r="BA232" s="2013" t="n"/>
      <c r="BB232" s="2016" t="n"/>
    </row>
    <row customFormat="1" customHeight="1" ht="27.75" r="233" s="2046">
      <c r="A233" s="2012" t="n"/>
      <c r="B233" s="2013" t="n"/>
      <c r="C233" s="2014" t="n"/>
      <c r="D233" s="3434" t="n"/>
      <c r="E233" s="3434" t="n"/>
      <c r="F233" s="3434" t="n"/>
      <c r="G233" s="3434" t="n"/>
      <c r="H233" s="3434" t="n"/>
      <c r="I233" s="3434" t="n"/>
      <c r="J233" s="3434" t="n"/>
      <c r="K233" s="3434" t="n"/>
      <c r="L233" s="3434" t="n"/>
      <c r="M233" s="3434" t="n"/>
      <c r="N233" s="3434" t="n"/>
      <c r="O233" s="3434" t="n"/>
      <c r="P233" s="2013" t="n"/>
      <c r="Q233" s="3434" t="n"/>
      <c r="R233" s="3434" t="n"/>
      <c r="S233" s="3434" t="n"/>
      <c r="T233" s="3434" t="n"/>
      <c r="U233" s="3434" t="n"/>
      <c r="V233" s="3434" t="n"/>
      <c r="W233" s="3434" t="n"/>
      <c r="X233" s="3434" t="n"/>
      <c r="Y233" s="3434" t="n"/>
      <c r="Z233" s="3434" t="n"/>
      <c r="AA233" s="3434" t="n"/>
      <c r="AB233" s="3434" t="n"/>
      <c r="AC233" s="3434" t="n"/>
      <c r="AD233" s="3434" t="n"/>
      <c r="AE233" s="3434" t="n"/>
      <c r="AF233" s="3434" t="n"/>
      <c r="AG233" s="3434" t="n"/>
      <c r="AH233" s="3434" t="n"/>
      <c r="AI233" s="3434" t="n"/>
      <c r="AJ233" s="3434" t="n"/>
      <c r="AK233" s="3434" t="n"/>
      <c r="AL233" s="3434" t="n"/>
      <c r="AM233" s="3434" t="n"/>
      <c r="AN233" s="3434" t="n"/>
      <c r="AO233" s="3434" t="n"/>
      <c r="AP233" s="3434" t="n"/>
      <c r="AQ233" s="3434" t="n"/>
      <c r="AR233" s="3434" t="n"/>
      <c r="AS233" s="3434" t="n"/>
      <c r="AT233" s="3434" t="n"/>
      <c r="AU233" s="3434" t="n"/>
      <c r="AV233" s="3434" t="n"/>
      <c r="AW233" s="3434" t="n"/>
      <c r="AX233" s="3434" t="n"/>
      <c r="AY233" s="3434" t="n"/>
      <c r="AZ233" s="3434" t="n"/>
      <c r="BA233" s="2013" t="n"/>
      <c r="BB233" s="2016" t="n"/>
    </row>
    <row customFormat="1" customHeight="1" ht="27.75" r="234" s="2046">
      <c r="A234" s="2012" t="n"/>
      <c r="B234" s="2013" t="n"/>
      <c r="C234" s="2014" t="n"/>
      <c r="D234" s="3434" t="n"/>
      <c r="E234" s="3434" t="n"/>
      <c r="F234" s="3434" t="n"/>
      <c r="G234" s="3434" t="n"/>
      <c r="H234" s="3434" t="n"/>
      <c r="I234" s="3434" t="n"/>
      <c r="J234" s="3434" t="n"/>
      <c r="K234" s="3434" t="n"/>
      <c r="L234" s="3434" t="n"/>
      <c r="M234" s="3434" t="n"/>
      <c r="N234" s="3434" t="n"/>
      <c r="O234" s="3434" t="n"/>
      <c r="P234" s="2013" t="n"/>
      <c r="Q234" s="3434" t="n"/>
      <c r="R234" s="3434" t="n"/>
      <c r="S234" s="3434" t="n"/>
      <c r="T234" s="3434" t="n"/>
      <c r="U234" s="3434" t="n"/>
      <c r="V234" s="3434" t="n"/>
      <c r="W234" s="3434" t="n"/>
      <c r="X234" s="3434" t="n"/>
      <c r="Y234" s="3434" t="n"/>
      <c r="Z234" s="3434" t="n"/>
      <c r="AA234" s="3434" t="n"/>
      <c r="AB234" s="3434" t="n"/>
      <c r="AC234" s="3434" t="n"/>
      <c r="AD234" s="3434" t="n"/>
      <c r="AE234" s="3434" t="n"/>
      <c r="AF234" s="3434" t="n"/>
      <c r="AG234" s="3434" t="n"/>
      <c r="AH234" s="3434" t="n"/>
      <c r="AI234" s="3434" t="n"/>
      <c r="AJ234" s="3434" t="n"/>
      <c r="AK234" s="3434" t="n"/>
      <c r="AL234" s="3434" t="n"/>
      <c r="AM234" s="3434" t="n"/>
      <c r="AN234" s="3434" t="n"/>
      <c r="AO234" s="3434" t="n"/>
      <c r="AP234" s="3434" t="n"/>
      <c r="AQ234" s="3434" t="n"/>
      <c r="AR234" s="3434" t="n"/>
      <c r="AS234" s="3434" t="n"/>
      <c r="AT234" s="3434" t="n"/>
      <c r="AU234" s="3434" t="n"/>
      <c r="AV234" s="3434" t="n"/>
      <c r="AW234" s="3434" t="n"/>
      <c r="AX234" s="3434" t="n"/>
      <c r="AY234" s="3434" t="n"/>
      <c r="AZ234" s="3434" t="n"/>
      <c r="BA234" s="2013" t="n"/>
      <c r="BB234" s="2016" t="n"/>
    </row>
    <row customFormat="1" customHeight="1" ht="27.75" r="235" s="2046">
      <c r="A235" s="2012" t="n"/>
      <c r="B235" s="2013" t="n"/>
      <c r="C235" s="2014" t="n"/>
      <c r="D235" s="3434" t="n"/>
      <c r="E235" s="3434" t="n"/>
      <c r="F235" s="3434" t="n"/>
      <c r="G235" s="3434" t="n"/>
      <c r="H235" s="3434" t="n"/>
      <c r="I235" s="3434" t="n"/>
      <c r="J235" s="3434" t="n"/>
      <c r="K235" s="3434" t="n"/>
      <c r="L235" s="3434" t="n"/>
      <c r="M235" s="3434" t="n"/>
      <c r="N235" s="3434" t="n"/>
      <c r="O235" s="3434" t="n"/>
      <c r="P235" s="2013" t="n"/>
      <c r="Q235" s="3434" t="n"/>
      <c r="R235" s="3434" t="n"/>
      <c r="S235" s="3434" t="n"/>
      <c r="T235" s="3434" t="n"/>
      <c r="U235" s="3434" t="n"/>
      <c r="V235" s="3434" t="n"/>
      <c r="W235" s="3434" t="n"/>
      <c r="X235" s="3434" t="n"/>
      <c r="Y235" s="3434" t="n"/>
      <c r="Z235" s="3434" t="n"/>
      <c r="AA235" s="3434" t="n"/>
      <c r="AB235" s="3434" t="n"/>
      <c r="AC235" s="3434" t="n"/>
      <c r="AD235" s="3434" t="n"/>
      <c r="AE235" s="3434" t="n"/>
      <c r="AF235" s="3434" t="n"/>
      <c r="AG235" s="3434" t="n"/>
      <c r="AH235" s="3434" t="n"/>
      <c r="AI235" s="3434" t="n"/>
      <c r="AJ235" s="3434" t="n"/>
      <c r="AK235" s="3434" t="n"/>
      <c r="AL235" s="3434" t="n"/>
      <c r="AM235" s="3434" t="n"/>
      <c r="AN235" s="3434" t="n"/>
      <c r="AO235" s="3434" t="n"/>
      <c r="AP235" s="3434" t="n"/>
      <c r="AQ235" s="3434" t="n"/>
      <c r="AR235" s="3434" t="n"/>
      <c r="AS235" s="3434" t="n"/>
      <c r="AT235" s="3434" t="n"/>
      <c r="AU235" s="3434" t="n"/>
      <c r="AV235" s="3434" t="n"/>
      <c r="AW235" s="3434" t="n"/>
      <c r="AX235" s="3434" t="n"/>
      <c r="AY235" s="3434" t="n"/>
      <c r="AZ235" s="3434" t="n"/>
      <c r="BA235" s="2013" t="n"/>
      <c r="BB235" s="2016" t="n"/>
    </row>
    <row customFormat="1" customHeight="1" ht="27.75" r="236" s="2062">
      <c r="A236" s="2012" t="n"/>
      <c r="B236" s="2013" t="n"/>
      <c r="C236" s="2014" t="n"/>
      <c r="D236" s="3434" t="n"/>
      <c r="E236" s="3434" t="n"/>
      <c r="F236" s="3434" t="n"/>
      <c r="G236" s="3434" t="n"/>
      <c r="H236" s="3434" t="n"/>
      <c r="I236" s="3434" t="n"/>
      <c r="J236" s="3434" t="n"/>
      <c r="K236" s="3434" t="n"/>
      <c r="L236" s="3434" t="n"/>
      <c r="M236" s="3434" t="n"/>
      <c r="N236" s="3434" t="n"/>
      <c r="O236" s="3434" t="n"/>
      <c r="P236" s="2013" t="n"/>
      <c r="Q236" s="3434" t="n"/>
      <c r="R236" s="3434" t="n"/>
      <c r="S236" s="3434" t="n"/>
      <c r="T236" s="3434" t="n"/>
      <c r="U236" s="3434" t="n"/>
      <c r="V236" s="3434" t="n"/>
      <c r="W236" s="3434" t="n"/>
      <c r="X236" s="3434" t="n"/>
      <c r="Y236" s="3434" t="n"/>
      <c r="Z236" s="3434" t="n"/>
      <c r="AA236" s="3434" t="n"/>
      <c r="AB236" s="3434" t="n"/>
      <c r="AC236" s="3434" t="n"/>
      <c r="AD236" s="3434" t="n"/>
      <c r="AE236" s="3434" t="n"/>
      <c r="AF236" s="3434" t="n"/>
      <c r="AG236" s="3434" t="n"/>
      <c r="AH236" s="3434" t="n"/>
      <c r="AI236" s="3434" t="n"/>
      <c r="AJ236" s="3434" t="n"/>
      <c r="AK236" s="3434" t="n"/>
      <c r="AL236" s="3434" t="n"/>
      <c r="AM236" s="3434" t="n"/>
      <c r="AN236" s="3434" t="n"/>
      <c r="AO236" s="3434" t="n"/>
      <c r="AP236" s="3434" t="n"/>
      <c r="AQ236" s="3434" t="n"/>
      <c r="AR236" s="3434" t="n"/>
      <c r="AS236" s="3434" t="n"/>
      <c r="AT236" s="3434" t="n"/>
      <c r="AU236" s="3434" t="n"/>
      <c r="AV236" s="3434" t="n"/>
      <c r="AW236" s="3434" t="n"/>
      <c r="AX236" s="3434" t="n"/>
      <c r="AY236" s="3434" t="n"/>
      <c r="AZ236" s="3434" t="n"/>
      <c r="BA236" s="2013" t="n"/>
      <c r="BB236" s="2016" t="n"/>
    </row>
    <row customFormat="1" r="237" s="2046">
      <c r="A237" s="2012" t="n"/>
      <c r="B237" s="2013" t="n"/>
      <c r="C237" s="2014" t="n"/>
      <c r="D237" s="3434" t="n"/>
      <c r="E237" s="3434" t="n"/>
      <c r="F237" s="3434" t="n"/>
      <c r="G237" s="3434" t="n"/>
      <c r="H237" s="3434" t="n"/>
      <c r="I237" s="3434" t="n"/>
      <c r="J237" s="3434" t="n"/>
      <c r="K237" s="3434" t="n"/>
      <c r="L237" s="3434" t="n"/>
      <c r="M237" s="3434" t="n"/>
      <c r="N237" s="3434" t="n"/>
      <c r="O237" s="3434" t="n"/>
      <c r="P237" s="2013" t="n"/>
      <c r="Q237" s="3434" t="n"/>
      <c r="R237" s="3434" t="n"/>
      <c r="S237" s="3434" t="n"/>
      <c r="T237" s="3434" t="n"/>
      <c r="U237" s="3434" t="n"/>
      <c r="V237" s="3434" t="n"/>
      <c r="W237" s="3434" t="n"/>
      <c r="X237" s="3434" t="n"/>
      <c r="Y237" s="3434" t="n"/>
      <c r="Z237" s="3434" t="n"/>
      <c r="AA237" s="3434" t="n"/>
      <c r="AB237" s="3434" t="n"/>
      <c r="AC237" s="3434" t="n"/>
      <c r="AD237" s="3434" t="n"/>
      <c r="AE237" s="3434" t="n"/>
      <c r="AF237" s="3434" t="n"/>
      <c r="AG237" s="3434" t="n"/>
      <c r="AH237" s="3434" t="n"/>
      <c r="AI237" s="3434" t="n"/>
      <c r="AJ237" s="3434" t="n"/>
      <c r="AK237" s="3434" t="n"/>
      <c r="AL237" s="3434" t="n"/>
      <c r="AM237" s="3434" t="n"/>
      <c r="AN237" s="3434" t="n"/>
      <c r="AO237" s="3434" t="n"/>
      <c r="AP237" s="3434" t="n"/>
      <c r="AQ237" s="3434" t="n"/>
      <c r="AR237" s="3434" t="n"/>
      <c r="AS237" s="3434" t="n"/>
      <c r="AT237" s="3434" t="n"/>
      <c r="AU237" s="3434" t="n"/>
      <c r="AV237" s="3434" t="n"/>
      <c r="AW237" s="3434" t="n"/>
      <c r="AX237" s="3434" t="n"/>
      <c r="AY237" s="3434" t="n"/>
      <c r="AZ237" s="3434" t="n"/>
      <c r="BA237" s="2013" t="n"/>
      <c r="BB237" s="2016" t="n"/>
    </row>
    <row customFormat="1" customHeight="1" ht="26.25" r="238" s="2062">
      <c r="A238" s="2012" t="n"/>
      <c r="B238" s="2013" t="n"/>
      <c r="C238" s="2014" t="n"/>
      <c r="D238" s="3434" t="n"/>
      <c r="E238" s="3434" t="n"/>
      <c r="F238" s="3434" t="n"/>
      <c r="G238" s="3434" t="n"/>
      <c r="H238" s="3434" t="n"/>
      <c r="I238" s="3434" t="n"/>
      <c r="J238" s="3434" t="n"/>
      <c r="K238" s="3434" t="n"/>
      <c r="L238" s="3434" t="n"/>
      <c r="M238" s="3434" t="n"/>
      <c r="N238" s="3434" t="n"/>
      <c r="O238" s="3434" t="n"/>
      <c r="P238" s="2013" t="n"/>
      <c r="Q238" s="3434" t="n"/>
      <c r="R238" s="3434" t="n"/>
      <c r="S238" s="3434" t="n"/>
      <c r="T238" s="3434" t="n"/>
      <c r="U238" s="3434" t="n"/>
      <c r="V238" s="3434" t="n"/>
      <c r="W238" s="3434" t="n"/>
      <c r="X238" s="3434" t="n"/>
      <c r="Y238" s="3434" t="n"/>
      <c r="Z238" s="3434" t="n"/>
      <c r="AA238" s="3434" t="n"/>
      <c r="AB238" s="3434" t="n"/>
      <c r="AC238" s="3434" t="n"/>
      <c r="AD238" s="3434" t="n"/>
      <c r="AE238" s="3434" t="n"/>
      <c r="AF238" s="3434" t="n"/>
      <c r="AG238" s="3434" t="n"/>
      <c r="AH238" s="3434" t="n"/>
      <c r="AI238" s="3434" t="n"/>
      <c r="AJ238" s="3434" t="n"/>
      <c r="AK238" s="3434" t="n"/>
      <c r="AL238" s="3434" t="n"/>
      <c r="AM238" s="3434" t="n"/>
      <c r="AN238" s="3434" t="n"/>
      <c r="AO238" s="3434" t="n"/>
      <c r="AP238" s="3434" t="n"/>
      <c r="AQ238" s="3434" t="n"/>
      <c r="AR238" s="3434" t="n"/>
      <c r="AS238" s="3434" t="n"/>
      <c r="AT238" s="3434" t="n"/>
      <c r="AU238" s="3434" t="n"/>
      <c r="AV238" s="3434" t="n"/>
      <c r="AW238" s="3434" t="n"/>
      <c r="AX238" s="3434" t="n"/>
      <c r="AY238" s="3434" t="n"/>
      <c r="AZ238" s="3434" t="n"/>
      <c r="BA238" s="2013" t="n"/>
      <c r="BB238" s="2016" t="n"/>
    </row>
    <row customFormat="1" r="239" s="2046">
      <c r="A239" s="2012" t="n"/>
      <c r="B239" s="2013" t="n"/>
      <c r="C239" s="2014" t="n"/>
      <c r="D239" s="3434" t="n"/>
      <c r="E239" s="3434" t="n"/>
      <c r="F239" s="3434" t="n"/>
      <c r="G239" s="3434" t="n"/>
      <c r="H239" s="3434" t="n"/>
      <c r="I239" s="3434" t="n"/>
      <c r="J239" s="3434" t="n"/>
      <c r="K239" s="3434" t="n"/>
      <c r="L239" s="3434" t="n"/>
      <c r="M239" s="3434" t="n"/>
      <c r="N239" s="3434" t="n"/>
      <c r="O239" s="3434" t="n"/>
      <c r="P239" s="2013" t="n"/>
      <c r="Q239" s="3434" t="n"/>
      <c r="R239" s="3434" t="n"/>
      <c r="S239" s="3434" t="n"/>
      <c r="T239" s="3434" t="n"/>
      <c r="U239" s="3434" t="n"/>
      <c r="V239" s="3434" t="n"/>
      <c r="W239" s="3434" t="n"/>
      <c r="X239" s="3434" t="n"/>
      <c r="Y239" s="3434" t="n"/>
      <c r="Z239" s="3434" t="n"/>
      <c r="AA239" s="3434" t="n"/>
      <c r="AB239" s="3434" t="n"/>
      <c r="AC239" s="3434" t="n"/>
      <c r="AD239" s="3434" t="n"/>
      <c r="AE239" s="3434" t="n"/>
      <c r="AF239" s="3434" t="n"/>
      <c r="AG239" s="3434" t="n"/>
      <c r="AH239" s="3434" t="n"/>
      <c r="AI239" s="3434" t="n"/>
      <c r="AJ239" s="3434" t="n"/>
      <c r="AK239" s="3434" t="n"/>
      <c r="AL239" s="3434" t="n"/>
      <c r="AM239" s="3434" t="n"/>
      <c r="AN239" s="3434" t="n"/>
      <c r="AO239" s="3434" t="n"/>
      <c r="AP239" s="3434" t="n"/>
      <c r="AQ239" s="3434" t="n"/>
      <c r="AR239" s="3434" t="n"/>
      <c r="AS239" s="3434" t="n"/>
      <c r="AT239" s="3434" t="n"/>
      <c r="AU239" s="3434" t="n"/>
      <c r="AV239" s="3434" t="n"/>
      <c r="AW239" s="3434" t="n"/>
      <c r="AX239" s="3434" t="n"/>
      <c r="AY239" s="3434" t="n"/>
      <c r="AZ239" s="3434" t="n"/>
      <c r="BA239" s="2013" t="n"/>
      <c r="BB239" s="2016" t="n"/>
    </row>
    <row customFormat="1" customHeight="1" ht="27.75" r="240" s="2046">
      <c r="A240" s="2012" t="n"/>
      <c r="B240" s="2013" t="n"/>
      <c r="C240" s="2014" t="n"/>
      <c r="D240" s="3434" t="n"/>
      <c r="E240" s="3434" t="n"/>
      <c r="F240" s="3434" t="n"/>
      <c r="G240" s="3434" t="n"/>
      <c r="H240" s="3434" t="n"/>
      <c r="I240" s="3434" t="n"/>
      <c r="J240" s="3434" t="n"/>
      <c r="K240" s="3434" t="n"/>
      <c r="L240" s="3434" t="n"/>
      <c r="M240" s="3434" t="n"/>
      <c r="N240" s="3434" t="n"/>
      <c r="O240" s="3434" t="n"/>
      <c r="P240" s="2013" t="n"/>
      <c r="Q240" s="3434" t="n"/>
      <c r="R240" s="3434" t="n"/>
      <c r="S240" s="3434" t="n"/>
      <c r="T240" s="3434" t="n"/>
      <c r="U240" s="3434" t="n"/>
      <c r="V240" s="3434" t="n"/>
      <c r="W240" s="3434" t="n"/>
      <c r="X240" s="3434" t="n"/>
      <c r="Y240" s="3434" t="n"/>
      <c r="Z240" s="3434" t="n"/>
      <c r="AA240" s="3434" t="n"/>
      <c r="AB240" s="3434" t="n"/>
      <c r="AC240" s="3434" t="n"/>
      <c r="AD240" s="3434" t="n"/>
      <c r="AE240" s="3434" t="n"/>
      <c r="AF240" s="3434" t="n"/>
      <c r="AG240" s="3434" t="n"/>
      <c r="AH240" s="3434" t="n"/>
      <c r="AI240" s="3434" t="n"/>
      <c r="AJ240" s="3434" t="n"/>
      <c r="AK240" s="3434" t="n"/>
      <c r="AL240" s="3434" t="n"/>
      <c r="AM240" s="3434" t="n"/>
      <c r="AN240" s="3434" t="n"/>
      <c r="AO240" s="3434" t="n"/>
      <c r="AP240" s="3434" t="n"/>
      <c r="AQ240" s="3434" t="n"/>
      <c r="AR240" s="3434" t="n"/>
      <c r="AS240" s="3434" t="n"/>
      <c r="AT240" s="3434" t="n"/>
      <c r="AU240" s="3434" t="n"/>
      <c r="AV240" s="3434" t="n"/>
      <c r="AW240" s="3434" t="n"/>
      <c r="AX240" s="3434" t="n"/>
      <c r="AY240" s="3434" t="n"/>
      <c r="AZ240" s="3434" t="n"/>
      <c r="BA240" s="2013" t="n"/>
      <c r="BB240" s="2016" t="n"/>
    </row>
    <row customFormat="1" customHeight="1" ht="30" r="241" s="2046">
      <c r="A241" s="2012" t="n"/>
      <c r="B241" s="2013" t="n"/>
      <c r="C241" s="2014" t="n"/>
      <c r="D241" s="3434" t="n"/>
      <c r="E241" s="3434" t="n"/>
      <c r="F241" s="3434" t="n"/>
      <c r="G241" s="3434" t="n"/>
      <c r="H241" s="3434" t="n"/>
      <c r="I241" s="3434" t="n"/>
      <c r="J241" s="3434" t="n"/>
      <c r="K241" s="3434" t="n"/>
      <c r="L241" s="3434" t="n"/>
      <c r="M241" s="3434" t="n"/>
      <c r="N241" s="3434" t="n"/>
      <c r="O241" s="3434" t="n"/>
      <c r="P241" s="2013" t="n"/>
      <c r="Q241" s="3434" t="n"/>
      <c r="R241" s="3434" t="n"/>
      <c r="S241" s="3434" t="n"/>
      <c r="T241" s="3434" t="n"/>
      <c r="U241" s="3434" t="n"/>
      <c r="V241" s="3434" t="n"/>
      <c r="W241" s="3434" t="n"/>
      <c r="X241" s="3434" t="n"/>
      <c r="Y241" s="3434" t="n"/>
      <c r="Z241" s="3434" t="n"/>
      <c r="AA241" s="3434" t="n"/>
      <c r="AB241" s="3434" t="n"/>
      <c r="AC241" s="3434" t="n"/>
      <c r="AD241" s="3434" t="n"/>
      <c r="AE241" s="3434" t="n"/>
      <c r="AF241" s="3434" t="n"/>
      <c r="AG241" s="3434" t="n"/>
      <c r="AH241" s="3434" t="n"/>
      <c r="AI241" s="3434" t="n"/>
      <c r="AJ241" s="3434" t="n"/>
      <c r="AK241" s="3434" t="n"/>
      <c r="AL241" s="3434" t="n"/>
      <c r="AM241" s="3434" t="n"/>
      <c r="AN241" s="3434" t="n"/>
      <c r="AO241" s="3434" t="n"/>
      <c r="AP241" s="3434" t="n"/>
      <c r="AQ241" s="3434" t="n"/>
      <c r="AR241" s="3434" t="n"/>
      <c r="AS241" s="3434" t="n"/>
      <c r="AT241" s="3434" t="n"/>
      <c r="AU241" s="3434" t="n"/>
      <c r="AV241" s="3434" t="n"/>
      <c r="AW241" s="3434" t="n"/>
      <c r="AX241" s="3434" t="n"/>
      <c r="AY241" s="3434" t="n"/>
      <c r="AZ241" s="3434" t="n"/>
      <c r="BA241" s="2013" t="n"/>
      <c r="BB241" s="2016" t="n"/>
    </row>
    <row customFormat="1" customHeight="1" ht="30" r="242" s="2046">
      <c r="A242" s="2012" t="n"/>
      <c r="B242" s="2013" t="n"/>
      <c r="C242" s="2014" t="n"/>
      <c r="D242" s="3434" t="n"/>
      <c r="E242" s="3434" t="n"/>
      <c r="F242" s="3434" t="n"/>
      <c r="G242" s="3434" t="n"/>
      <c r="H242" s="3434" t="n"/>
      <c r="I242" s="3434" t="n"/>
      <c r="J242" s="3434" t="n"/>
      <c r="K242" s="3434" t="n"/>
      <c r="L242" s="3434" t="n"/>
      <c r="M242" s="3434" t="n"/>
      <c r="N242" s="3434" t="n"/>
      <c r="O242" s="3434" t="n"/>
      <c r="P242" s="2013" t="n"/>
      <c r="Q242" s="3434" t="n"/>
      <c r="R242" s="3434" t="n"/>
      <c r="S242" s="3434" t="n"/>
      <c r="T242" s="3434" t="n"/>
      <c r="U242" s="3434" t="n"/>
      <c r="V242" s="3434" t="n"/>
      <c r="W242" s="3434" t="n"/>
      <c r="X242" s="3434" t="n"/>
      <c r="Y242" s="3434" t="n"/>
      <c r="Z242" s="3434" t="n"/>
      <c r="AA242" s="3434" t="n"/>
      <c r="AB242" s="3434" t="n"/>
      <c r="AC242" s="3434" t="n"/>
      <c r="AD242" s="3434" t="n"/>
      <c r="AE242" s="3434" t="n"/>
      <c r="AF242" s="3434" t="n"/>
      <c r="AG242" s="3434" t="n"/>
      <c r="AH242" s="3434" t="n"/>
      <c r="AI242" s="3434" t="n"/>
      <c r="AJ242" s="3434" t="n"/>
      <c r="AK242" s="3434" t="n"/>
      <c r="AL242" s="3434" t="n"/>
      <c r="AM242" s="3434" t="n"/>
      <c r="AN242" s="3434" t="n"/>
      <c r="AO242" s="3434" t="n"/>
      <c r="AP242" s="3434" t="n"/>
      <c r="AQ242" s="3434" t="n"/>
      <c r="AR242" s="3434" t="n"/>
      <c r="AS242" s="3434" t="n"/>
      <c r="AT242" s="3434" t="n"/>
      <c r="AU242" s="3434" t="n"/>
      <c r="AV242" s="3434" t="n"/>
      <c r="AW242" s="3434" t="n"/>
      <c r="AX242" s="3434" t="n"/>
      <c r="AY242" s="3434" t="n"/>
      <c r="AZ242" s="3434" t="n"/>
      <c r="BA242" s="2013" t="n"/>
      <c r="BB242" s="2016" t="n"/>
    </row>
    <row customFormat="1" customHeight="1" ht="30" r="243" s="2046">
      <c r="A243" s="2012" t="n"/>
      <c r="B243" s="2013" t="n"/>
      <c r="C243" s="2014" t="n"/>
      <c r="D243" s="3434" t="n"/>
      <c r="E243" s="3434" t="n"/>
      <c r="F243" s="3434" t="n"/>
      <c r="G243" s="3434" t="n"/>
      <c r="H243" s="3434" t="n"/>
      <c r="I243" s="3434" t="n"/>
      <c r="J243" s="3434" t="n"/>
      <c r="K243" s="3434" t="n"/>
      <c r="L243" s="3434" t="n"/>
      <c r="M243" s="3434" t="n"/>
      <c r="N243" s="3434" t="n"/>
      <c r="O243" s="3434" t="n"/>
      <c r="P243" s="2013" t="n"/>
      <c r="Q243" s="3434" t="n"/>
      <c r="R243" s="3434" t="n"/>
      <c r="S243" s="3434" t="n"/>
      <c r="T243" s="3434" t="n"/>
      <c r="U243" s="3434" t="n"/>
      <c r="V243" s="3434" t="n"/>
      <c r="W243" s="3434" t="n"/>
      <c r="X243" s="3434" t="n"/>
      <c r="Y243" s="3434" t="n"/>
      <c r="Z243" s="3434" t="n"/>
      <c r="AA243" s="3434" t="n"/>
      <c r="AB243" s="3434" t="n"/>
      <c r="AC243" s="3434" t="n"/>
      <c r="AD243" s="3434" t="n"/>
      <c r="AE243" s="3434" t="n"/>
      <c r="AF243" s="3434" t="n"/>
      <c r="AG243" s="3434" t="n"/>
      <c r="AH243" s="3434" t="n"/>
      <c r="AI243" s="3434" t="n"/>
      <c r="AJ243" s="3434" t="n"/>
      <c r="AK243" s="3434" t="n"/>
      <c r="AL243" s="3434" t="n"/>
      <c r="AM243" s="3434" t="n"/>
      <c r="AN243" s="3434" t="n"/>
      <c r="AO243" s="3434" t="n"/>
      <c r="AP243" s="3434" t="n"/>
      <c r="AQ243" s="3434" t="n"/>
      <c r="AR243" s="3434" t="n"/>
      <c r="AS243" s="3434" t="n"/>
      <c r="AT243" s="3434" t="n"/>
      <c r="AU243" s="3434" t="n"/>
      <c r="AV243" s="3434" t="n"/>
      <c r="AW243" s="3434" t="n"/>
      <c r="AX243" s="3434" t="n"/>
      <c r="AY243" s="3434" t="n"/>
      <c r="AZ243" s="3434" t="n"/>
      <c r="BA243" s="2013" t="n"/>
      <c r="BB243" s="2016" t="n"/>
    </row>
    <row customFormat="1" customHeight="1" ht="30" r="244" s="2046">
      <c r="A244" s="2012" t="n"/>
      <c r="B244" s="2013" t="n"/>
      <c r="C244" s="2014" t="n"/>
      <c r="D244" s="3434" t="n"/>
      <c r="E244" s="3434" t="n"/>
      <c r="F244" s="3434" t="n"/>
      <c r="G244" s="3434" t="n"/>
      <c r="H244" s="3434" t="n"/>
      <c r="I244" s="3434" t="n"/>
      <c r="J244" s="3434" t="n"/>
      <c r="K244" s="3434" t="n"/>
      <c r="L244" s="3434" t="n"/>
      <c r="M244" s="3434" t="n"/>
      <c r="N244" s="3434" t="n"/>
      <c r="O244" s="3434" t="n"/>
      <c r="P244" s="2013" t="n"/>
      <c r="Q244" s="3434" t="n"/>
      <c r="R244" s="3434" t="n"/>
      <c r="S244" s="3434" t="n"/>
      <c r="T244" s="3434" t="n"/>
      <c r="U244" s="3434" t="n"/>
      <c r="V244" s="3434" t="n"/>
      <c r="W244" s="3434" t="n"/>
      <c r="X244" s="3434" t="n"/>
      <c r="Y244" s="3434" t="n"/>
      <c r="Z244" s="3434" t="n"/>
      <c r="AA244" s="3434" t="n"/>
      <c r="AB244" s="3434" t="n"/>
      <c r="AC244" s="3434" t="n"/>
      <c r="AD244" s="3434" t="n"/>
      <c r="AE244" s="3434" t="n"/>
      <c r="AF244" s="3434" t="n"/>
      <c r="AG244" s="3434" t="n"/>
      <c r="AH244" s="3434" t="n"/>
      <c r="AI244" s="3434" t="n"/>
      <c r="AJ244" s="3434" t="n"/>
      <c r="AK244" s="3434" t="n"/>
      <c r="AL244" s="3434" t="n"/>
      <c r="AM244" s="3434" t="n"/>
      <c r="AN244" s="3434" t="n"/>
      <c r="AO244" s="3434" t="n"/>
      <c r="AP244" s="3434" t="n"/>
      <c r="AQ244" s="3434" t="n"/>
      <c r="AR244" s="3434" t="n"/>
      <c r="AS244" s="3434" t="n"/>
      <c r="AT244" s="3434" t="n"/>
      <c r="AU244" s="3434" t="n"/>
      <c r="AV244" s="3434" t="n"/>
      <c r="AW244" s="3434" t="n"/>
      <c r="AX244" s="3434" t="n"/>
      <c r="AY244" s="3434" t="n"/>
      <c r="AZ244" s="3434" t="n"/>
      <c r="BA244" s="2013" t="n"/>
      <c r="BB244" s="2016" t="n"/>
    </row>
    <row customFormat="1" customHeight="1" ht="30" r="245" s="2046">
      <c r="A245" s="2012" t="n"/>
      <c r="B245" s="2013" t="n"/>
      <c r="C245" s="2014" t="n"/>
      <c r="D245" s="3434" t="n"/>
      <c r="E245" s="3434" t="n"/>
      <c r="F245" s="3434" t="n"/>
      <c r="G245" s="3434" t="n"/>
      <c r="H245" s="3434" t="n"/>
      <c r="I245" s="3434" t="n"/>
      <c r="J245" s="3434" t="n"/>
      <c r="K245" s="3434" t="n"/>
      <c r="L245" s="3434" t="n"/>
      <c r="M245" s="3434" t="n"/>
      <c r="N245" s="3434" t="n"/>
      <c r="O245" s="3434" t="n"/>
      <c r="P245" s="2013" t="n"/>
      <c r="Q245" s="3434" t="n"/>
      <c r="R245" s="3434" t="n"/>
      <c r="S245" s="3434" t="n"/>
      <c r="T245" s="3434" t="n"/>
      <c r="U245" s="3434" t="n"/>
      <c r="V245" s="3434" t="n"/>
      <c r="W245" s="3434" t="n"/>
      <c r="X245" s="3434" t="n"/>
      <c r="Y245" s="3434" t="n"/>
      <c r="Z245" s="3434" t="n"/>
      <c r="AA245" s="3434" t="n"/>
      <c r="AB245" s="3434" t="n"/>
      <c r="AC245" s="3434" t="n"/>
      <c r="AD245" s="3434" t="n"/>
      <c r="AE245" s="3434" t="n"/>
      <c r="AF245" s="3434" t="n"/>
      <c r="AG245" s="3434" t="n"/>
      <c r="AH245" s="3434" t="n"/>
      <c r="AI245" s="3434" t="n"/>
      <c r="AJ245" s="3434" t="n"/>
      <c r="AK245" s="3434" t="n"/>
      <c r="AL245" s="3434" t="n"/>
      <c r="AM245" s="3434" t="n"/>
      <c r="AN245" s="3434" t="n"/>
      <c r="AO245" s="3434" t="n"/>
      <c r="AP245" s="3434" t="n"/>
      <c r="AQ245" s="3434" t="n"/>
      <c r="AR245" s="3434" t="n"/>
      <c r="AS245" s="3434" t="n"/>
      <c r="AT245" s="3434" t="n"/>
      <c r="AU245" s="3434" t="n"/>
      <c r="AV245" s="3434" t="n"/>
      <c r="AW245" s="3434" t="n"/>
      <c r="AX245" s="3434" t="n"/>
      <c r="AY245" s="3434" t="n"/>
      <c r="AZ245" s="3434" t="n"/>
      <c r="BA245" s="2013" t="n"/>
      <c r="BB245" s="2016" t="n"/>
    </row>
    <row customFormat="1" customHeight="1" ht="30" r="246" s="2046">
      <c r="A246" s="2012" t="n"/>
      <c r="B246" s="2013" t="n"/>
      <c r="C246" s="2014" t="n"/>
      <c r="D246" s="3434" t="n"/>
      <c r="E246" s="3434" t="n"/>
      <c r="F246" s="3434" t="n"/>
      <c r="G246" s="3434" t="n"/>
      <c r="H246" s="3434" t="n"/>
      <c r="I246" s="3434" t="n"/>
      <c r="J246" s="3434" t="n"/>
      <c r="K246" s="3434" t="n"/>
      <c r="L246" s="3434" t="n"/>
      <c r="M246" s="3434" t="n"/>
      <c r="N246" s="3434" t="n"/>
      <c r="O246" s="3434" t="n"/>
      <c r="P246" s="2013" t="n"/>
      <c r="Q246" s="3434" t="n"/>
      <c r="R246" s="3434" t="n"/>
      <c r="S246" s="3434" t="n"/>
      <c r="T246" s="3434" t="n"/>
      <c r="U246" s="3434" t="n"/>
      <c r="V246" s="3434" t="n"/>
      <c r="W246" s="3434" t="n"/>
      <c r="X246" s="3434" t="n"/>
      <c r="Y246" s="3434" t="n"/>
      <c r="Z246" s="3434" t="n"/>
      <c r="AA246" s="3434" t="n"/>
      <c r="AB246" s="3434" t="n"/>
      <c r="AC246" s="3434" t="n"/>
      <c r="AD246" s="3434" t="n"/>
      <c r="AE246" s="3434" t="n"/>
      <c r="AF246" s="3434" t="n"/>
      <c r="AG246" s="3434" t="n"/>
      <c r="AH246" s="3434" t="n"/>
      <c r="AI246" s="3434" t="n"/>
      <c r="AJ246" s="3434" t="n"/>
      <c r="AK246" s="3434" t="n"/>
      <c r="AL246" s="3434" t="n"/>
      <c r="AM246" s="3434" t="n"/>
      <c r="AN246" s="3434" t="n"/>
      <c r="AO246" s="3434" t="n"/>
      <c r="AP246" s="3434" t="n"/>
      <c r="AQ246" s="3434" t="n"/>
      <c r="AR246" s="3434" t="n"/>
      <c r="AS246" s="3434" t="n"/>
      <c r="AT246" s="3434" t="n"/>
      <c r="AU246" s="3434" t="n"/>
      <c r="AV246" s="3434" t="n"/>
      <c r="AW246" s="3434" t="n"/>
      <c r="AX246" s="3434" t="n"/>
      <c r="AY246" s="3434" t="n"/>
      <c r="AZ246" s="3434" t="n"/>
      <c r="BA246" s="2013" t="n"/>
      <c r="BB246" s="2016" t="n"/>
    </row>
    <row customFormat="1" customHeight="1" ht="30" r="247" s="2046">
      <c r="A247" s="2012" t="n"/>
      <c r="B247" s="2013" t="n"/>
      <c r="C247" s="2014" t="n"/>
      <c r="D247" s="3434" t="n"/>
      <c r="E247" s="3434" t="n"/>
      <c r="F247" s="3434" t="n"/>
      <c r="G247" s="3434" t="n"/>
      <c r="H247" s="3434" t="n"/>
      <c r="I247" s="3434" t="n"/>
      <c r="J247" s="3434" t="n"/>
      <c r="K247" s="3434" t="n"/>
      <c r="L247" s="3434" t="n"/>
      <c r="M247" s="3434" t="n"/>
      <c r="N247" s="3434" t="n"/>
      <c r="O247" s="3434" t="n"/>
      <c r="P247" s="2013" t="n"/>
      <c r="Q247" s="3434" t="n"/>
      <c r="R247" s="3434" t="n"/>
      <c r="S247" s="3434" t="n"/>
      <c r="T247" s="3434" t="n"/>
      <c r="U247" s="3434" t="n"/>
      <c r="V247" s="3434" t="n"/>
      <c r="W247" s="3434" t="n"/>
      <c r="X247" s="3434" t="n"/>
      <c r="Y247" s="3434" t="n"/>
      <c r="Z247" s="3434" t="n"/>
      <c r="AA247" s="3434" t="n"/>
      <c r="AB247" s="3434" t="n"/>
      <c r="AC247" s="3434" t="n"/>
      <c r="AD247" s="3434" t="n"/>
      <c r="AE247" s="3434" t="n"/>
      <c r="AF247" s="3434" t="n"/>
      <c r="AG247" s="3434" t="n"/>
      <c r="AH247" s="3434" t="n"/>
      <c r="AI247" s="3434" t="n"/>
      <c r="AJ247" s="3434" t="n"/>
      <c r="AK247" s="3434" t="n"/>
      <c r="AL247" s="3434" t="n"/>
      <c r="AM247" s="3434" t="n"/>
      <c r="AN247" s="3434" t="n"/>
      <c r="AO247" s="3434" t="n"/>
      <c r="AP247" s="3434" t="n"/>
      <c r="AQ247" s="3434" t="n"/>
      <c r="AR247" s="3434" t="n"/>
      <c r="AS247" s="3434" t="n"/>
      <c r="AT247" s="3434" t="n"/>
      <c r="AU247" s="3434" t="n"/>
      <c r="AV247" s="3434" t="n"/>
      <c r="AW247" s="3434" t="n"/>
      <c r="AX247" s="3434" t="n"/>
      <c r="AY247" s="3434" t="n"/>
      <c r="AZ247" s="3434" t="n"/>
      <c r="BA247" s="2013" t="n"/>
      <c r="BB247" s="2016" t="n"/>
    </row>
    <row customFormat="1" customHeight="1" ht="30" r="248" s="2046">
      <c r="A248" s="2012" t="n"/>
      <c r="B248" s="2013" t="n"/>
      <c r="C248" s="2014" t="n"/>
      <c r="D248" s="3434" t="n"/>
      <c r="E248" s="3434" t="n"/>
      <c r="F248" s="3434" t="n"/>
      <c r="G248" s="3434" t="n"/>
      <c r="H248" s="3434" t="n"/>
      <c r="I248" s="3434" t="n"/>
      <c r="J248" s="3434" t="n"/>
      <c r="K248" s="3434" t="n"/>
      <c r="L248" s="3434" t="n"/>
      <c r="M248" s="3434" t="n"/>
      <c r="N248" s="3434" t="n"/>
      <c r="O248" s="3434" t="n"/>
      <c r="P248" s="2013" t="n"/>
      <c r="Q248" s="3434" t="n"/>
      <c r="R248" s="3434" t="n"/>
      <c r="S248" s="3434" t="n"/>
      <c r="T248" s="3434" t="n"/>
      <c r="U248" s="3434" t="n"/>
      <c r="V248" s="3434" t="n"/>
      <c r="W248" s="3434" t="n"/>
      <c r="X248" s="3434" t="n"/>
      <c r="Y248" s="3434" t="n"/>
      <c r="Z248" s="3434" t="n"/>
      <c r="AA248" s="3434" t="n"/>
      <c r="AB248" s="3434" t="n"/>
      <c r="AC248" s="3434" t="n"/>
      <c r="AD248" s="3434" t="n"/>
      <c r="AE248" s="3434" t="n"/>
      <c r="AF248" s="3434" t="n"/>
      <c r="AG248" s="3434" t="n"/>
      <c r="AH248" s="3434" t="n"/>
      <c r="AI248" s="3434" t="n"/>
      <c r="AJ248" s="3434" t="n"/>
      <c r="AK248" s="3434" t="n"/>
      <c r="AL248" s="3434" t="n"/>
      <c r="AM248" s="3434" t="n"/>
      <c r="AN248" s="3434" t="n"/>
      <c r="AO248" s="3434" t="n"/>
      <c r="AP248" s="3434" t="n"/>
      <c r="AQ248" s="3434" t="n"/>
      <c r="AR248" s="3434" t="n"/>
      <c r="AS248" s="3434" t="n"/>
      <c r="AT248" s="3434" t="n"/>
      <c r="AU248" s="3434" t="n"/>
      <c r="AV248" s="3434" t="n"/>
      <c r="AW248" s="3434" t="n"/>
      <c r="AX248" s="3434" t="n"/>
      <c r="AY248" s="3434" t="n"/>
      <c r="AZ248" s="3434" t="n"/>
      <c r="BA248" s="2013" t="n"/>
      <c r="BB248" s="2016" t="n"/>
    </row>
    <row customFormat="1" customHeight="1" ht="30" r="249" s="2046">
      <c r="A249" s="2012" t="n"/>
      <c r="B249" s="2013" t="n"/>
      <c r="C249" s="2014" t="n"/>
      <c r="D249" s="3434" t="n"/>
      <c r="E249" s="3434" t="n"/>
      <c r="F249" s="3434" t="n"/>
      <c r="G249" s="3434" t="n"/>
      <c r="H249" s="3434" t="n"/>
      <c r="I249" s="3434" t="n"/>
      <c r="J249" s="3434" t="n"/>
      <c r="K249" s="3434" t="n"/>
      <c r="L249" s="3434" t="n"/>
      <c r="M249" s="3434" t="n"/>
      <c r="N249" s="3434" t="n"/>
      <c r="O249" s="3434" t="n"/>
      <c r="P249" s="2013" t="n"/>
      <c r="Q249" s="3434" t="n"/>
      <c r="R249" s="3434" t="n"/>
      <c r="S249" s="3434" t="n"/>
      <c r="T249" s="3434" t="n"/>
      <c r="U249" s="3434" t="n"/>
      <c r="V249" s="3434" t="n"/>
      <c r="W249" s="3434" t="n"/>
      <c r="X249" s="3434" t="n"/>
      <c r="Y249" s="3434" t="n"/>
      <c r="Z249" s="3434" t="n"/>
      <c r="AA249" s="3434" t="n"/>
      <c r="AB249" s="3434" t="n"/>
      <c r="AC249" s="3434" t="n"/>
      <c r="AD249" s="3434" t="n"/>
      <c r="AE249" s="3434" t="n"/>
      <c r="AF249" s="3434" t="n"/>
      <c r="AG249" s="3434" t="n"/>
      <c r="AH249" s="3434" t="n"/>
      <c r="AI249" s="3434" t="n"/>
      <c r="AJ249" s="3434" t="n"/>
      <c r="AK249" s="3434" t="n"/>
      <c r="AL249" s="3434" t="n"/>
      <c r="AM249" s="3434" t="n"/>
      <c r="AN249" s="3434" t="n"/>
      <c r="AO249" s="3434" t="n"/>
      <c r="AP249" s="3434" t="n"/>
      <c r="AQ249" s="3434" t="n"/>
      <c r="AR249" s="3434" t="n"/>
      <c r="AS249" s="3434" t="n"/>
      <c r="AT249" s="3434" t="n"/>
      <c r="AU249" s="3434" t="n"/>
      <c r="AV249" s="3434" t="n"/>
      <c r="AW249" s="3434" t="n"/>
      <c r="AX249" s="3434" t="n"/>
      <c r="AY249" s="3434" t="n"/>
      <c r="AZ249" s="3434" t="n"/>
      <c r="BA249" s="2013" t="n"/>
      <c r="BB249" s="2016" t="n"/>
    </row>
    <row customFormat="1" customHeight="1" ht="30" r="250" s="2046">
      <c r="A250" s="2012" t="n"/>
      <c r="B250" s="2013" t="n"/>
      <c r="C250" s="2014" t="n"/>
      <c r="D250" s="3434" t="n"/>
      <c r="E250" s="3434" t="n"/>
      <c r="F250" s="3434" t="n"/>
      <c r="G250" s="3434" t="n"/>
      <c r="H250" s="3434" t="n"/>
      <c r="I250" s="3434" t="n"/>
      <c r="J250" s="3434" t="n"/>
      <c r="K250" s="3434" t="n"/>
      <c r="L250" s="3434" t="n"/>
      <c r="M250" s="3434" t="n"/>
      <c r="N250" s="3434" t="n"/>
      <c r="O250" s="3434" t="n"/>
      <c r="P250" s="2013" t="n"/>
      <c r="Q250" s="3434" t="n"/>
      <c r="R250" s="3434" t="n"/>
      <c r="S250" s="3434" t="n"/>
      <c r="T250" s="3434" t="n"/>
      <c r="U250" s="3434" t="n"/>
      <c r="V250" s="3434" t="n"/>
      <c r="W250" s="3434" t="n"/>
      <c r="X250" s="3434" t="n"/>
      <c r="Y250" s="3434" t="n"/>
      <c r="Z250" s="3434" t="n"/>
      <c r="AA250" s="3434" t="n"/>
      <c r="AB250" s="3434" t="n"/>
      <c r="AC250" s="3434" t="n"/>
      <c r="AD250" s="3434" t="n"/>
      <c r="AE250" s="3434" t="n"/>
      <c r="AF250" s="3434" t="n"/>
      <c r="AG250" s="3434" t="n"/>
      <c r="AH250" s="3434" t="n"/>
      <c r="AI250" s="3434" t="n"/>
      <c r="AJ250" s="3434" t="n"/>
      <c r="AK250" s="3434" t="n"/>
      <c r="AL250" s="3434" t="n"/>
      <c r="AM250" s="3434" t="n"/>
      <c r="AN250" s="3434" t="n"/>
      <c r="AO250" s="3434" t="n"/>
      <c r="AP250" s="3434" t="n"/>
      <c r="AQ250" s="3434" t="n"/>
      <c r="AR250" s="3434" t="n"/>
      <c r="AS250" s="3434" t="n"/>
      <c r="AT250" s="3434" t="n"/>
      <c r="AU250" s="3434" t="n"/>
      <c r="AV250" s="3434" t="n"/>
      <c r="AW250" s="3434" t="n"/>
      <c r="AX250" s="3434" t="n"/>
      <c r="AY250" s="3434" t="n"/>
      <c r="AZ250" s="3434" t="n"/>
      <c r="BA250" s="2013" t="n"/>
      <c r="BB250" s="2016" t="n"/>
    </row>
    <row customFormat="1" customHeight="1" ht="30" r="251" s="2046">
      <c r="A251" s="2012" t="n"/>
      <c r="B251" s="2013" t="n"/>
      <c r="C251" s="2014" t="n"/>
      <c r="D251" s="3434" t="n"/>
      <c r="E251" s="3434" t="n"/>
      <c r="F251" s="3434" t="n"/>
      <c r="G251" s="3434" t="n"/>
      <c r="H251" s="3434" t="n"/>
      <c r="I251" s="3434" t="n"/>
      <c r="J251" s="3434" t="n"/>
      <c r="K251" s="3434" t="n"/>
      <c r="L251" s="3434" t="n"/>
      <c r="M251" s="3434" t="n"/>
      <c r="N251" s="3434" t="n"/>
      <c r="O251" s="3434" t="n"/>
      <c r="P251" s="2013" t="n"/>
      <c r="Q251" s="3434" t="n"/>
      <c r="R251" s="3434" t="n"/>
      <c r="S251" s="3434" t="n"/>
      <c r="T251" s="3434" t="n"/>
      <c r="U251" s="3434" t="n"/>
      <c r="V251" s="3434" t="n"/>
      <c r="W251" s="3434" t="n"/>
      <c r="X251" s="3434" t="n"/>
      <c r="Y251" s="3434" t="n"/>
      <c r="Z251" s="3434" t="n"/>
      <c r="AA251" s="3434" t="n"/>
      <c r="AB251" s="3434" t="n"/>
      <c r="AC251" s="3434" t="n"/>
      <c r="AD251" s="3434" t="n"/>
      <c r="AE251" s="3434" t="n"/>
      <c r="AF251" s="3434" t="n"/>
      <c r="AG251" s="3434" t="n"/>
      <c r="AH251" s="3434" t="n"/>
      <c r="AI251" s="3434" t="n"/>
      <c r="AJ251" s="3434" t="n"/>
      <c r="AK251" s="3434" t="n"/>
      <c r="AL251" s="3434" t="n"/>
      <c r="AM251" s="3434" t="n"/>
      <c r="AN251" s="3434" t="n"/>
      <c r="AO251" s="3434" t="n"/>
      <c r="AP251" s="3434" t="n"/>
      <c r="AQ251" s="3434" t="n"/>
      <c r="AR251" s="3434" t="n"/>
      <c r="AS251" s="3434" t="n"/>
      <c r="AT251" s="3434" t="n"/>
      <c r="AU251" s="3434" t="n"/>
      <c r="AV251" s="3434" t="n"/>
      <c r="AW251" s="3434" t="n"/>
      <c r="AX251" s="3434" t="n"/>
      <c r="AY251" s="3434" t="n"/>
      <c r="AZ251" s="3434" t="n"/>
      <c r="BA251" s="2013" t="n"/>
      <c r="BB251" s="2016" t="n"/>
    </row>
    <row customFormat="1" customHeight="1" ht="30" r="252" s="2062">
      <c r="A252" s="2012" t="n"/>
      <c r="B252" s="2013" t="n"/>
      <c r="C252" s="2014" t="n"/>
      <c r="D252" s="3434" t="n"/>
      <c r="E252" s="3434" t="n"/>
      <c r="F252" s="3434" t="n"/>
      <c r="G252" s="3434" t="n"/>
      <c r="H252" s="3434" t="n"/>
      <c r="I252" s="3434" t="n"/>
      <c r="J252" s="3434" t="n"/>
      <c r="K252" s="3434" t="n"/>
      <c r="L252" s="3434" t="n"/>
      <c r="M252" s="3434" t="n"/>
      <c r="N252" s="3434" t="n"/>
      <c r="O252" s="3434" t="n"/>
      <c r="P252" s="2013" t="n"/>
      <c r="Q252" s="3434" t="n"/>
      <c r="R252" s="3434" t="n"/>
      <c r="S252" s="3434" t="n"/>
      <c r="T252" s="3434" t="n"/>
      <c r="U252" s="3434" t="n"/>
      <c r="V252" s="3434" t="n"/>
      <c r="W252" s="3434" t="n"/>
      <c r="X252" s="3434" t="n"/>
      <c r="Y252" s="3434" t="n"/>
      <c r="Z252" s="3434" t="n"/>
      <c r="AA252" s="3434" t="n"/>
      <c r="AB252" s="3434" t="n"/>
      <c r="AC252" s="3434" t="n"/>
      <c r="AD252" s="3434" t="n"/>
      <c r="AE252" s="3434" t="n"/>
      <c r="AF252" s="3434" t="n"/>
      <c r="AG252" s="3434" t="n"/>
      <c r="AH252" s="3434" t="n"/>
      <c r="AI252" s="3434" t="n"/>
      <c r="AJ252" s="3434" t="n"/>
      <c r="AK252" s="3434" t="n"/>
      <c r="AL252" s="3434" t="n"/>
      <c r="AM252" s="3434" t="n"/>
      <c r="AN252" s="3434" t="n"/>
      <c r="AO252" s="3434" t="n"/>
      <c r="AP252" s="3434" t="n"/>
      <c r="AQ252" s="3434" t="n"/>
      <c r="AR252" s="3434" t="n"/>
      <c r="AS252" s="3434" t="n"/>
      <c r="AT252" s="3434" t="n"/>
      <c r="AU252" s="3434" t="n"/>
      <c r="AV252" s="3434" t="n"/>
      <c r="AW252" s="3434" t="n"/>
      <c r="AX252" s="3434" t="n"/>
      <c r="AY252" s="3434" t="n"/>
      <c r="AZ252" s="3434" t="n"/>
      <c r="BA252" s="2013" t="n"/>
      <c r="BB252" s="2016" t="n"/>
    </row>
    <row customFormat="1" customHeight="1" ht="30" r="253" s="2046">
      <c r="A253" s="2012" t="n"/>
      <c r="B253" s="2013" t="n"/>
      <c r="C253" s="2014" t="n"/>
      <c r="D253" s="3434" t="n"/>
      <c r="E253" s="3434" t="n"/>
      <c r="F253" s="3434" t="n"/>
      <c r="G253" s="3434" t="n"/>
      <c r="H253" s="3434" t="n"/>
      <c r="I253" s="3434" t="n"/>
      <c r="J253" s="3434" t="n"/>
      <c r="K253" s="3434" t="n"/>
      <c r="L253" s="3434" t="n"/>
      <c r="M253" s="3434" t="n"/>
      <c r="N253" s="3434" t="n"/>
      <c r="O253" s="3434" t="n"/>
      <c r="P253" s="2013" t="n"/>
      <c r="Q253" s="3434" t="n"/>
      <c r="R253" s="3434" t="n"/>
      <c r="S253" s="3434" t="n"/>
      <c r="T253" s="3434" t="n"/>
      <c r="U253" s="3434" t="n"/>
      <c r="V253" s="3434" t="n"/>
      <c r="W253" s="3434" t="n"/>
      <c r="X253" s="3434" t="n"/>
      <c r="Y253" s="3434" t="n"/>
      <c r="Z253" s="3434" t="n"/>
      <c r="AA253" s="3434" t="n"/>
      <c r="AB253" s="3434" t="n"/>
      <c r="AC253" s="3434" t="n"/>
      <c r="AD253" s="3434" t="n"/>
      <c r="AE253" s="3434" t="n"/>
      <c r="AF253" s="3434" t="n"/>
      <c r="AG253" s="3434" t="n"/>
      <c r="AH253" s="3434" t="n"/>
      <c r="AI253" s="3434" t="n"/>
      <c r="AJ253" s="3434" t="n"/>
      <c r="AK253" s="3434" t="n"/>
      <c r="AL253" s="3434" t="n"/>
      <c r="AM253" s="3434" t="n"/>
      <c r="AN253" s="3434" t="n"/>
      <c r="AO253" s="3434" t="n"/>
      <c r="AP253" s="3434" t="n"/>
      <c r="AQ253" s="3434" t="n"/>
      <c r="AR253" s="3434" t="n"/>
      <c r="AS253" s="3434" t="n"/>
      <c r="AT253" s="3434" t="n"/>
      <c r="AU253" s="3434" t="n"/>
      <c r="AV253" s="3434" t="n"/>
      <c r="AW253" s="3434" t="n"/>
      <c r="AX253" s="3434" t="n"/>
      <c r="AY253" s="3434" t="n"/>
      <c r="AZ253" s="3434" t="n"/>
      <c r="BA253" s="2013" t="n"/>
      <c r="BB253" s="2016" t="n"/>
    </row>
    <row customFormat="1" customHeight="1" ht="30" r="254" s="2046">
      <c r="A254" s="2012" t="n"/>
      <c r="B254" s="2013" t="n"/>
      <c r="C254" s="2014" t="n"/>
      <c r="D254" s="3434" t="n"/>
      <c r="E254" s="3434" t="n"/>
      <c r="F254" s="3434" t="n"/>
      <c r="G254" s="3434" t="n"/>
      <c r="H254" s="3434" t="n"/>
      <c r="I254" s="3434" t="n"/>
      <c r="J254" s="3434" t="n"/>
      <c r="K254" s="3434" t="n"/>
      <c r="L254" s="3434" t="n"/>
      <c r="M254" s="3434" t="n"/>
      <c r="N254" s="3434" t="n"/>
      <c r="O254" s="3434" t="n"/>
      <c r="P254" s="2013" t="n"/>
      <c r="Q254" s="3434" t="n"/>
      <c r="R254" s="3434" t="n"/>
      <c r="S254" s="3434" t="n"/>
      <c r="T254" s="3434" t="n"/>
      <c r="U254" s="3434" t="n"/>
      <c r="V254" s="3434" t="n"/>
      <c r="W254" s="3434" t="n"/>
      <c r="X254" s="3434" t="n"/>
      <c r="Y254" s="3434" t="n"/>
      <c r="Z254" s="3434" t="n"/>
      <c r="AA254" s="3434" t="n"/>
      <c r="AB254" s="3434" t="n"/>
      <c r="AC254" s="3434" t="n"/>
      <c r="AD254" s="3434" t="n"/>
      <c r="AE254" s="3434" t="n"/>
      <c r="AF254" s="3434" t="n"/>
      <c r="AG254" s="3434" t="n"/>
      <c r="AH254" s="3434" t="n"/>
      <c r="AI254" s="3434" t="n"/>
      <c r="AJ254" s="3434" t="n"/>
      <c r="AK254" s="3434" t="n"/>
      <c r="AL254" s="3434" t="n"/>
      <c r="AM254" s="3434" t="n"/>
      <c r="AN254" s="3434" t="n"/>
      <c r="AO254" s="3434" t="n"/>
      <c r="AP254" s="3434" t="n"/>
      <c r="AQ254" s="3434" t="n"/>
      <c r="AR254" s="3434" t="n"/>
      <c r="AS254" s="3434" t="n"/>
      <c r="AT254" s="3434" t="n"/>
      <c r="AU254" s="3434" t="n"/>
      <c r="AV254" s="3434" t="n"/>
      <c r="AW254" s="3434" t="n"/>
      <c r="AX254" s="3434" t="n"/>
      <c r="AY254" s="3434" t="n"/>
      <c r="AZ254" s="3434" t="n"/>
      <c r="BA254" s="2013" t="n"/>
      <c r="BB254" s="2016" t="n"/>
    </row>
    <row customFormat="1" customHeight="1" ht="30" r="255" s="2046">
      <c r="A255" s="2012" t="n"/>
      <c r="B255" s="2013" t="n"/>
      <c r="C255" s="2014" t="n"/>
      <c r="D255" s="3434" t="n"/>
      <c r="E255" s="3434" t="n"/>
      <c r="F255" s="3434" t="n"/>
      <c r="G255" s="3434" t="n"/>
      <c r="H255" s="3434" t="n"/>
      <c r="I255" s="3434" t="n"/>
      <c r="J255" s="3434" t="n"/>
      <c r="K255" s="3434" t="n"/>
      <c r="L255" s="3434" t="n"/>
      <c r="M255" s="3434" t="n"/>
      <c r="N255" s="3434" t="n"/>
      <c r="O255" s="3434" t="n"/>
      <c r="P255" s="2013" t="n"/>
      <c r="Q255" s="3434" t="n"/>
      <c r="R255" s="3434" t="n"/>
      <c r="S255" s="3434" t="n"/>
      <c r="T255" s="3434" t="n"/>
      <c r="U255" s="3434" t="n"/>
      <c r="V255" s="3434" t="n"/>
      <c r="W255" s="3434" t="n"/>
      <c r="X255" s="3434" t="n"/>
      <c r="Y255" s="3434" t="n"/>
      <c r="Z255" s="3434" t="n"/>
      <c r="AA255" s="3434" t="n"/>
      <c r="AB255" s="3434" t="n"/>
      <c r="AC255" s="3434" t="n"/>
      <c r="AD255" s="3434" t="n"/>
      <c r="AE255" s="3434" t="n"/>
      <c r="AF255" s="3434" t="n"/>
      <c r="AG255" s="3434" t="n"/>
      <c r="AH255" s="3434" t="n"/>
      <c r="AI255" s="3434" t="n"/>
      <c r="AJ255" s="3434" t="n"/>
      <c r="AK255" s="3434" t="n"/>
      <c r="AL255" s="3434" t="n"/>
      <c r="AM255" s="3434" t="n"/>
      <c r="AN255" s="3434" t="n"/>
      <c r="AO255" s="3434" t="n"/>
      <c r="AP255" s="3434" t="n"/>
      <c r="AQ255" s="3434" t="n"/>
      <c r="AR255" s="3434" t="n"/>
      <c r="AS255" s="3434" t="n"/>
      <c r="AT255" s="3434" t="n"/>
      <c r="AU255" s="3434" t="n"/>
      <c r="AV255" s="3434" t="n"/>
      <c r="AW255" s="3434" t="n"/>
      <c r="AX255" s="3434" t="n"/>
      <c r="AY255" s="3434" t="n"/>
      <c r="AZ255" s="3434" t="n"/>
      <c r="BA255" s="2013" t="n"/>
      <c r="BB255" s="2016" t="n"/>
    </row>
    <row customFormat="1" customHeight="1" ht="30" r="256" s="2046">
      <c r="A256" s="2012" t="n"/>
      <c r="B256" s="2013" t="n"/>
      <c r="C256" s="2014" t="n"/>
      <c r="D256" s="3434" t="n"/>
      <c r="E256" s="3434" t="n"/>
      <c r="F256" s="3434" t="n"/>
      <c r="G256" s="3434" t="n"/>
      <c r="H256" s="3434" t="n"/>
      <c r="I256" s="3434" t="n"/>
      <c r="J256" s="3434" t="n"/>
      <c r="K256" s="3434" t="n"/>
      <c r="L256" s="3434" t="n"/>
      <c r="M256" s="3434" t="n"/>
      <c r="N256" s="3434" t="n"/>
      <c r="O256" s="3434" t="n"/>
      <c r="P256" s="2013" t="n"/>
      <c r="Q256" s="3434" t="n"/>
      <c r="R256" s="3434" t="n"/>
      <c r="S256" s="3434" t="n"/>
      <c r="T256" s="3434" t="n"/>
      <c r="U256" s="3434" t="n"/>
      <c r="V256" s="3434" t="n"/>
      <c r="W256" s="3434" t="n"/>
      <c r="X256" s="3434" t="n"/>
      <c r="Y256" s="3434" t="n"/>
      <c r="Z256" s="3434" t="n"/>
      <c r="AA256" s="3434" t="n"/>
      <c r="AB256" s="3434" t="n"/>
      <c r="AC256" s="3434" t="n"/>
      <c r="AD256" s="3434" t="n"/>
      <c r="AE256" s="3434" t="n"/>
      <c r="AF256" s="3434" t="n"/>
      <c r="AG256" s="3434" t="n"/>
      <c r="AH256" s="3434" t="n"/>
      <c r="AI256" s="3434" t="n"/>
      <c r="AJ256" s="3434" t="n"/>
      <c r="AK256" s="3434" t="n"/>
      <c r="AL256" s="3434" t="n"/>
      <c r="AM256" s="3434" t="n"/>
      <c r="AN256" s="3434" t="n"/>
      <c r="AO256" s="3434" t="n"/>
      <c r="AP256" s="3434" t="n"/>
      <c r="AQ256" s="3434" t="n"/>
      <c r="AR256" s="3434" t="n"/>
      <c r="AS256" s="3434" t="n"/>
      <c r="AT256" s="3434" t="n"/>
      <c r="AU256" s="3434" t="n"/>
      <c r="AV256" s="3434" t="n"/>
      <c r="AW256" s="3434" t="n"/>
      <c r="AX256" s="3434" t="n"/>
      <c r="AY256" s="3434" t="n"/>
      <c r="AZ256" s="3434" t="n"/>
      <c r="BA256" s="2013" t="n"/>
      <c r="BB256" s="2016" t="n"/>
    </row>
    <row customFormat="1" customHeight="1" ht="30" r="257" s="2046">
      <c r="A257" s="2012" t="n"/>
      <c r="B257" s="2013" t="n"/>
      <c r="C257" s="2014" t="n"/>
      <c r="D257" s="3434" t="n"/>
      <c r="E257" s="3434" t="n"/>
      <c r="F257" s="3434" t="n"/>
      <c r="G257" s="3434" t="n"/>
      <c r="H257" s="3434" t="n"/>
      <c r="I257" s="3434" t="n"/>
      <c r="J257" s="3434" t="n"/>
      <c r="K257" s="3434" t="n"/>
      <c r="L257" s="3434" t="n"/>
      <c r="M257" s="3434" t="n"/>
      <c r="N257" s="3434" t="n"/>
      <c r="O257" s="3434" t="n"/>
      <c r="P257" s="2013" t="n"/>
      <c r="Q257" s="3434" t="n"/>
      <c r="R257" s="3434" t="n"/>
      <c r="S257" s="3434" t="n"/>
      <c r="T257" s="3434" t="n"/>
      <c r="U257" s="3434" t="n"/>
      <c r="V257" s="3434" t="n"/>
      <c r="W257" s="3434" t="n"/>
      <c r="X257" s="3434" t="n"/>
      <c r="Y257" s="3434" t="n"/>
      <c r="Z257" s="3434" t="n"/>
      <c r="AA257" s="3434" t="n"/>
      <c r="AB257" s="3434" t="n"/>
      <c r="AC257" s="3434" t="n"/>
      <c r="AD257" s="3434" t="n"/>
      <c r="AE257" s="3434" t="n"/>
      <c r="AF257" s="3434" t="n"/>
      <c r="AG257" s="3434" t="n"/>
      <c r="AH257" s="3434" t="n"/>
      <c r="AI257" s="3434" t="n"/>
      <c r="AJ257" s="3434" t="n"/>
      <c r="AK257" s="3434" t="n"/>
      <c r="AL257" s="3434" t="n"/>
      <c r="AM257" s="3434" t="n"/>
      <c r="AN257" s="3434" t="n"/>
      <c r="AO257" s="3434" t="n"/>
      <c r="AP257" s="3434" t="n"/>
      <c r="AQ257" s="3434" t="n"/>
      <c r="AR257" s="3434" t="n"/>
      <c r="AS257" s="3434" t="n"/>
      <c r="AT257" s="3434" t="n"/>
      <c r="AU257" s="3434" t="n"/>
      <c r="AV257" s="3434" t="n"/>
      <c r="AW257" s="3434" t="n"/>
      <c r="AX257" s="3434" t="n"/>
      <c r="AY257" s="3434" t="n"/>
      <c r="AZ257" s="3434" t="n"/>
      <c r="BA257" s="2013" t="n"/>
      <c r="BB257" s="2016" t="n"/>
    </row>
    <row customFormat="1" customHeight="1" ht="30" r="258" s="2046">
      <c r="A258" s="2012" t="n"/>
      <c r="B258" s="2013" t="n"/>
      <c r="C258" s="2014" t="n"/>
      <c r="D258" s="3434" t="n"/>
      <c r="E258" s="3434" t="n"/>
      <c r="F258" s="3434" t="n"/>
      <c r="G258" s="3434" t="n"/>
      <c r="H258" s="3434" t="n"/>
      <c r="I258" s="3434" t="n"/>
      <c r="J258" s="3434" t="n"/>
      <c r="K258" s="3434" t="n"/>
      <c r="L258" s="3434" t="n"/>
      <c r="M258" s="3434" t="n"/>
      <c r="N258" s="3434" t="n"/>
      <c r="O258" s="3434" t="n"/>
      <c r="P258" s="2013" t="n"/>
      <c r="Q258" s="3434" t="n"/>
      <c r="R258" s="3434" t="n"/>
      <c r="S258" s="3434" t="n"/>
      <c r="T258" s="3434" t="n"/>
      <c r="U258" s="3434" t="n"/>
      <c r="V258" s="3434" t="n"/>
      <c r="W258" s="3434" t="n"/>
      <c r="X258" s="3434" t="n"/>
      <c r="Y258" s="3434" t="n"/>
      <c r="Z258" s="3434" t="n"/>
      <c r="AA258" s="3434" t="n"/>
      <c r="AB258" s="3434" t="n"/>
      <c r="AC258" s="3434" t="n"/>
      <c r="AD258" s="3434" t="n"/>
      <c r="AE258" s="3434" t="n"/>
      <c r="AF258" s="3434" t="n"/>
      <c r="AG258" s="3434" t="n"/>
      <c r="AH258" s="3434" t="n"/>
      <c r="AI258" s="3434" t="n"/>
      <c r="AJ258" s="3434" t="n"/>
      <c r="AK258" s="3434" t="n"/>
      <c r="AL258" s="3434" t="n"/>
      <c r="AM258" s="3434" t="n"/>
      <c r="AN258" s="3434" t="n"/>
      <c r="AO258" s="3434" t="n"/>
      <c r="AP258" s="3434" t="n"/>
      <c r="AQ258" s="3434" t="n"/>
      <c r="AR258" s="3434" t="n"/>
      <c r="AS258" s="3434" t="n"/>
      <c r="AT258" s="3434" t="n"/>
      <c r="AU258" s="3434" t="n"/>
      <c r="AV258" s="3434" t="n"/>
      <c r="AW258" s="3434" t="n"/>
      <c r="AX258" s="3434" t="n"/>
      <c r="AY258" s="3434" t="n"/>
      <c r="AZ258" s="3434" t="n"/>
      <c r="BA258" s="2013" t="n"/>
      <c r="BB258" s="2016" t="n"/>
    </row>
    <row customFormat="1" customHeight="1" ht="30" r="259" s="2046">
      <c r="A259" s="2012" t="n"/>
      <c r="B259" s="2013" t="n"/>
      <c r="C259" s="2014" t="n"/>
      <c r="D259" s="3434" t="n"/>
      <c r="E259" s="3434" t="n"/>
      <c r="F259" s="3434" t="n"/>
      <c r="G259" s="3434" t="n"/>
      <c r="H259" s="3434" t="n"/>
      <c r="I259" s="3434" t="n"/>
      <c r="J259" s="3434" t="n"/>
      <c r="K259" s="3434" t="n"/>
      <c r="L259" s="3434" t="n"/>
      <c r="M259" s="3434" t="n"/>
      <c r="N259" s="3434" t="n"/>
      <c r="O259" s="3434" t="n"/>
      <c r="P259" s="2013" t="n"/>
      <c r="Q259" s="3434" t="n"/>
      <c r="R259" s="3434" t="n"/>
      <c r="S259" s="3434" t="n"/>
      <c r="T259" s="3434" t="n"/>
      <c r="U259" s="3434" t="n"/>
      <c r="V259" s="3434" t="n"/>
      <c r="W259" s="3434" t="n"/>
      <c r="X259" s="3434" t="n"/>
      <c r="Y259" s="3434" t="n"/>
      <c r="Z259" s="3434" t="n"/>
      <c r="AA259" s="3434" t="n"/>
      <c r="AB259" s="3434" t="n"/>
      <c r="AC259" s="3434" t="n"/>
      <c r="AD259" s="3434" t="n"/>
      <c r="AE259" s="3434" t="n"/>
      <c r="AF259" s="3434" t="n"/>
      <c r="AG259" s="3434" t="n"/>
      <c r="AH259" s="3434" t="n"/>
      <c r="AI259" s="3434" t="n"/>
      <c r="AJ259" s="3434" t="n"/>
      <c r="AK259" s="3434" t="n"/>
      <c r="AL259" s="3434" t="n"/>
      <c r="AM259" s="3434" t="n"/>
      <c r="AN259" s="3434" t="n"/>
      <c r="AO259" s="3434" t="n"/>
      <c r="AP259" s="3434" t="n"/>
      <c r="AQ259" s="3434" t="n"/>
      <c r="AR259" s="3434" t="n"/>
      <c r="AS259" s="3434" t="n"/>
      <c r="AT259" s="3434" t="n"/>
      <c r="AU259" s="3434" t="n"/>
      <c r="AV259" s="3434" t="n"/>
      <c r="AW259" s="3434" t="n"/>
      <c r="AX259" s="3434" t="n"/>
      <c r="AY259" s="3434" t="n"/>
      <c r="AZ259" s="3434" t="n"/>
      <c r="BA259" s="2013" t="n"/>
      <c r="BB259" s="2016" t="n"/>
    </row>
    <row customFormat="1" customHeight="1" ht="30" r="260" s="2046">
      <c r="A260" s="2012" t="n"/>
      <c r="B260" s="2013" t="n"/>
      <c r="C260" s="2014" t="n"/>
      <c r="D260" s="3434" t="n"/>
      <c r="E260" s="3434" t="n"/>
      <c r="F260" s="3434" t="n"/>
      <c r="G260" s="3434" t="n"/>
      <c r="H260" s="3434" t="n"/>
      <c r="I260" s="3434" t="n"/>
      <c r="J260" s="3434" t="n"/>
      <c r="K260" s="3434" t="n"/>
      <c r="L260" s="3434" t="n"/>
      <c r="M260" s="3434" t="n"/>
      <c r="N260" s="3434" t="n"/>
      <c r="O260" s="3434" t="n"/>
      <c r="P260" s="2013" t="n"/>
      <c r="Q260" s="3434" t="n"/>
      <c r="R260" s="3434" t="n"/>
      <c r="S260" s="3434" t="n"/>
      <c r="T260" s="3434" t="n"/>
      <c r="U260" s="3434" t="n"/>
      <c r="V260" s="3434" t="n"/>
      <c r="W260" s="3434" t="n"/>
      <c r="X260" s="3434" t="n"/>
      <c r="Y260" s="3434" t="n"/>
      <c r="Z260" s="3434" t="n"/>
      <c r="AA260" s="3434" t="n"/>
      <c r="AB260" s="3434" t="n"/>
      <c r="AC260" s="3434" t="n"/>
      <c r="AD260" s="3434" t="n"/>
      <c r="AE260" s="3434" t="n"/>
      <c r="AF260" s="3434" t="n"/>
      <c r="AG260" s="3434" t="n"/>
      <c r="AH260" s="3434" t="n"/>
      <c r="AI260" s="3434" t="n"/>
      <c r="AJ260" s="3434" t="n"/>
      <c r="AK260" s="3434" t="n"/>
      <c r="AL260" s="3434" t="n"/>
      <c r="AM260" s="3434" t="n"/>
      <c r="AN260" s="3434" t="n"/>
      <c r="AO260" s="3434" t="n"/>
      <c r="AP260" s="3434" t="n"/>
      <c r="AQ260" s="3434" t="n"/>
      <c r="AR260" s="3434" t="n"/>
      <c r="AS260" s="3434" t="n"/>
      <c r="AT260" s="3434" t="n"/>
      <c r="AU260" s="3434" t="n"/>
      <c r="AV260" s="3434" t="n"/>
      <c r="AW260" s="3434" t="n"/>
      <c r="AX260" s="3434" t="n"/>
      <c r="AY260" s="3434" t="n"/>
      <c r="AZ260" s="3434" t="n"/>
      <c r="BA260" s="2013" t="n"/>
      <c r="BB260" s="2016" t="n"/>
    </row>
    <row customFormat="1" customHeight="1" ht="30" r="261" s="2046">
      <c r="A261" s="2012" t="n"/>
      <c r="B261" s="2013" t="n"/>
      <c r="C261" s="2014" t="n"/>
      <c r="D261" s="3434" t="n"/>
      <c r="E261" s="3434" t="n"/>
      <c r="F261" s="3434" t="n"/>
      <c r="G261" s="3434" t="n"/>
      <c r="H261" s="3434" t="n"/>
      <c r="I261" s="3434" t="n"/>
      <c r="J261" s="3434" t="n"/>
      <c r="K261" s="3434" t="n"/>
      <c r="L261" s="3434" t="n"/>
      <c r="M261" s="3434" t="n"/>
      <c r="N261" s="3434" t="n"/>
      <c r="O261" s="3434" t="n"/>
      <c r="P261" s="2013" t="n"/>
      <c r="Q261" s="3434" t="n"/>
      <c r="R261" s="3434" t="n"/>
      <c r="S261" s="3434" t="n"/>
      <c r="T261" s="3434" t="n"/>
      <c r="U261" s="3434" t="n"/>
      <c r="V261" s="3434" t="n"/>
      <c r="W261" s="3434" t="n"/>
      <c r="X261" s="3434" t="n"/>
      <c r="Y261" s="3434" t="n"/>
      <c r="Z261" s="3434" t="n"/>
      <c r="AA261" s="3434" t="n"/>
      <c r="AB261" s="3434" t="n"/>
      <c r="AC261" s="3434" t="n"/>
      <c r="AD261" s="3434" t="n"/>
      <c r="AE261" s="3434" t="n"/>
      <c r="AF261" s="3434" t="n"/>
      <c r="AG261" s="3434" t="n"/>
      <c r="AH261" s="3434" t="n"/>
      <c r="AI261" s="3434" t="n"/>
      <c r="AJ261" s="3434" t="n"/>
      <c r="AK261" s="3434" t="n"/>
      <c r="AL261" s="3434" t="n"/>
      <c r="AM261" s="3434" t="n"/>
      <c r="AN261" s="3434" t="n"/>
      <c r="AO261" s="3434" t="n"/>
      <c r="AP261" s="3434" t="n"/>
      <c r="AQ261" s="3434" t="n"/>
      <c r="AR261" s="3434" t="n"/>
      <c r="AS261" s="3434" t="n"/>
      <c r="AT261" s="3434" t="n"/>
      <c r="AU261" s="3434" t="n"/>
      <c r="AV261" s="3434" t="n"/>
      <c r="AW261" s="3434" t="n"/>
      <c r="AX261" s="3434" t="n"/>
      <c r="AY261" s="3434" t="n"/>
      <c r="AZ261" s="3434" t="n"/>
      <c r="BA261" s="2013" t="n"/>
      <c r="BB261" s="2016" t="n"/>
    </row>
    <row customFormat="1" customHeight="1" ht="48.75" r="262" s="2046">
      <c r="A262" s="2012" t="n"/>
      <c r="B262" s="2013" t="n"/>
      <c r="C262" s="2014" t="n"/>
      <c r="D262" s="3434" t="n"/>
      <c r="E262" s="3434" t="n"/>
      <c r="F262" s="3434" t="n"/>
      <c r="G262" s="3434" t="n"/>
      <c r="H262" s="3434" t="n"/>
      <c r="I262" s="3434" t="n"/>
      <c r="J262" s="3434" t="n"/>
      <c r="K262" s="3434" t="n"/>
      <c r="L262" s="3434" t="n"/>
      <c r="M262" s="3434" t="n"/>
      <c r="N262" s="3434" t="n"/>
      <c r="O262" s="3434" t="n"/>
      <c r="P262" s="2013" t="n"/>
      <c r="Q262" s="3434" t="n"/>
      <c r="R262" s="3434" t="n"/>
      <c r="S262" s="3434" t="n"/>
      <c r="T262" s="3434" t="n"/>
      <c r="U262" s="3434" t="n"/>
      <c r="V262" s="3434" t="n"/>
      <c r="W262" s="3434" t="n"/>
      <c r="X262" s="3434" t="n"/>
      <c r="Y262" s="3434" t="n"/>
      <c r="Z262" s="3434" t="n"/>
      <c r="AA262" s="3434" t="n"/>
      <c r="AB262" s="3434" t="n"/>
      <c r="AC262" s="3434" t="n"/>
      <c r="AD262" s="3434" t="n"/>
      <c r="AE262" s="3434" t="n"/>
      <c r="AF262" s="3434" t="n"/>
      <c r="AG262" s="3434" t="n"/>
      <c r="AH262" s="3434" t="n"/>
      <c r="AI262" s="3434" t="n"/>
      <c r="AJ262" s="3434" t="n"/>
      <c r="AK262" s="3434" t="n"/>
      <c r="AL262" s="3434" t="n"/>
      <c r="AM262" s="3434" t="n"/>
      <c r="AN262" s="3434" t="n"/>
      <c r="AO262" s="3434" t="n"/>
      <c r="AP262" s="3434" t="n"/>
      <c r="AQ262" s="3434" t="n"/>
      <c r="AR262" s="3434" t="n"/>
      <c r="AS262" s="3434" t="n"/>
      <c r="AT262" s="3434" t="n"/>
      <c r="AU262" s="3434" t="n"/>
      <c r="AV262" s="3434" t="n"/>
      <c r="AW262" s="3434" t="n"/>
      <c r="AX262" s="3434" t="n"/>
      <c r="AY262" s="3434" t="n"/>
      <c r="AZ262" s="3434" t="n"/>
      <c r="BA262" s="2013" t="n"/>
      <c r="BB262" s="2016" t="n"/>
    </row>
    <row customFormat="1" customHeight="1" ht="30" r="263" s="2046">
      <c r="A263" s="2012" t="n"/>
      <c r="B263" s="2013" t="n"/>
      <c r="C263" s="2014" t="n"/>
      <c r="D263" s="3434" t="n"/>
      <c r="E263" s="3434" t="n"/>
      <c r="F263" s="3434" t="n"/>
      <c r="G263" s="3434" t="n"/>
      <c r="H263" s="3434" t="n"/>
      <c r="I263" s="3434" t="n"/>
      <c r="J263" s="3434" t="n"/>
      <c r="K263" s="3434" t="n"/>
      <c r="L263" s="3434" t="n"/>
      <c r="M263" s="3434" t="n"/>
      <c r="N263" s="3434" t="n"/>
      <c r="O263" s="3434" t="n"/>
      <c r="P263" s="2013" t="n"/>
      <c r="Q263" s="3434" t="n"/>
      <c r="R263" s="3434" t="n"/>
      <c r="S263" s="3434" t="n"/>
      <c r="T263" s="3434" t="n"/>
      <c r="U263" s="3434" t="n"/>
      <c r="V263" s="3434" t="n"/>
      <c r="W263" s="3434" t="n"/>
      <c r="X263" s="3434" t="n"/>
      <c r="Y263" s="3434" t="n"/>
      <c r="Z263" s="3434" t="n"/>
      <c r="AA263" s="3434" t="n"/>
      <c r="AB263" s="3434" t="n"/>
      <c r="AC263" s="3434" t="n"/>
      <c r="AD263" s="3434" t="n"/>
      <c r="AE263" s="3434" t="n"/>
      <c r="AF263" s="3434" t="n"/>
      <c r="AG263" s="3434" t="n"/>
      <c r="AH263" s="3434" t="n"/>
      <c r="AI263" s="3434" t="n"/>
      <c r="AJ263" s="3434" t="n"/>
      <c r="AK263" s="3434" t="n"/>
      <c r="AL263" s="3434" t="n"/>
      <c r="AM263" s="3434" t="n"/>
      <c r="AN263" s="3434" t="n"/>
      <c r="AO263" s="3434" t="n"/>
      <c r="AP263" s="3434" t="n"/>
      <c r="AQ263" s="3434" t="n"/>
      <c r="AR263" s="3434" t="n"/>
      <c r="AS263" s="3434" t="n"/>
      <c r="AT263" s="3434" t="n"/>
      <c r="AU263" s="3434" t="n"/>
      <c r="AV263" s="3434" t="n"/>
      <c r="AW263" s="3434" t="n"/>
      <c r="AX263" s="3434" t="n"/>
      <c r="AY263" s="3434" t="n"/>
      <c r="AZ263" s="3434" t="n"/>
      <c r="BA263" s="2013" t="n"/>
      <c r="BB263" s="2016" t="n"/>
    </row>
    <row customFormat="1" customHeight="1" ht="30" r="264" s="2046">
      <c r="A264" s="2012" t="n"/>
      <c r="B264" s="2013" t="n"/>
      <c r="C264" s="2014" t="n"/>
      <c r="D264" s="3434" t="n"/>
      <c r="E264" s="3434" t="n"/>
      <c r="F264" s="3434" t="n"/>
      <c r="G264" s="3434" t="n"/>
      <c r="H264" s="3434" t="n"/>
      <c r="I264" s="3434" t="n"/>
      <c r="J264" s="3434" t="n"/>
      <c r="K264" s="3434" t="n"/>
      <c r="L264" s="3434" t="n"/>
      <c r="M264" s="3434" t="n"/>
      <c r="N264" s="3434" t="n"/>
      <c r="O264" s="3434" t="n"/>
      <c r="P264" s="2013" t="n"/>
      <c r="Q264" s="3434" t="n"/>
      <c r="R264" s="3434" t="n"/>
      <c r="S264" s="3434" t="n"/>
      <c r="T264" s="3434" t="n"/>
      <c r="U264" s="3434" t="n"/>
      <c r="V264" s="3434" t="n"/>
      <c r="W264" s="3434" t="n"/>
      <c r="X264" s="3434" t="n"/>
      <c r="Y264" s="3434" t="n"/>
      <c r="Z264" s="3434" t="n"/>
      <c r="AA264" s="3434" t="n"/>
      <c r="AB264" s="3434" t="n"/>
      <c r="AC264" s="3434" t="n"/>
      <c r="AD264" s="3434" t="n"/>
      <c r="AE264" s="3434" t="n"/>
      <c r="AF264" s="3434" t="n"/>
      <c r="AG264" s="3434" t="n"/>
      <c r="AH264" s="3434" t="n"/>
      <c r="AI264" s="3434" t="n"/>
      <c r="AJ264" s="3434" t="n"/>
      <c r="AK264" s="3434" t="n"/>
      <c r="AL264" s="3434" t="n"/>
      <c r="AM264" s="3434" t="n"/>
      <c r="AN264" s="3434" t="n"/>
      <c r="AO264" s="3434" t="n"/>
      <c r="AP264" s="3434" t="n"/>
      <c r="AQ264" s="3434" t="n"/>
      <c r="AR264" s="3434" t="n"/>
      <c r="AS264" s="3434" t="n"/>
      <c r="AT264" s="3434" t="n"/>
      <c r="AU264" s="3434" t="n"/>
      <c r="AV264" s="3434" t="n"/>
      <c r="AW264" s="3434" t="n"/>
      <c r="AX264" s="3434" t="n"/>
      <c r="AY264" s="3434" t="n"/>
      <c r="AZ264" s="3434" t="n"/>
      <c r="BA264" s="2013" t="n"/>
      <c r="BB264" s="2016" t="n"/>
    </row>
    <row customFormat="1" customHeight="1" ht="30" r="265" s="2046">
      <c r="A265" s="2012" t="n"/>
      <c r="B265" s="2013" t="n"/>
      <c r="C265" s="2014" t="n"/>
      <c r="D265" s="3434" t="n"/>
      <c r="E265" s="3434" t="n"/>
      <c r="F265" s="3434" t="n"/>
      <c r="G265" s="3434" t="n"/>
      <c r="H265" s="3434" t="n"/>
      <c r="I265" s="3434" t="n"/>
      <c r="J265" s="3434" t="n"/>
      <c r="K265" s="3434" t="n"/>
      <c r="L265" s="3434" t="n"/>
      <c r="M265" s="3434" t="n"/>
      <c r="N265" s="3434" t="n"/>
      <c r="O265" s="3434" t="n"/>
      <c r="P265" s="2013" t="n"/>
      <c r="Q265" s="3434" t="n"/>
      <c r="R265" s="3434" t="n"/>
      <c r="S265" s="3434" t="n"/>
      <c r="T265" s="3434" t="n"/>
      <c r="U265" s="3434" t="n"/>
      <c r="V265" s="3434" t="n"/>
      <c r="W265" s="3434" t="n"/>
      <c r="X265" s="3434" t="n"/>
      <c r="Y265" s="3434" t="n"/>
      <c r="Z265" s="3434" t="n"/>
      <c r="AA265" s="3434" t="n"/>
      <c r="AB265" s="3434" t="n"/>
      <c r="AC265" s="3434" t="n"/>
      <c r="AD265" s="3434" t="n"/>
      <c r="AE265" s="3434" t="n"/>
      <c r="AF265" s="3434" t="n"/>
      <c r="AG265" s="3434" t="n"/>
      <c r="AH265" s="3434" t="n"/>
      <c r="AI265" s="3434" t="n"/>
      <c r="AJ265" s="3434" t="n"/>
      <c r="AK265" s="3434" t="n"/>
      <c r="AL265" s="3434" t="n"/>
      <c r="AM265" s="3434" t="n"/>
      <c r="AN265" s="3434" t="n"/>
      <c r="AO265" s="3434" t="n"/>
      <c r="AP265" s="3434" t="n"/>
      <c r="AQ265" s="3434" t="n"/>
      <c r="AR265" s="3434" t="n"/>
      <c r="AS265" s="3434" t="n"/>
      <c r="AT265" s="3434" t="n"/>
      <c r="AU265" s="3434" t="n"/>
      <c r="AV265" s="3434" t="n"/>
      <c r="AW265" s="3434" t="n"/>
      <c r="AX265" s="3434" t="n"/>
      <c r="AY265" s="3434" t="n"/>
      <c r="AZ265" s="3434" t="n"/>
      <c r="BA265" s="2013" t="n"/>
      <c r="BB265" s="2016" t="n"/>
    </row>
    <row customFormat="1" customHeight="1" ht="30" r="266" s="2046">
      <c r="A266" s="2012" t="n"/>
      <c r="B266" s="2013" t="n"/>
      <c r="C266" s="2014" t="n"/>
      <c r="D266" s="3434" t="n"/>
      <c r="E266" s="3434" t="n"/>
      <c r="F266" s="3434" t="n"/>
      <c r="G266" s="3434" t="n"/>
      <c r="H266" s="3434" t="n"/>
      <c r="I266" s="3434" t="n"/>
      <c r="J266" s="3434" t="n"/>
      <c r="K266" s="3434" t="n"/>
      <c r="L266" s="3434" t="n"/>
      <c r="M266" s="3434" t="n"/>
      <c r="N266" s="3434" t="n"/>
      <c r="O266" s="3434" t="n"/>
      <c r="P266" s="2013" t="n"/>
      <c r="Q266" s="3434" t="n"/>
      <c r="R266" s="3434" t="n"/>
      <c r="S266" s="3434" t="n"/>
      <c r="T266" s="3434" t="n"/>
      <c r="U266" s="3434" t="n"/>
      <c r="V266" s="3434" t="n"/>
      <c r="W266" s="3434" t="n"/>
      <c r="X266" s="3434" t="n"/>
      <c r="Y266" s="3434" t="n"/>
      <c r="Z266" s="3434" t="n"/>
      <c r="AA266" s="3434" t="n"/>
      <c r="AB266" s="3434" t="n"/>
      <c r="AC266" s="3434" t="n"/>
      <c r="AD266" s="3434" t="n"/>
      <c r="AE266" s="3434" t="n"/>
      <c r="AF266" s="3434" t="n"/>
      <c r="AG266" s="3434" t="n"/>
      <c r="AH266" s="3434" t="n"/>
      <c r="AI266" s="3434" t="n"/>
      <c r="AJ266" s="3434" t="n"/>
      <c r="AK266" s="3434" t="n"/>
      <c r="AL266" s="3434" t="n"/>
      <c r="AM266" s="3434" t="n"/>
      <c r="AN266" s="3434" t="n"/>
      <c r="AO266" s="3434" t="n"/>
      <c r="AP266" s="3434" t="n"/>
      <c r="AQ266" s="3434" t="n"/>
      <c r="AR266" s="3434" t="n"/>
      <c r="AS266" s="3434" t="n"/>
      <c r="AT266" s="3434" t="n"/>
      <c r="AU266" s="3434" t="n"/>
      <c r="AV266" s="3434" t="n"/>
      <c r="AW266" s="3434" t="n"/>
      <c r="AX266" s="3434" t="n"/>
      <c r="AY266" s="3434" t="n"/>
      <c r="AZ266" s="3434" t="n"/>
      <c r="BA266" s="2013" t="n"/>
      <c r="BB266" s="2016" t="n"/>
    </row>
    <row customFormat="1" customHeight="1" ht="30" r="267" s="2046">
      <c r="A267" s="2012" t="n"/>
      <c r="B267" s="2013" t="n"/>
      <c r="C267" s="2014" t="n"/>
      <c r="D267" s="3434" t="n"/>
      <c r="E267" s="3434" t="n"/>
      <c r="F267" s="3434" t="n"/>
      <c r="G267" s="3434" t="n"/>
      <c r="H267" s="3434" t="n"/>
      <c r="I267" s="3434" t="n"/>
      <c r="J267" s="3434" t="n"/>
      <c r="K267" s="3434" t="n"/>
      <c r="L267" s="3434" t="n"/>
      <c r="M267" s="3434" t="n"/>
      <c r="N267" s="3434" t="n"/>
      <c r="O267" s="3434" t="n"/>
      <c r="P267" s="2013" t="n"/>
      <c r="Q267" s="3434" t="n"/>
      <c r="R267" s="3434" t="n"/>
      <c r="S267" s="3434" t="n"/>
      <c r="T267" s="3434" t="n"/>
      <c r="U267" s="3434" t="n"/>
      <c r="V267" s="3434" t="n"/>
      <c r="W267" s="3434" t="n"/>
      <c r="X267" s="3434" t="n"/>
      <c r="Y267" s="3434" t="n"/>
      <c r="Z267" s="3434" t="n"/>
      <c r="AA267" s="3434" t="n"/>
      <c r="AB267" s="3434" t="n"/>
      <c r="AC267" s="3434" t="n"/>
      <c r="AD267" s="3434" t="n"/>
      <c r="AE267" s="3434" t="n"/>
      <c r="AF267" s="3434" t="n"/>
      <c r="AG267" s="3434" t="n"/>
      <c r="AH267" s="3434" t="n"/>
      <c r="AI267" s="3434" t="n"/>
      <c r="AJ267" s="3434" t="n"/>
      <c r="AK267" s="3434" t="n"/>
      <c r="AL267" s="3434" t="n"/>
      <c r="AM267" s="3434" t="n"/>
      <c r="AN267" s="3434" t="n"/>
      <c r="AO267" s="3434" t="n"/>
      <c r="AP267" s="3434" t="n"/>
      <c r="AQ267" s="3434" t="n"/>
      <c r="AR267" s="3434" t="n"/>
      <c r="AS267" s="3434" t="n"/>
      <c r="AT267" s="3434" t="n"/>
      <c r="AU267" s="3434" t="n"/>
      <c r="AV267" s="3434" t="n"/>
      <c r="AW267" s="3434" t="n"/>
      <c r="AX267" s="3434" t="n"/>
      <c r="AY267" s="3434" t="n"/>
      <c r="AZ267" s="3434" t="n"/>
      <c r="BA267" s="2013" t="n"/>
      <c r="BB267" s="2016" t="n"/>
    </row>
    <row customFormat="1" customHeight="1" ht="30" r="268" s="2046">
      <c r="A268" s="2012" t="n"/>
      <c r="B268" s="2013" t="n"/>
      <c r="C268" s="2014" t="n"/>
      <c r="D268" s="3434" t="n"/>
      <c r="E268" s="3434" t="n"/>
      <c r="F268" s="3434" t="n"/>
      <c r="G268" s="3434" t="n"/>
      <c r="H268" s="3434" t="n"/>
      <c r="I268" s="3434" t="n"/>
      <c r="J268" s="3434" t="n"/>
      <c r="K268" s="3434" t="n"/>
      <c r="L268" s="3434" t="n"/>
      <c r="M268" s="3434" t="n"/>
      <c r="N268" s="3434" t="n"/>
      <c r="O268" s="3434" t="n"/>
      <c r="P268" s="2013" t="n"/>
      <c r="Q268" s="3434" t="n"/>
      <c r="R268" s="3434" t="n"/>
      <c r="S268" s="3434" t="n"/>
      <c r="T268" s="3434" t="n"/>
      <c r="U268" s="3434" t="n"/>
      <c r="V268" s="3434" t="n"/>
      <c r="W268" s="3434" t="n"/>
      <c r="X268" s="3434" t="n"/>
      <c r="Y268" s="3434" t="n"/>
      <c r="Z268" s="3434" t="n"/>
      <c r="AA268" s="3434" t="n"/>
      <c r="AB268" s="3434" t="n"/>
      <c r="AC268" s="3434" t="n"/>
      <c r="AD268" s="3434" t="n"/>
      <c r="AE268" s="3434" t="n"/>
      <c r="AF268" s="3434" t="n"/>
      <c r="AG268" s="3434" t="n"/>
      <c r="AH268" s="3434" t="n"/>
      <c r="AI268" s="3434" t="n"/>
      <c r="AJ268" s="3434" t="n"/>
      <c r="AK268" s="3434" t="n"/>
      <c r="AL268" s="3434" t="n"/>
      <c r="AM268" s="3434" t="n"/>
      <c r="AN268" s="3434" t="n"/>
      <c r="AO268" s="3434" t="n"/>
      <c r="AP268" s="3434" t="n"/>
      <c r="AQ268" s="3434" t="n"/>
      <c r="AR268" s="3434" t="n"/>
      <c r="AS268" s="3434" t="n"/>
      <c r="AT268" s="3434" t="n"/>
      <c r="AU268" s="3434" t="n"/>
      <c r="AV268" s="3434" t="n"/>
      <c r="AW268" s="3434" t="n"/>
      <c r="AX268" s="3434" t="n"/>
      <c r="AY268" s="3434" t="n"/>
      <c r="AZ268" s="3434" t="n"/>
      <c r="BA268" s="2013" t="n"/>
      <c r="BB268" s="2016" t="n"/>
    </row>
    <row customFormat="1" customHeight="1" ht="30" r="269" s="2046">
      <c r="A269" s="2012" t="n"/>
      <c r="B269" s="2013" t="n"/>
      <c r="C269" s="2014" t="n"/>
      <c r="D269" s="3434" t="n"/>
      <c r="E269" s="3434" t="n"/>
      <c r="F269" s="3434" t="n"/>
      <c r="G269" s="3434" t="n"/>
      <c r="H269" s="3434" t="n"/>
      <c r="I269" s="3434" t="n"/>
      <c r="J269" s="3434" t="n"/>
      <c r="K269" s="3434" t="n"/>
      <c r="L269" s="3434" t="n"/>
      <c r="M269" s="3434" t="n"/>
      <c r="N269" s="3434" t="n"/>
      <c r="O269" s="3434" t="n"/>
      <c r="P269" s="2013" t="n"/>
      <c r="Q269" s="3434" t="n"/>
      <c r="R269" s="3434" t="n"/>
      <c r="S269" s="3434" t="n"/>
      <c r="T269" s="3434" t="n"/>
      <c r="U269" s="3434" t="n"/>
      <c r="V269" s="3434" t="n"/>
      <c r="W269" s="3434" t="n"/>
      <c r="X269" s="3434" t="n"/>
      <c r="Y269" s="3434" t="n"/>
      <c r="Z269" s="3434" t="n"/>
      <c r="AA269" s="3434" t="n"/>
      <c r="AB269" s="3434" t="n"/>
      <c r="AC269" s="3434" t="n"/>
      <c r="AD269" s="3434" t="n"/>
      <c r="AE269" s="3434" t="n"/>
      <c r="AF269" s="3434" t="n"/>
      <c r="AG269" s="3434" t="n"/>
      <c r="AH269" s="3434" t="n"/>
      <c r="AI269" s="3434" t="n"/>
      <c r="AJ269" s="3434" t="n"/>
      <c r="AK269" s="3434" t="n"/>
      <c r="AL269" s="3434" t="n"/>
      <c r="AM269" s="3434" t="n"/>
      <c r="AN269" s="3434" t="n"/>
      <c r="AO269" s="3434" t="n"/>
      <c r="AP269" s="3434" t="n"/>
      <c r="AQ269" s="3434" t="n"/>
      <c r="AR269" s="3434" t="n"/>
      <c r="AS269" s="3434" t="n"/>
      <c r="AT269" s="3434" t="n"/>
      <c r="AU269" s="3434" t="n"/>
      <c r="AV269" s="3434" t="n"/>
      <c r="AW269" s="3434" t="n"/>
      <c r="AX269" s="3434" t="n"/>
      <c r="AY269" s="3434" t="n"/>
      <c r="AZ269" s="3434" t="n"/>
      <c r="BA269" s="2013" t="n"/>
      <c r="BB269" s="2016" t="n"/>
    </row>
    <row customFormat="1" customHeight="1" ht="30" r="270" s="2046">
      <c r="A270" s="2012" t="n"/>
      <c r="B270" s="2013" t="n"/>
      <c r="C270" s="2014" t="n"/>
      <c r="D270" s="3434" t="n"/>
      <c r="E270" s="3434" t="n"/>
      <c r="F270" s="3434" t="n"/>
      <c r="G270" s="3434" t="n"/>
      <c r="H270" s="3434" t="n"/>
      <c r="I270" s="3434" t="n"/>
      <c r="J270" s="3434" t="n"/>
      <c r="K270" s="3434" t="n"/>
      <c r="L270" s="3434" t="n"/>
      <c r="M270" s="3434" t="n"/>
      <c r="N270" s="3434" t="n"/>
      <c r="O270" s="3434" t="n"/>
      <c r="P270" s="2013" t="n"/>
      <c r="Q270" s="3434" t="n"/>
      <c r="R270" s="3434" t="n"/>
      <c r="S270" s="3434" t="n"/>
      <c r="T270" s="3434" t="n"/>
      <c r="U270" s="3434" t="n"/>
      <c r="V270" s="3434" t="n"/>
      <c r="W270" s="3434" t="n"/>
      <c r="X270" s="3434" t="n"/>
      <c r="Y270" s="3434" t="n"/>
      <c r="Z270" s="3434" t="n"/>
      <c r="AA270" s="3434" t="n"/>
      <c r="AB270" s="3434" t="n"/>
      <c r="AC270" s="3434" t="n"/>
      <c r="AD270" s="3434" t="n"/>
      <c r="AE270" s="3434" t="n"/>
      <c r="AF270" s="3434" t="n"/>
      <c r="AG270" s="3434" t="n"/>
      <c r="AH270" s="3434" t="n"/>
      <c r="AI270" s="3434" t="n"/>
      <c r="AJ270" s="3434" t="n"/>
      <c r="AK270" s="3434" t="n"/>
      <c r="AL270" s="3434" t="n"/>
      <c r="AM270" s="3434" t="n"/>
      <c r="AN270" s="3434" t="n"/>
      <c r="AO270" s="3434" t="n"/>
      <c r="AP270" s="3434" t="n"/>
      <c r="AQ270" s="3434" t="n"/>
      <c r="AR270" s="3434" t="n"/>
      <c r="AS270" s="3434" t="n"/>
      <c r="AT270" s="3434" t="n"/>
      <c r="AU270" s="3434" t="n"/>
      <c r="AV270" s="3434" t="n"/>
      <c r="AW270" s="3434" t="n"/>
      <c r="AX270" s="3434" t="n"/>
      <c r="AY270" s="3434" t="n"/>
      <c r="AZ270" s="3434" t="n"/>
      <c r="BA270" s="2013" t="n"/>
      <c r="BB270" s="2016" t="n"/>
    </row>
    <row customFormat="1" customHeight="1" ht="30" r="271" s="2046">
      <c r="A271" s="2012" t="n"/>
      <c r="B271" s="2013" t="n"/>
      <c r="C271" s="2014" t="n"/>
      <c r="D271" s="3434" t="n"/>
      <c r="E271" s="3434" t="n"/>
      <c r="F271" s="3434" t="n"/>
      <c r="G271" s="3434" t="n"/>
      <c r="H271" s="3434" t="n"/>
      <c r="I271" s="3434" t="n"/>
      <c r="J271" s="3434" t="n"/>
      <c r="K271" s="3434" t="n"/>
      <c r="L271" s="3434" t="n"/>
      <c r="M271" s="3434" t="n"/>
      <c r="N271" s="3434" t="n"/>
      <c r="O271" s="3434" t="n"/>
      <c r="P271" s="2013" t="n"/>
      <c r="Q271" s="3434" t="n"/>
      <c r="R271" s="3434" t="n"/>
      <c r="S271" s="3434" t="n"/>
      <c r="T271" s="3434" t="n"/>
      <c r="U271" s="3434" t="n"/>
      <c r="V271" s="3434" t="n"/>
      <c r="W271" s="3434" t="n"/>
      <c r="X271" s="3434" t="n"/>
      <c r="Y271" s="3434" t="n"/>
      <c r="Z271" s="3434" t="n"/>
      <c r="AA271" s="3434" t="n"/>
      <c r="AB271" s="3434" t="n"/>
      <c r="AC271" s="3434" t="n"/>
      <c r="AD271" s="3434" t="n"/>
      <c r="AE271" s="3434" t="n"/>
      <c r="AF271" s="3434" t="n"/>
      <c r="AG271" s="3434" t="n"/>
      <c r="AH271" s="3434" t="n"/>
      <c r="AI271" s="3434" t="n"/>
      <c r="AJ271" s="3434" t="n"/>
      <c r="AK271" s="3434" t="n"/>
      <c r="AL271" s="3434" t="n"/>
      <c r="AM271" s="3434" t="n"/>
      <c r="AN271" s="3434" t="n"/>
      <c r="AO271" s="3434" t="n"/>
      <c r="AP271" s="3434" t="n"/>
      <c r="AQ271" s="3434" t="n"/>
      <c r="AR271" s="3434" t="n"/>
      <c r="AS271" s="3434" t="n"/>
      <c r="AT271" s="3434" t="n"/>
      <c r="AU271" s="3434" t="n"/>
      <c r="AV271" s="3434" t="n"/>
      <c r="AW271" s="3434" t="n"/>
      <c r="AX271" s="3434" t="n"/>
      <c r="AY271" s="3434" t="n"/>
      <c r="AZ271" s="3434" t="n"/>
      <c r="BA271" s="2013" t="n"/>
      <c r="BB271" s="2016" t="n"/>
    </row>
    <row customFormat="1" customHeight="1" ht="30" r="272" s="2046">
      <c r="A272" s="2012" t="n"/>
      <c r="B272" s="2013" t="n"/>
      <c r="C272" s="2014" t="n"/>
      <c r="D272" s="3434" t="n"/>
      <c r="E272" s="3434" t="n"/>
      <c r="F272" s="3434" t="n"/>
      <c r="G272" s="3434" t="n"/>
      <c r="H272" s="3434" t="n"/>
      <c r="I272" s="3434" t="n"/>
      <c r="J272" s="3434" t="n"/>
      <c r="K272" s="3434" t="n"/>
      <c r="L272" s="3434" t="n"/>
      <c r="M272" s="3434" t="n"/>
      <c r="N272" s="3434" t="n"/>
      <c r="O272" s="3434" t="n"/>
      <c r="P272" s="2013" t="n"/>
      <c r="Q272" s="3434" t="n"/>
      <c r="R272" s="3434" t="n"/>
      <c r="S272" s="3434" t="n"/>
      <c r="T272" s="3434" t="n"/>
      <c r="U272" s="3434" t="n"/>
      <c r="V272" s="3434" t="n"/>
      <c r="W272" s="3434" t="n"/>
      <c r="X272" s="3434" t="n"/>
      <c r="Y272" s="3434" t="n"/>
      <c r="Z272" s="3434" t="n"/>
      <c r="AA272" s="3434" t="n"/>
      <c r="AB272" s="3434" t="n"/>
      <c r="AC272" s="3434" t="n"/>
      <c r="AD272" s="3434" t="n"/>
      <c r="AE272" s="3434" t="n"/>
      <c r="AF272" s="3434" t="n"/>
      <c r="AG272" s="3434" t="n"/>
      <c r="AH272" s="3434" t="n"/>
      <c r="AI272" s="3434" t="n"/>
      <c r="AJ272" s="3434" t="n"/>
      <c r="AK272" s="3434" t="n"/>
      <c r="AL272" s="3434" t="n"/>
      <c r="AM272" s="3434" t="n"/>
      <c r="AN272" s="3434" t="n"/>
      <c r="AO272" s="3434" t="n"/>
      <c r="AP272" s="3434" t="n"/>
      <c r="AQ272" s="3434" t="n"/>
      <c r="AR272" s="3434" t="n"/>
      <c r="AS272" s="3434" t="n"/>
      <c r="AT272" s="3434" t="n"/>
      <c r="AU272" s="3434" t="n"/>
      <c r="AV272" s="3434" t="n"/>
      <c r="AW272" s="3434" t="n"/>
      <c r="AX272" s="3434" t="n"/>
      <c r="AY272" s="3434" t="n"/>
      <c r="AZ272" s="3434" t="n"/>
      <c r="BA272" s="2013" t="n"/>
      <c r="BB272" s="2016" t="n"/>
    </row>
    <row customFormat="1" customHeight="1" ht="30" r="273" s="2046">
      <c r="A273" s="2012" t="n"/>
      <c r="B273" s="2013" t="n"/>
      <c r="C273" s="2014" t="n"/>
      <c r="D273" s="3434" t="n"/>
      <c r="E273" s="3434" t="n"/>
      <c r="F273" s="3434" t="n"/>
      <c r="G273" s="3434" t="n"/>
      <c r="H273" s="3434" t="n"/>
      <c r="I273" s="3434" t="n"/>
      <c r="J273" s="3434" t="n"/>
      <c r="K273" s="3434" t="n"/>
      <c r="L273" s="3434" t="n"/>
      <c r="M273" s="3434" t="n"/>
      <c r="N273" s="3434" t="n"/>
      <c r="O273" s="3434" t="n"/>
      <c r="P273" s="2013" t="n"/>
      <c r="Q273" s="3434" t="n"/>
      <c r="R273" s="3434" t="n"/>
      <c r="S273" s="3434" t="n"/>
      <c r="T273" s="3434" t="n"/>
      <c r="U273" s="3434" t="n"/>
      <c r="V273" s="3434" t="n"/>
      <c r="W273" s="3434" t="n"/>
      <c r="X273" s="3434" t="n"/>
      <c r="Y273" s="3434" t="n"/>
      <c r="Z273" s="3434" t="n"/>
      <c r="AA273" s="3434" t="n"/>
      <c r="AB273" s="3434" t="n"/>
      <c r="AC273" s="3434" t="n"/>
      <c r="AD273" s="3434" t="n"/>
      <c r="AE273" s="3434" t="n"/>
      <c r="AF273" s="3434" t="n"/>
      <c r="AG273" s="3434" t="n"/>
      <c r="AH273" s="3434" t="n"/>
      <c r="AI273" s="3434" t="n"/>
      <c r="AJ273" s="3434" t="n"/>
      <c r="AK273" s="3434" t="n"/>
      <c r="AL273" s="3434" t="n"/>
      <c r="AM273" s="3434" t="n"/>
      <c r="AN273" s="3434" t="n"/>
      <c r="AO273" s="3434" t="n"/>
      <c r="AP273" s="3434" t="n"/>
      <c r="AQ273" s="3434" t="n"/>
      <c r="AR273" s="3434" t="n"/>
      <c r="AS273" s="3434" t="n"/>
      <c r="AT273" s="3434" t="n"/>
      <c r="AU273" s="3434" t="n"/>
      <c r="AV273" s="3434" t="n"/>
      <c r="AW273" s="3434" t="n"/>
      <c r="AX273" s="3434" t="n"/>
      <c r="AY273" s="3434" t="n"/>
      <c r="AZ273" s="3434" t="n"/>
      <c r="BA273" s="2013" t="n"/>
      <c r="BB273" s="2016" t="n"/>
    </row>
    <row customFormat="1" customHeight="1" ht="30" r="274" s="2046">
      <c r="A274" s="2012" t="n"/>
      <c r="B274" s="2013" t="n"/>
      <c r="C274" s="2014" t="n"/>
      <c r="D274" s="3434" t="n"/>
      <c r="E274" s="3434" t="n"/>
      <c r="F274" s="3434" t="n"/>
      <c r="G274" s="3434" t="n"/>
      <c r="H274" s="3434" t="n"/>
      <c r="I274" s="3434" t="n"/>
      <c r="J274" s="3434" t="n"/>
      <c r="K274" s="3434" t="n"/>
      <c r="L274" s="3434" t="n"/>
      <c r="M274" s="3434" t="n"/>
      <c r="N274" s="3434" t="n"/>
      <c r="O274" s="3434" t="n"/>
      <c r="P274" s="2013" t="n"/>
      <c r="Q274" s="3434" t="n"/>
      <c r="R274" s="3434" t="n"/>
      <c r="S274" s="3434" t="n"/>
      <c r="T274" s="3434" t="n"/>
      <c r="U274" s="3434" t="n"/>
      <c r="V274" s="3434" t="n"/>
      <c r="W274" s="3434" t="n"/>
      <c r="X274" s="3434" t="n"/>
      <c r="Y274" s="3434" t="n"/>
      <c r="Z274" s="3434" t="n"/>
      <c r="AA274" s="3434" t="n"/>
      <c r="AB274" s="3434" t="n"/>
      <c r="AC274" s="3434" t="n"/>
      <c r="AD274" s="3434" t="n"/>
      <c r="AE274" s="3434" t="n"/>
      <c r="AF274" s="3434" t="n"/>
      <c r="AG274" s="3434" t="n"/>
      <c r="AH274" s="3434" t="n"/>
      <c r="AI274" s="3434" t="n"/>
      <c r="AJ274" s="3434" t="n"/>
      <c r="AK274" s="3434" t="n"/>
      <c r="AL274" s="3434" t="n"/>
      <c r="AM274" s="3434" t="n"/>
      <c r="AN274" s="3434" t="n"/>
      <c r="AO274" s="3434" t="n"/>
      <c r="AP274" s="3434" t="n"/>
      <c r="AQ274" s="3434" t="n"/>
      <c r="AR274" s="3434" t="n"/>
      <c r="AS274" s="3434" t="n"/>
      <c r="AT274" s="3434" t="n"/>
      <c r="AU274" s="3434" t="n"/>
      <c r="AV274" s="3434" t="n"/>
      <c r="AW274" s="3434" t="n"/>
      <c r="AX274" s="3434" t="n"/>
      <c r="AY274" s="3434" t="n"/>
      <c r="AZ274" s="3434" t="n"/>
      <c r="BA274" s="2013" t="n"/>
      <c r="BB274" s="2016" t="n"/>
    </row>
    <row customFormat="1" customHeight="1" ht="30" r="275" s="2046">
      <c r="A275" s="2012" t="n"/>
      <c r="B275" s="2013" t="n"/>
      <c r="C275" s="2014" t="n"/>
      <c r="D275" s="3434" t="n"/>
      <c r="E275" s="3434" t="n"/>
      <c r="F275" s="3434" t="n"/>
      <c r="G275" s="3434" t="n"/>
      <c r="H275" s="3434" t="n"/>
      <c r="I275" s="3434" t="n"/>
      <c r="J275" s="3434" t="n"/>
      <c r="K275" s="3434" t="n"/>
      <c r="L275" s="3434" t="n"/>
      <c r="M275" s="3434" t="n"/>
      <c r="N275" s="3434" t="n"/>
      <c r="O275" s="3434" t="n"/>
      <c r="P275" s="2013" t="n"/>
      <c r="Q275" s="3434" t="n"/>
      <c r="R275" s="3434" t="n"/>
      <c r="S275" s="3434" t="n"/>
      <c r="T275" s="3434" t="n"/>
      <c r="U275" s="3434" t="n"/>
      <c r="V275" s="3434" t="n"/>
      <c r="W275" s="3434" t="n"/>
      <c r="X275" s="3434" t="n"/>
      <c r="Y275" s="3434" t="n"/>
      <c r="Z275" s="3434" t="n"/>
      <c r="AA275" s="3434" t="n"/>
      <c r="AB275" s="3434" t="n"/>
      <c r="AC275" s="3434" t="n"/>
      <c r="AD275" s="3434" t="n"/>
      <c r="AE275" s="3434" t="n"/>
      <c r="AF275" s="3434" t="n"/>
      <c r="AG275" s="3434" t="n"/>
      <c r="AH275" s="3434" t="n"/>
      <c r="AI275" s="3434" t="n"/>
      <c r="AJ275" s="3434" t="n"/>
      <c r="AK275" s="3434" t="n"/>
      <c r="AL275" s="3434" t="n"/>
      <c r="AM275" s="3434" t="n"/>
      <c r="AN275" s="3434" t="n"/>
      <c r="AO275" s="3434" t="n"/>
      <c r="AP275" s="3434" t="n"/>
      <c r="AQ275" s="3434" t="n"/>
      <c r="AR275" s="3434" t="n"/>
      <c r="AS275" s="3434" t="n"/>
      <c r="AT275" s="3434" t="n"/>
      <c r="AU275" s="3434" t="n"/>
      <c r="AV275" s="3434" t="n"/>
      <c r="AW275" s="3434" t="n"/>
      <c r="AX275" s="3434" t="n"/>
      <c r="AY275" s="3434" t="n"/>
      <c r="AZ275" s="3434" t="n"/>
      <c r="BA275" s="2013" t="n"/>
      <c r="BB275" s="2016" t="n"/>
    </row>
    <row customFormat="1" customHeight="1" ht="30" r="276" s="2046">
      <c r="A276" s="2012" t="n"/>
      <c r="B276" s="2013" t="n"/>
      <c r="C276" s="2014" t="n"/>
      <c r="D276" s="3434" t="n"/>
      <c r="E276" s="3434" t="n"/>
      <c r="F276" s="3434" t="n"/>
      <c r="G276" s="3434" t="n"/>
      <c r="H276" s="3434" t="n"/>
      <c r="I276" s="3434" t="n"/>
      <c r="J276" s="3434" t="n"/>
      <c r="K276" s="3434" t="n"/>
      <c r="L276" s="3434" t="n"/>
      <c r="M276" s="3434" t="n"/>
      <c r="N276" s="3434" t="n"/>
      <c r="O276" s="3434" t="n"/>
      <c r="P276" s="2013" t="n"/>
      <c r="Q276" s="3434" t="n"/>
      <c r="R276" s="3434" t="n"/>
      <c r="S276" s="3434" t="n"/>
      <c r="T276" s="3434" t="n"/>
      <c r="U276" s="3434" t="n"/>
      <c r="V276" s="3434" t="n"/>
      <c r="W276" s="3434" t="n"/>
      <c r="X276" s="3434" t="n"/>
      <c r="Y276" s="3434" t="n"/>
      <c r="Z276" s="3434" t="n"/>
      <c r="AA276" s="3434" t="n"/>
      <c r="AB276" s="3434" t="n"/>
      <c r="AC276" s="3434" t="n"/>
      <c r="AD276" s="3434" t="n"/>
      <c r="AE276" s="3434" t="n"/>
      <c r="AF276" s="3434" t="n"/>
      <c r="AG276" s="3434" t="n"/>
      <c r="AH276" s="3434" t="n"/>
      <c r="AI276" s="3434" t="n"/>
      <c r="AJ276" s="3434" t="n"/>
      <c r="AK276" s="3434" t="n"/>
      <c r="AL276" s="3434" t="n"/>
      <c r="AM276" s="3434" t="n"/>
      <c r="AN276" s="3434" t="n"/>
      <c r="AO276" s="3434" t="n"/>
      <c r="AP276" s="3434" t="n"/>
      <c r="AQ276" s="3434" t="n"/>
      <c r="AR276" s="3434" t="n"/>
      <c r="AS276" s="3434" t="n"/>
      <c r="AT276" s="3434" t="n"/>
      <c r="AU276" s="3434" t="n"/>
      <c r="AV276" s="3434" t="n"/>
      <c r="AW276" s="3434" t="n"/>
      <c r="AX276" s="3434" t="n"/>
      <c r="AY276" s="3434" t="n"/>
      <c r="AZ276" s="3434" t="n"/>
      <c r="BA276" s="2013" t="n"/>
      <c r="BB276" s="2016" t="n"/>
    </row>
    <row customFormat="1" customHeight="1" ht="30" r="277" s="2046">
      <c r="A277" s="2012" t="n"/>
      <c r="B277" s="2013" t="n"/>
      <c r="C277" s="2014" t="n"/>
      <c r="D277" s="3434" t="n"/>
      <c r="E277" s="3434" t="n"/>
      <c r="F277" s="3434" t="n"/>
      <c r="G277" s="3434" t="n"/>
      <c r="H277" s="3434" t="n"/>
      <c r="I277" s="3434" t="n"/>
      <c r="J277" s="3434" t="n"/>
      <c r="K277" s="3434" t="n"/>
      <c r="L277" s="3434" t="n"/>
      <c r="M277" s="3434" t="n"/>
      <c r="N277" s="3434" t="n"/>
      <c r="O277" s="3434" t="n"/>
      <c r="P277" s="2013" t="n"/>
      <c r="Q277" s="3434" t="n"/>
      <c r="R277" s="3434" t="n"/>
      <c r="S277" s="3434" t="n"/>
      <c r="T277" s="3434" t="n"/>
      <c r="U277" s="3434" t="n"/>
      <c r="V277" s="3434" t="n"/>
      <c r="W277" s="3434" t="n"/>
      <c r="X277" s="3434" t="n"/>
      <c r="Y277" s="3434" t="n"/>
      <c r="Z277" s="3434" t="n"/>
      <c r="AA277" s="3434" t="n"/>
      <c r="AB277" s="3434" t="n"/>
      <c r="AC277" s="3434" t="n"/>
      <c r="AD277" s="3434" t="n"/>
      <c r="AE277" s="3434" t="n"/>
      <c r="AF277" s="3434" t="n"/>
      <c r="AG277" s="3434" t="n"/>
      <c r="AH277" s="3434" t="n"/>
      <c r="AI277" s="3434" t="n"/>
      <c r="AJ277" s="3434" t="n"/>
      <c r="AK277" s="3434" t="n"/>
      <c r="AL277" s="3434" t="n"/>
      <c r="AM277" s="3434" t="n"/>
      <c r="AN277" s="3434" t="n"/>
      <c r="AO277" s="3434" t="n"/>
      <c r="AP277" s="3434" t="n"/>
      <c r="AQ277" s="3434" t="n"/>
      <c r="AR277" s="3434" t="n"/>
      <c r="AS277" s="3434" t="n"/>
      <c r="AT277" s="3434" t="n"/>
      <c r="AU277" s="3434" t="n"/>
      <c r="AV277" s="3434" t="n"/>
      <c r="AW277" s="3434" t="n"/>
      <c r="AX277" s="3434" t="n"/>
      <c r="AY277" s="3434" t="n"/>
      <c r="AZ277" s="3434" t="n"/>
      <c r="BA277" s="2013" t="n"/>
      <c r="BB277" s="2016" t="n"/>
    </row>
    <row customFormat="1" customHeight="1" ht="30" r="278" s="2046">
      <c r="A278" s="2012" t="n"/>
      <c r="B278" s="2013" t="n"/>
      <c r="C278" s="2014" t="n"/>
      <c r="D278" s="3434" t="n"/>
      <c r="E278" s="3434" t="n"/>
      <c r="F278" s="3434" t="n"/>
      <c r="G278" s="3434" t="n"/>
      <c r="H278" s="3434" t="n"/>
      <c r="I278" s="3434" t="n"/>
      <c r="J278" s="3434" t="n"/>
      <c r="K278" s="3434" t="n"/>
      <c r="L278" s="3434" t="n"/>
      <c r="M278" s="3434" t="n"/>
      <c r="N278" s="3434" t="n"/>
      <c r="O278" s="3434" t="n"/>
      <c r="P278" s="2013" t="n"/>
      <c r="Q278" s="3434" t="n"/>
      <c r="R278" s="3434" t="n"/>
      <c r="S278" s="3434" t="n"/>
      <c r="T278" s="3434" t="n"/>
      <c r="U278" s="3434" t="n"/>
      <c r="V278" s="3434" t="n"/>
      <c r="W278" s="3434" t="n"/>
      <c r="X278" s="3434" t="n"/>
      <c r="Y278" s="3434" t="n"/>
      <c r="Z278" s="3434" t="n"/>
      <c r="AA278" s="3434" t="n"/>
      <c r="AB278" s="3434" t="n"/>
      <c r="AC278" s="3434" t="n"/>
      <c r="AD278" s="3434" t="n"/>
      <c r="AE278" s="3434" t="n"/>
      <c r="AF278" s="3434" t="n"/>
      <c r="AG278" s="3434" t="n"/>
      <c r="AH278" s="3434" t="n"/>
      <c r="AI278" s="3434" t="n"/>
      <c r="AJ278" s="3434" t="n"/>
      <c r="AK278" s="3434" t="n"/>
      <c r="AL278" s="3434" t="n"/>
      <c r="AM278" s="3434" t="n"/>
      <c r="AN278" s="3434" t="n"/>
      <c r="AO278" s="3434" t="n"/>
      <c r="AP278" s="3434" t="n"/>
      <c r="AQ278" s="3434" t="n"/>
      <c r="AR278" s="3434" t="n"/>
      <c r="AS278" s="3434" t="n"/>
      <c r="AT278" s="3434" t="n"/>
      <c r="AU278" s="3434" t="n"/>
      <c r="AV278" s="3434" t="n"/>
      <c r="AW278" s="3434" t="n"/>
      <c r="AX278" s="3434" t="n"/>
      <c r="AY278" s="3434" t="n"/>
      <c r="AZ278" s="3434" t="n"/>
      <c r="BA278" s="2013" t="n"/>
      <c r="BB278" s="2016" t="n"/>
    </row>
    <row customFormat="1" customHeight="1" ht="30" r="279" s="2046">
      <c r="A279" s="2012" t="n"/>
      <c r="B279" s="2013" t="n"/>
      <c r="C279" s="2014" t="n"/>
      <c r="D279" s="3434" t="n"/>
      <c r="E279" s="3434" t="n"/>
      <c r="F279" s="3434" t="n"/>
      <c r="G279" s="3434" t="n"/>
      <c r="H279" s="3434" t="n"/>
      <c r="I279" s="3434" t="n"/>
      <c r="J279" s="3434" t="n"/>
      <c r="K279" s="3434" t="n"/>
      <c r="L279" s="3434" t="n"/>
      <c r="M279" s="3434" t="n"/>
      <c r="N279" s="3434" t="n"/>
      <c r="O279" s="3434" t="n"/>
      <c r="P279" s="2013" t="n"/>
      <c r="Q279" s="3434" t="n"/>
      <c r="R279" s="3434" t="n"/>
      <c r="S279" s="3434" t="n"/>
      <c r="T279" s="3434" t="n"/>
      <c r="U279" s="3434" t="n"/>
      <c r="V279" s="3434" t="n"/>
      <c r="W279" s="3434" t="n"/>
      <c r="X279" s="3434" t="n"/>
      <c r="Y279" s="3434" t="n"/>
      <c r="Z279" s="3434" t="n"/>
      <c r="AA279" s="3434" t="n"/>
      <c r="AB279" s="3434" t="n"/>
      <c r="AC279" s="3434" t="n"/>
      <c r="AD279" s="3434" t="n"/>
      <c r="AE279" s="3434" t="n"/>
      <c r="AF279" s="3434" t="n"/>
      <c r="AG279" s="3434" t="n"/>
      <c r="AH279" s="3434" t="n"/>
      <c r="AI279" s="3434" t="n"/>
      <c r="AJ279" s="3434" t="n"/>
      <c r="AK279" s="3434" t="n"/>
      <c r="AL279" s="3434" t="n"/>
      <c r="AM279" s="3434" t="n"/>
      <c r="AN279" s="3434" t="n"/>
      <c r="AO279" s="3434" t="n"/>
      <c r="AP279" s="3434" t="n"/>
      <c r="AQ279" s="3434" t="n"/>
      <c r="AR279" s="3434" t="n"/>
      <c r="AS279" s="3434" t="n"/>
      <c r="AT279" s="3434" t="n"/>
      <c r="AU279" s="3434" t="n"/>
      <c r="AV279" s="3434" t="n"/>
      <c r="AW279" s="3434" t="n"/>
      <c r="AX279" s="3434" t="n"/>
      <c r="AY279" s="3434" t="n"/>
      <c r="AZ279" s="3434" t="n"/>
      <c r="BA279" s="2013" t="n"/>
      <c r="BB279" s="2016" t="n"/>
    </row>
    <row customFormat="1" customHeight="1" ht="30" r="280" s="2046">
      <c r="A280" s="2012" t="n"/>
      <c r="B280" s="2013" t="n"/>
      <c r="C280" s="2014" t="n"/>
      <c r="D280" s="3434" t="n"/>
      <c r="E280" s="3434" t="n"/>
      <c r="F280" s="3434" t="n"/>
      <c r="G280" s="3434" t="n"/>
      <c r="H280" s="3434" t="n"/>
      <c r="I280" s="3434" t="n"/>
      <c r="J280" s="3434" t="n"/>
      <c r="K280" s="3434" t="n"/>
      <c r="L280" s="3434" t="n"/>
      <c r="M280" s="3434" t="n"/>
      <c r="N280" s="3434" t="n"/>
      <c r="O280" s="3434" t="n"/>
      <c r="P280" s="2013" t="n"/>
      <c r="Q280" s="3434" t="n"/>
      <c r="R280" s="3434" t="n"/>
      <c r="S280" s="3434" t="n"/>
      <c r="T280" s="3434" t="n"/>
      <c r="U280" s="3434" t="n"/>
      <c r="V280" s="3434" t="n"/>
      <c r="W280" s="3434" t="n"/>
      <c r="X280" s="3434" t="n"/>
      <c r="Y280" s="3434" t="n"/>
      <c r="Z280" s="3434" t="n"/>
      <c r="AA280" s="3434" t="n"/>
      <c r="AB280" s="3434" t="n"/>
      <c r="AC280" s="3434" t="n"/>
      <c r="AD280" s="3434" t="n"/>
      <c r="AE280" s="3434" t="n"/>
      <c r="AF280" s="3434" t="n"/>
      <c r="AG280" s="3434" t="n"/>
      <c r="AH280" s="3434" t="n"/>
      <c r="AI280" s="3434" t="n"/>
      <c r="AJ280" s="3434" t="n"/>
      <c r="AK280" s="3434" t="n"/>
      <c r="AL280" s="3434" t="n"/>
      <c r="AM280" s="3434" t="n"/>
      <c r="AN280" s="3434" t="n"/>
      <c r="AO280" s="3434" t="n"/>
      <c r="AP280" s="3434" t="n"/>
      <c r="AQ280" s="3434" t="n"/>
      <c r="AR280" s="3434" t="n"/>
      <c r="AS280" s="3434" t="n"/>
      <c r="AT280" s="3434" t="n"/>
      <c r="AU280" s="3434" t="n"/>
      <c r="AV280" s="3434" t="n"/>
      <c r="AW280" s="3434" t="n"/>
      <c r="AX280" s="3434" t="n"/>
      <c r="AY280" s="3434" t="n"/>
      <c r="AZ280" s="3434" t="n"/>
      <c r="BA280" s="2013" t="n"/>
      <c r="BB280" s="2016" t="n"/>
    </row>
    <row customFormat="1" customHeight="1" ht="30" r="281" s="2046">
      <c r="A281" s="2012" t="n"/>
      <c r="B281" s="2013" t="n"/>
      <c r="C281" s="2014" t="n"/>
      <c r="D281" s="3434" t="n"/>
      <c r="E281" s="3434" t="n"/>
      <c r="F281" s="3434" t="n"/>
      <c r="G281" s="3434" t="n"/>
      <c r="H281" s="3434" t="n"/>
      <c r="I281" s="3434" t="n"/>
      <c r="J281" s="3434" t="n"/>
      <c r="K281" s="3434" t="n"/>
      <c r="L281" s="3434" t="n"/>
      <c r="M281" s="3434" t="n"/>
      <c r="N281" s="3434" t="n"/>
      <c r="O281" s="3434" t="n"/>
      <c r="P281" s="2013" t="n"/>
      <c r="Q281" s="3434" t="n"/>
      <c r="R281" s="3434" t="n"/>
      <c r="S281" s="3434" t="n"/>
      <c r="T281" s="3434" t="n"/>
      <c r="U281" s="3434" t="n"/>
      <c r="V281" s="3434" t="n"/>
      <c r="W281" s="3434" t="n"/>
      <c r="X281" s="3434" t="n"/>
      <c r="Y281" s="3434" t="n"/>
      <c r="Z281" s="3434" t="n"/>
      <c r="AA281" s="3434" t="n"/>
      <c r="AB281" s="3434" t="n"/>
      <c r="AC281" s="3434" t="n"/>
      <c r="AD281" s="3434" t="n"/>
      <c r="AE281" s="3434" t="n"/>
      <c r="AF281" s="3434" t="n"/>
      <c r="AG281" s="3434" t="n"/>
      <c r="AH281" s="3434" t="n"/>
      <c r="AI281" s="3434" t="n"/>
      <c r="AJ281" s="3434" t="n"/>
      <c r="AK281" s="3434" t="n"/>
      <c r="AL281" s="3434" t="n"/>
      <c r="AM281" s="3434" t="n"/>
      <c r="AN281" s="3434" t="n"/>
      <c r="AO281" s="3434" t="n"/>
      <c r="AP281" s="3434" t="n"/>
      <c r="AQ281" s="3434" t="n"/>
      <c r="AR281" s="3434" t="n"/>
      <c r="AS281" s="3434" t="n"/>
      <c r="AT281" s="3434" t="n"/>
      <c r="AU281" s="3434" t="n"/>
      <c r="AV281" s="3434" t="n"/>
      <c r="AW281" s="3434" t="n"/>
      <c r="AX281" s="3434" t="n"/>
      <c r="AY281" s="3434" t="n"/>
      <c r="AZ281" s="3434" t="n"/>
      <c r="BA281" s="2013" t="n"/>
      <c r="BB281" s="2016" t="n"/>
    </row>
    <row customFormat="1" customHeight="1" ht="30" r="282" s="2046">
      <c r="A282" s="2012" t="n"/>
      <c r="B282" s="2013" t="n"/>
      <c r="C282" s="2014" t="n"/>
      <c r="D282" s="3434" t="n"/>
      <c r="E282" s="3434" t="n"/>
      <c r="F282" s="3434" t="n"/>
      <c r="G282" s="3434" t="n"/>
      <c r="H282" s="3434" t="n"/>
      <c r="I282" s="3434" t="n"/>
      <c r="J282" s="3434" t="n"/>
      <c r="K282" s="3434" t="n"/>
      <c r="L282" s="3434" t="n"/>
      <c r="M282" s="3434" t="n"/>
      <c r="N282" s="3434" t="n"/>
      <c r="O282" s="3434" t="n"/>
      <c r="P282" s="2013" t="n"/>
      <c r="Q282" s="3434" t="n"/>
      <c r="R282" s="3434" t="n"/>
      <c r="S282" s="3434" t="n"/>
      <c r="T282" s="3434" t="n"/>
      <c r="U282" s="3434" t="n"/>
      <c r="V282" s="3434" t="n"/>
      <c r="W282" s="3434" t="n"/>
      <c r="X282" s="3434" t="n"/>
      <c r="Y282" s="3434" t="n"/>
      <c r="Z282" s="3434" t="n"/>
      <c r="AA282" s="3434" t="n"/>
      <c r="AB282" s="3434" t="n"/>
      <c r="AC282" s="3434" t="n"/>
      <c r="AD282" s="3434" t="n"/>
      <c r="AE282" s="3434" t="n"/>
      <c r="AF282" s="3434" t="n"/>
      <c r="AG282" s="3434" t="n"/>
      <c r="AH282" s="3434" t="n"/>
      <c r="AI282" s="3434" t="n"/>
      <c r="AJ282" s="3434" t="n"/>
      <c r="AK282" s="3434" t="n"/>
      <c r="AL282" s="3434" t="n"/>
      <c r="AM282" s="3434" t="n"/>
      <c r="AN282" s="3434" t="n"/>
      <c r="AO282" s="3434" t="n"/>
      <c r="AP282" s="3434" t="n"/>
      <c r="AQ282" s="3434" t="n"/>
      <c r="AR282" s="3434" t="n"/>
      <c r="AS282" s="3434" t="n"/>
      <c r="AT282" s="3434" t="n"/>
      <c r="AU282" s="3434" t="n"/>
      <c r="AV282" s="3434" t="n"/>
      <c r="AW282" s="3434" t="n"/>
      <c r="AX282" s="3434" t="n"/>
      <c r="AY282" s="3434" t="n"/>
      <c r="AZ282" s="3434" t="n"/>
      <c r="BA282" s="2013" t="n"/>
      <c r="BB282" s="2016" t="n"/>
    </row>
    <row customFormat="1" customHeight="1" ht="30" r="283" s="2046">
      <c r="A283" s="2012" t="n"/>
      <c r="B283" s="2013" t="n"/>
      <c r="C283" s="2014" t="n"/>
      <c r="D283" s="3434" t="n"/>
      <c r="E283" s="3434" t="n"/>
      <c r="F283" s="3434" t="n"/>
      <c r="G283" s="3434" t="n"/>
      <c r="H283" s="3434" t="n"/>
      <c r="I283" s="3434" t="n"/>
      <c r="J283" s="3434" t="n"/>
      <c r="K283" s="3434" t="n"/>
      <c r="L283" s="3434" t="n"/>
      <c r="M283" s="3434" t="n"/>
      <c r="N283" s="3434" t="n"/>
      <c r="O283" s="3434" t="n"/>
      <c r="P283" s="2013" t="n"/>
      <c r="Q283" s="3434" t="n"/>
      <c r="R283" s="3434" t="n"/>
      <c r="S283" s="3434" t="n"/>
      <c r="T283" s="3434" t="n"/>
      <c r="U283" s="3434" t="n"/>
      <c r="V283" s="3434" t="n"/>
      <c r="W283" s="3434" t="n"/>
      <c r="X283" s="3434" t="n"/>
      <c r="Y283" s="3434" t="n"/>
      <c r="Z283" s="3434" t="n"/>
      <c r="AA283" s="3434" t="n"/>
      <c r="AB283" s="3434" t="n"/>
      <c r="AC283" s="3434" t="n"/>
      <c r="AD283" s="3434" t="n"/>
      <c r="AE283" s="3434" t="n"/>
      <c r="AF283" s="3434" t="n"/>
      <c r="AG283" s="3434" t="n"/>
      <c r="AH283" s="3434" t="n"/>
      <c r="AI283" s="3434" t="n"/>
      <c r="AJ283" s="3434" t="n"/>
      <c r="AK283" s="3434" t="n"/>
      <c r="AL283" s="3434" t="n"/>
      <c r="AM283" s="3434" t="n"/>
      <c r="AN283" s="3434" t="n"/>
      <c r="AO283" s="3434" t="n"/>
      <c r="AP283" s="3434" t="n"/>
      <c r="AQ283" s="3434" t="n"/>
      <c r="AR283" s="3434" t="n"/>
      <c r="AS283" s="3434" t="n"/>
      <c r="AT283" s="3434" t="n"/>
      <c r="AU283" s="3434" t="n"/>
      <c r="AV283" s="3434" t="n"/>
      <c r="AW283" s="3434" t="n"/>
      <c r="AX283" s="3434" t="n"/>
      <c r="AY283" s="3434" t="n"/>
      <c r="AZ283" s="3434" t="n"/>
      <c r="BA283" s="2013" t="n"/>
      <c r="BB283" s="2016" t="n"/>
    </row>
    <row customFormat="1" customHeight="1" ht="30" r="284" s="2046">
      <c r="A284" s="2012" t="n"/>
      <c r="B284" s="2013" t="n"/>
      <c r="C284" s="2014" t="n"/>
      <c r="D284" s="3434" t="n"/>
      <c r="E284" s="3434" t="n"/>
      <c r="F284" s="3434" t="n"/>
      <c r="G284" s="3434" t="n"/>
      <c r="H284" s="3434" t="n"/>
      <c r="I284" s="3434" t="n"/>
      <c r="J284" s="3434" t="n"/>
      <c r="K284" s="3434" t="n"/>
      <c r="L284" s="3434" t="n"/>
      <c r="M284" s="3434" t="n"/>
      <c r="N284" s="3434" t="n"/>
      <c r="O284" s="3434" t="n"/>
      <c r="P284" s="2013" t="n"/>
      <c r="Q284" s="3434" t="n"/>
      <c r="R284" s="3434" t="n"/>
      <c r="S284" s="3434" t="n"/>
      <c r="T284" s="3434" t="n"/>
      <c r="U284" s="3434" t="n"/>
      <c r="V284" s="3434" t="n"/>
      <c r="W284" s="3434" t="n"/>
      <c r="X284" s="3434" t="n"/>
      <c r="Y284" s="3434" t="n"/>
      <c r="Z284" s="3434" t="n"/>
      <c r="AA284" s="3434" t="n"/>
      <c r="AB284" s="3434" t="n"/>
      <c r="AC284" s="3434" t="n"/>
      <c r="AD284" s="3434" t="n"/>
      <c r="AE284" s="3434" t="n"/>
      <c r="AF284" s="3434" t="n"/>
      <c r="AG284" s="3434" t="n"/>
      <c r="AH284" s="3434" t="n"/>
      <c r="AI284" s="3434" t="n"/>
      <c r="AJ284" s="3434" t="n"/>
      <c r="AK284" s="3434" t="n"/>
      <c r="AL284" s="3434" t="n"/>
      <c r="AM284" s="3434" t="n"/>
      <c r="AN284" s="3434" t="n"/>
      <c r="AO284" s="3434" t="n"/>
      <c r="AP284" s="3434" t="n"/>
      <c r="AQ284" s="3434" t="n"/>
      <c r="AR284" s="3434" t="n"/>
      <c r="AS284" s="3434" t="n"/>
      <c r="AT284" s="3434" t="n"/>
      <c r="AU284" s="3434" t="n"/>
      <c r="AV284" s="3434" t="n"/>
      <c r="AW284" s="3434" t="n"/>
      <c r="AX284" s="3434" t="n"/>
      <c r="AY284" s="3434" t="n"/>
      <c r="AZ284" s="3434" t="n"/>
      <c r="BA284" s="2013" t="n"/>
      <c r="BB284" s="2016" t="n"/>
    </row>
    <row customFormat="1" customHeight="1" ht="30" r="285" s="2046">
      <c r="A285" s="2012" t="n"/>
      <c r="B285" s="2013" t="n"/>
      <c r="C285" s="2014" t="n"/>
      <c r="D285" s="3434" t="n"/>
      <c r="E285" s="3434" t="n"/>
      <c r="F285" s="3434" t="n"/>
      <c r="G285" s="3434" t="n"/>
      <c r="H285" s="3434" t="n"/>
      <c r="I285" s="3434" t="n"/>
      <c r="J285" s="3434" t="n"/>
      <c r="K285" s="3434" t="n"/>
      <c r="L285" s="3434" t="n"/>
      <c r="M285" s="3434" t="n"/>
      <c r="N285" s="3434" t="n"/>
      <c r="O285" s="3434" t="n"/>
      <c r="P285" s="2013" t="n"/>
      <c r="Q285" s="3434" t="n"/>
      <c r="R285" s="3434" t="n"/>
      <c r="S285" s="3434" t="n"/>
      <c r="T285" s="3434" t="n"/>
      <c r="U285" s="3434" t="n"/>
      <c r="V285" s="3434" t="n"/>
      <c r="W285" s="3434" t="n"/>
      <c r="X285" s="3434" t="n"/>
      <c r="Y285" s="3434" t="n"/>
      <c r="Z285" s="3434" t="n"/>
      <c r="AA285" s="3434" t="n"/>
      <c r="AB285" s="3434" t="n"/>
      <c r="AC285" s="3434" t="n"/>
      <c r="AD285" s="3434" t="n"/>
      <c r="AE285" s="3434" t="n"/>
      <c r="AF285" s="3434" t="n"/>
      <c r="AG285" s="3434" t="n"/>
      <c r="AH285" s="3434" t="n"/>
      <c r="AI285" s="3434" t="n"/>
      <c r="AJ285" s="3434" t="n"/>
      <c r="AK285" s="3434" t="n"/>
      <c r="AL285" s="3434" t="n"/>
      <c r="AM285" s="3434" t="n"/>
      <c r="AN285" s="3434" t="n"/>
      <c r="AO285" s="3434" t="n"/>
      <c r="AP285" s="3434" t="n"/>
      <c r="AQ285" s="3434" t="n"/>
      <c r="AR285" s="3434" t="n"/>
      <c r="AS285" s="3434" t="n"/>
      <c r="AT285" s="3434" t="n"/>
      <c r="AU285" s="3434" t="n"/>
      <c r="AV285" s="3434" t="n"/>
      <c r="AW285" s="3434" t="n"/>
      <c r="AX285" s="3434" t="n"/>
      <c r="AY285" s="3434" t="n"/>
      <c r="AZ285" s="3434" t="n"/>
      <c r="BA285" s="2013" t="n"/>
      <c r="BB285" s="2016" t="n"/>
    </row>
    <row customFormat="1" customHeight="1" ht="30" r="286" s="2046">
      <c r="A286" s="2012" t="n"/>
      <c r="B286" s="2013" t="n"/>
      <c r="C286" s="2014" t="n"/>
      <c r="D286" s="3434" t="n"/>
      <c r="E286" s="3434" t="n"/>
      <c r="F286" s="3434" t="n"/>
      <c r="G286" s="3434" t="n"/>
      <c r="H286" s="3434" t="n"/>
      <c r="I286" s="3434" t="n"/>
      <c r="J286" s="3434" t="n"/>
      <c r="K286" s="3434" t="n"/>
      <c r="L286" s="3434" t="n"/>
      <c r="M286" s="3434" t="n"/>
      <c r="N286" s="3434" t="n"/>
      <c r="O286" s="3434" t="n"/>
      <c r="P286" s="2013" t="n"/>
      <c r="Q286" s="3434" t="n"/>
      <c r="R286" s="3434" t="n"/>
      <c r="S286" s="3434" t="n"/>
      <c r="T286" s="3434" t="n"/>
      <c r="U286" s="3434" t="n"/>
      <c r="V286" s="3434" t="n"/>
      <c r="W286" s="3434" t="n"/>
      <c r="X286" s="3434" t="n"/>
      <c r="Y286" s="3434" t="n"/>
      <c r="Z286" s="3434" t="n"/>
      <c r="AA286" s="3434" t="n"/>
      <c r="AB286" s="3434" t="n"/>
      <c r="AC286" s="3434" t="n"/>
      <c r="AD286" s="3434" t="n"/>
      <c r="AE286" s="3434" t="n"/>
      <c r="AF286" s="3434" t="n"/>
      <c r="AG286" s="3434" t="n"/>
      <c r="AH286" s="3434" t="n"/>
      <c r="AI286" s="3434" t="n"/>
      <c r="AJ286" s="3434" t="n"/>
      <c r="AK286" s="3434" t="n"/>
      <c r="AL286" s="3434" t="n"/>
      <c r="AM286" s="3434" t="n"/>
      <c r="AN286" s="3434" t="n"/>
      <c r="AO286" s="3434" t="n"/>
      <c r="AP286" s="3434" t="n"/>
      <c r="AQ286" s="3434" t="n"/>
      <c r="AR286" s="3434" t="n"/>
      <c r="AS286" s="3434" t="n"/>
      <c r="AT286" s="3434" t="n"/>
      <c r="AU286" s="3434" t="n"/>
      <c r="AV286" s="3434" t="n"/>
      <c r="AW286" s="3434" t="n"/>
      <c r="AX286" s="3434" t="n"/>
      <c r="AY286" s="3434" t="n"/>
      <c r="AZ286" s="3434" t="n"/>
      <c r="BA286" s="2013" t="n"/>
      <c r="BB286" s="2016" t="n"/>
    </row>
    <row customFormat="1" customHeight="1" ht="30" r="287" s="2046">
      <c r="A287" s="2012" t="n"/>
      <c r="B287" s="2013" t="n"/>
      <c r="C287" s="2014" t="n"/>
      <c r="D287" s="3434" t="n"/>
      <c r="E287" s="3434" t="n"/>
      <c r="F287" s="3434" t="n"/>
      <c r="G287" s="3434" t="n"/>
      <c r="H287" s="3434" t="n"/>
      <c r="I287" s="3434" t="n"/>
      <c r="J287" s="3434" t="n"/>
      <c r="K287" s="3434" t="n"/>
      <c r="L287" s="3434" t="n"/>
      <c r="M287" s="3434" t="n"/>
      <c r="N287" s="3434" t="n"/>
      <c r="O287" s="3434" t="n"/>
      <c r="P287" s="2013" t="n"/>
      <c r="Q287" s="3434" t="n"/>
      <c r="R287" s="3434" t="n"/>
      <c r="S287" s="3434" t="n"/>
      <c r="T287" s="3434" t="n"/>
      <c r="U287" s="3434" t="n"/>
      <c r="V287" s="3434" t="n"/>
      <c r="W287" s="3434" t="n"/>
      <c r="X287" s="3434" t="n"/>
      <c r="Y287" s="3434" t="n"/>
      <c r="Z287" s="3434" t="n"/>
      <c r="AA287" s="3434" t="n"/>
      <c r="AB287" s="3434" t="n"/>
      <c r="AC287" s="3434" t="n"/>
      <c r="AD287" s="3434" t="n"/>
      <c r="AE287" s="3434" t="n"/>
      <c r="AF287" s="3434" t="n"/>
      <c r="AG287" s="3434" t="n"/>
      <c r="AH287" s="3434" t="n"/>
      <c r="AI287" s="3434" t="n"/>
      <c r="AJ287" s="3434" t="n"/>
      <c r="AK287" s="3434" t="n"/>
      <c r="AL287" s="3434" t="n"/>
      <c r="AM287" s="3434" t="n"/>
      <c r="AN287" s="3434" t="n"/>
      <c r="AO287" s="3434" t="n"/>
      <c r="AP287" s="3434" t="n"/>
      <c r="AQ287" s="3434" t="n"/>
      <c r="AR287" s="3434" t="n"/>
      <c r="AS287" s="3434" t="n"/>
      <c r="AT287" s="3434" t="n"/>
      <c r="AU287" s="3434" t="n"/>
      <c r="AV287" s="3434" t="n"/>
      <c r="AW287" s="3434" t="n"/>
      <c r="AX287" s="3434" t="n"/>
      <c r="AY287" s="3434" t="n"/>
      <c r="AZ287" s="3434" t="n"/>
      <c r="BA287" s="2013" t="n"/>
      <c r="BB287" s="2016" t="n"/>
    </row>
    <row customFormat="1" customHeight="1" ht="30" r="288" s="2046">
      <c r="A288" s="2012" t="n"/>
      <c r="B288" s="2013" t="n"/>
      <c r="C288" s="2014" t="n"/>
      <c r="D288" s="3434" t="n"/>
      <c r="E288" s="3434" t="n"/>
      <c r="F288" s="3434" t="n"/>
      <c r="G288" s="3434" t="n"/>
      <c r="H288" s="3434" t="n"/>
      <c r="I288" s="3434" t="n"/>
      <c r="J288" s="3434" t="n"/>
      <c r="K288" s="3434" t="n"/>
      <c r="L288" s="3434" t="n"/>
      <c r="M288" s="3434" t="n"/>
      <c r="N288" s="3434" t="n"/>
      <c r="O288" s="3434" t="n"/>
      <c r="P288" s="2013" t="n"/>
      <c r="Q288" s="3434" t="n"/>
      <c r="R288" s="3434" t="n"/>
      <c r="S288" s="3434" t="n"/>
      <c r="T288" s="3434" t="n"/>
      <c r="U288" s="3434" t="n"/>
      <c r="V288" s="3434" t="n"/>
      <c r="W288" s="3434" t="n"/>
      <c r="X288" s="3434" t="n"/>
      <c r="Y288" s="3434" t="n"/>
      <c r="Z288" s="3434" t="n"/>
      <c r="AA288" s="3434" t="n"/>
      <c r="AB288" s="3434" t="n"/>
      <c r="AC288" s="3434" t="n"/>
      <c r="AD288" s="3434" t="n"/>
      <c r="AE288" s="3434" t="n"/>
      <c r="AF288" s="3434" t="n"/>
      <c r="AG288" s="3434" t="n"/>
      <c r="AH288" s="3434" t="n"/>
      <c r="AI288" s="3434" t="n"/>
      <c r="AJ288" s="3434" t="n"/>
      <c r="AK288" s="3434" t="n"/>
      <c r="AL288" s="3434" t="n"/>
      <c r="AM288" s="3434" t="n"/>
      <c r="AN288" s="3434" t="n"/>
      <c r="AO288" s="3434" t="n"/>
      <c r="AP288" s="3434" t="n"/>
      <c r="AQ288" s="3434" t="n"/>
      <c r="AR288" s="3434" t="n"/>
      <c r="AS288" s="3434" t="n"/>
      <c r="AT288" s="3434" t="n"/>
      <c r="AU288" s="3434" t="n"/>
      <c r="AV288" s="3434" t="n"/>
      <c r="AW288" s="3434" t="n"/>
      <c r="AX288" s="3434" t="n"/>
      <c r="AY288" s="3434" t="n"/>
      <c r="AZ288" s="3434" t="n"/>
      <c r="BA288" s="2013" t="n"/>
      <c r="BB288" s="2016" t="n"/>
    </row>
    <row customFormat="1" customHeight="1" ht="42.75" r="289" s="2062">
      <c r="A289" s="2012" t="n"/>
      <c r="B289" s="2013" t="n"/>
      <c r="C289" s="2014" t="n"/>
      <c r="D289" s="3434" t="n"/>
      <c r="E289" s="3434" t="n"/>
      <c r="F289" s="3434" t="n"/>
      <c r="G289" s="3434" t="n"/>
      <c r="H289" s="3434" t="n"/>
      <c r="I289" s="3434" t="n"/>
      <c r="J289" s="3434" t="n"/>
      <c r="K289" s="3434" t="n"/>
      <c r="L289" s="3434" t="n"/>
      <c r="M289" s="3434" t="n"/>
      <c r="N289" s="3434" t="n"/>
      <c r="O289" s="3434" t="n"/>
      <c r="P289" s="2013" t="n"/>
      <c r="Q289" s="3434" t="n"/>
      <c r="R289" s="3434" t="n"/>
      <c r="S289" s="3434" t="n"/>
      <c r="T289" s="3434" t="n"/>
      <c r="U289" s="3434" t="n"/>
      <c r="V289" s="3434" t="n"/>
      <c r="W289" s="3434" t="n"/>
      <c r="X289" s="3434" t="n"/>
      <c r="Y289" s="3434" t="n"/>
      <c r="Z289" s="3434" t="n"/>
      <c r="AA289" s="3434" t="n"/>
      <c r="AB289" s="3434" t="n"/>
      <c r="AC289" s="3434" t="n"/>
      <c r="AD289" s="3434" t="n"/>
      <c r="AE289" s="3434" t="n"/>
      <c r="AF289" s="3434" t="n"/>
      <c r="AG289" s="3434" t="n"/>
      <c r="AH289" s="3434" t="n"/>
      <c r="AI289" s="3434" t="n"/>
      <c r="AJ289" s="3434" t="n"/>
      <c r="AK289" s="3434" t="n"/>
      <c r="AL289" s="3434" t="n"/>
      <c r="AM289" s="3434" t="n"/>
      <c r="AN289" s="3434" t="n"/>
      <c r="AO289" s="3434" t="n"/>
      <c r="AP289" s="3434" t="n"/>
      <c r="AQ289" s="3434" t="n"/>
      <c r="AR289" s="3434" t="n"/>
      <c r="AS289" s="3434" t="n"/>
      <c r="AT289" s="3434" t="n"/>
      <c r="AU289" s="3434" t="n"/>
      <c r="AV289" s="3434" t="n"/>
      <c r="AW289" s="3434" t="n"/>
      <c r="AX289" s="3434" t="n"/>
      <c r="AY289" s="3434" t="n"/>
      <c r="AZ289" s="3434" t="n"/>
      <c r="BA289" s="2013" t="n"/>
      <c r="BB289" s="2016" t="n"/>
    </row>
    <row customFormat="1" customHeight="1" ht="42.75" r="290" s="2062">
      <c r="A290" s="2012" t="n"/>
      <c r="B290" s="2013" t="n"/>
      <c r="C290" s="2014" t="n"/>
      <c r="D290" s="3434" t="n"/>
      <c r="E290" s="3434" t="n"/>
      <c r="F290" s="3434" t="n"/>
      <c r="G290" s="3434" t="n"/>
      <c r="H290" s="3434" t="n"/>
      <c r="I290" s="3434" t="n"/>
      <c r="J290" s="3434" t="n"/>
      <c r="K290" s="3434" t="n"/>
      <c r="L290" s="3434" t="n"/>
      <c r="M290" s="3434" t="n"/>
      <c r="N290" s="3434" t="n"/>
      <c r="O290" s="3434" t="n"/>
      <c r="P290" s="2013" t="n"/>
      <c r="Q290" s="3434" t="n"/>
      <c r="R290" s="3434" t="n"/>
      <c r="S290" s="3434" t="n"/>
      <c r="T290" s="3434" t="n"/>
      <c r="U290" s="3434" t="n"/>
      <c r="V290" s="3434" t="n"/>
      <c r="W290" s="3434" t="n"/>
      <c r="X290" s="3434" t="n"/>
      <c r="Y290" s="3434" t="n"/>
      <c r="Z290" s="3434" t="n"/>
      <c r="AA290" s="3434" t="n"/>
      <c r="AB290" s="3434" t="n"/>
      <c r="AC290" s="3434" t="n"/>
      <c r="AD290" s="3434" t="n"/>
      <c r="AE290" s="3434" t="n"/>
      <c r="AF290" s="3434" t="n"/>
      <c r="AG290" s="3434" t="n"/>
      <c r="AH290" s="3434" t="n"/>
      <c r="AI290" s="3434" t="n"/>
      <c r="AJ290" s="3434" t="n"/>
      <c r="AK290" s="3434" t="n"/>
      <c r="AL290" s="3434" t="n"/>
      <c r="AM290" s="3434" t="n"/>
      <c r="AN290" s="3434" t="n"/>
      <c r="AO290" s="3434" t="n"/>
      <c r="AP290" s="3434" t="n"/>
      <c r="AQ290" s="3434" t="n"/>
      <c r="AR290" s="3434" t="n"/>
      <c r="AS290" s="3434" t="n"/>
      <c r="AT290" s="3434" t="n"/>
      <c r="AU290" s="3434" t="n"/>
      <c r="AV290" s="3434" t="n"/>
      <c r="AW290" s="3434" t="n"/>
      <c r="AX290" s="3434" t="n"/>
      <c r="AY290" s="3434" t="n"/>
      <c r="AZ290" s="3434" t="n"/>
      <c r="BA290" s="2013" t="n"/>
      <c r="BB290" s="2016" t="n"/>
    </row>
    <row customFormat="1" customHeight="1" ht="30" r="291" s="2046">
      <c r="A291" s="2012" t="n"/>
      <c r="B291" s="2013" t="n"/>
      <c r="C291" s="2014" t="n"/>
      <c r="D291" s="3434" t="n"/>
      <c r="E291" s="3434" t="n"/>
      <c r="F291" s="3434" t="n"/>
      <c r="G291" s="3434" t="n"/>
      <c r="H291" s="3434" t="n"/>
      <c r="I291" s="3434" t="n"/>
      <c r="J291" s="3434" t="n"/>
      <c r="K291" s="3434" t="n"/>
      <c r="L291" s="3434" t="n"/>
      <c r="M291" s="3434" t="n"/>
      <c r="N291" s="3434" t="n"/>
      <c r="O291" s="3434" t="n"/>
      <c r="P291" s="2013" t="n"/>
      <c r="Q291" s="3434" t="n"/>
      <c r="R291" s="3434" t="n"/>
      <c r="S291" s="3434" t="n"/>
      <c r="T291" s="3434" t="n"/>
      <c r="U291" s="3434" t="n"/>
      <c r="V291" s="3434" t="n"/>
      <c r="W291" s="3434" t="n"/>
      <c r="X291" s="3434" t="n"/>
      <c r="Y291" s="3434" t="n"/>
      <c r="Z291" s="3434" t="n"/>
      <c r="AA291" s="3434" t="n"/>
      <c r="AB291" s="3434" t="n"/>
      <c r="AC291" s="3434" t="n"/>
      <c r="AD291" s="3434" t="n"/>
      <c r="AE291" s="3434" t="n"/>
      <c r="AF291" s="3434" t="n"/>
      <c r="AG291" s="3434" t="n"/>
      <c r="AH291" s="3434" t="n"/>
      <c r="AI291" s="3434" t="n"/>
      <c r="AJ291" s="3434" t="n"/>
      <c r="AK291" s="3434" t="n"/>
      <c r="AL291" s="3434" t="n"/>
      <c r="AM291" s="3434" t="n"/>
      <c r="AN291" s="3434" t="n"/>
      <c r="AO291" s="3434" t="n"/>
      <c r="AP291" s="3434" t="n"/>
      <c r="AQ291" s="3434" t="n"/>
      <c r="AR291" s="3434" t="n"/>
      <c r="AS291" s="3434" t="n"/>
      <c r="AT291" s="3434" t="n"/>
      <c r="AU291" s="3434" t="n"/>
      <c r="AV291" s="3434" t="n"/>
      <c r="AW291" s="3434" t="n"/>
      <c r="AX291" s="3434" t="n"/>
      <c r="AY291" s="3434" t="n"/>
      <c r="AZ291" s="3434" t="n"/>
      <c r="BA291" s="2013" t="n"/>
      <c r="BB291" s="2016" t="n"/>
    </row>
    <row customFormat="1" customHeight="1" ht="30" r="292" s="2046">
      <c r="A292" s="2012" t="n"/>
      <c r="B292" s="2013" t="n"/>
      <c r="C292" s="2014" t="n"/>
      <c r="D292" s="3434" t="n"/>
      <c r="E292" s="3434" t="n"/>
      <c r="F292" s="3434" t="n"/>
      <c r="G292" s="3434" t="n"/>
      <c r="H292" s="3434" t="n"/>
      <c r="I292" s="3434" t="n"/>
      <c r="J292" s="3434" t="n"/>
      <c r="K292" s="3434" t="n"/>
      <c r="L292" s="3434" t="n"/>
      <c r="M292" s="3434" t="n"/>
      <c r="N292" s="3434" t="n"/>
      <c r="O292" s="3434" t="n"/>
      <c r="P292" s="2013" t="n"/>
      <c r="Q292" s="3434" t="n"/>
      <c r="R292" s="3434" t="n"/>
      <c r="S292" s="3434" t="n"/>
      <c r="T292" s="3434" t="n"/>
      <c r="U292" s="3434" t="n"/>
      <c r="V292" s="3434" t="n"/>
      <c r="W292" s="3434" t="n"/>
      <c r="X292" s="3434" t="n"/>
      <c r="Y292" s="3434" t="n"/>
      <c r="Z292" s="3434" t="n"/>
      <c r="AA292" s="3434" t="n"/>
      <c r="AB292" s="3434" t="n"/>
      <c r="AC292" s="3434" t="n"/>
      <c r="AD292" s="3434" t="n"/>
      <c r="AE292" s="3434" t="n"/>
      <c r="AF292" s="3434" t="n"/>
      <c r="AG292" s="3434" t="n"/>
      <c r="AH292" s="3434" t="n"/>
      <c r="AI292" s="3434" t="n"/>
      <c r="AJ292" s="3434" t="n"/>
      <c r="AK292" s="3434" t="n"/>
      <c r="AL292" s="3434" t="n"/>
      <c r="AM292" s="3434" t="n"/>
      <c r="AN292" s="3434" t="n"/>
      <c r="AO292" s="3434" t="n"/>
      <c r="AP292" s="3434" t="n"/>
      <c r="AQ292" s="3434" t="n"/>
      <c r="AR292" s="3434" t="n"/>
      <c r="AS292" s="3434" t="n"/>
      <c r="AT292" s="3434" t="n"/>
      <c r="AU292" s="3434" t="n"/>
      <c r="AV292" s="3434" t="n"/>
      <c r="AW292" s="3434" t="n"/>
      <c r="AX292" s="3434" t="n"/>
      <c r="AY292" s="3434" t="n"/>
      <c r="AZ292" s="3434" t="n"/>
      <c r="BA292" s="2013" t="n"/>
      <c r="BB292" s="2016" t="n"/>
    </row>
    <row customFormat="1" customHeight="1" ht="30" r="293" s="2046">
      <c r="A293" s="2012" t="n"/>
      <c r="B293" s="2013" t="n"/>
      <c r="C293" s="2014" t="n"/>
      <c r="D293" s="3434" t="n"/>
      <c r="E293" s="3434" t="n"/>
      <c r="F293" s="3434" t="n"/>
      <c r="G293" s="3434" t="n"/>
      <c r="H293" s="3434" t="n"/>
      <c r="I293" s="3434" t="n"/>
      <c r="J293" s="3434" t="n"/>
      <c r="K293" s="3434" t="n"/>
      <c r="L293" s="3434" t="n"/>
      <c r="M293" s="3434" t="n"/>
      <c r="N293" s="3434" t="n"/>
      <c r="O293" s="3434" t="n"/>
      <c r="P293" s="2013" t="n"/>
      <c r="Q293" s="3434" t="n"/>
      <c r="R293" s="3434" t="n"/>
      <c r="S293" s="3434" t="n"/>
      <c r="T293" s="3434" t="n"/>
      <c r="U293" s="3434" t="n"/>
      <c r="V293" s="3434" t="n"/>
      <c r="W293" s="3434" t="n"/>
      <c r="X293" s="3434" t="n"/>
      <c r="Y293" s="3434" t="n"/>
      <c r="Z293" s="3434" t="n"/>
      <c r="AA293" s="3434" t="n"/>
      <c r="AB293" s="3434" t="n"/>
      <c r="AC293" s="3434" t="n"/>
      <c r="AD293" s="3434" t="n"/>
      <c r="AE293" s="3434" t="n"/>
      <c r="AF293" s="3434" t="n"/>
      <c r="AG293" s="3434" t="n"/>
      <c r="AH293" s="3434" t="n"/>
      <c r="AI293" s="3434" t="n"/>
      <c r="AJ293" s="3434" t="n"/>
      <c r="AK293" s="3434" t="n"/>
      <c r="AL293" s="3434" t="n"/>
      <c r="AM293" s="3434" t="n"/>
      <c r="AN293" s="3434" t="n"/>
      <c r="AO293" s="3434" t="n"/>
      <c r="AP293" s="3434" t="n"/>
      <c r="AQ293" s="3434" t="n"/>
      <c r="AR293" s="3434" t="n"/>
      <c r="AS293" s="3434" t="n"/>
      <c r="AT293" s="3434" t="n"/>
      <c r="AU293" s="3434" t="n"/>
      <c r="AV293" s="3434" t="n"/>
      <c r="AW293" s="3434" t="n"/>
      <c r="AX293" s="3434" t="n"/>
      <c r="AY293" s="3434" t="n"/>
      <c r="AZ293" s="3434" t="n"/>
      <c r="BA293" s="2013" t="n"/>
      <c r="BB293" s="2016" t="n"/>
    </row>
    <row customFormat="1" customHeight="1" ht="30" r="294" s="2046">
      <c r="A294" s="2012" t="n"/>
      <c r="B294" s="2013" t="n"/>
      <c r="C294" s="2014" t="n"/>
      <c r="D294" s="3434" t="n"/>
      <c r="E294" s="3434" t="n"/>
      <c r="F294" s="3434" t="n"/>
      <c r="G294" s="3434" t="n"/>
      <c r="H294" s="3434" t="n"/>
      <c r="I294" s="3434" t="n"/>
      <c r="J294" s="3434" t="n"/>
      <c r="K294" s="3434" t="n"/>
      <c r="L294" s="3434" t="n"/>
      <c r="M294" s="3434" t="n"/>
      <c r="N294" s="3434" t="n"/>
      <c r="O294" s="3434" t="n"/>
      <c r="P294" s="2013" t="n"/>
      <c r="Q294" s="3434" t="n"/>
      <c r="R294" s="3434" t="n"/>
      <c r="S294" s="3434" t="n"/>
      <c r="T294" s="3434" t="n"/>
      <c r="U294" s="3434" t="n"/>
      <c r="V294" s="3434" t="n"/>
      <c r="W294" s="3434" t="n"/>
      <c r="X294" s="3434" t="n"/>
      <c r="Y294" s="3434" t="n"/>
      <c r="Z294" s="3434" t="n"/>
      <c r="AA294" s="3434" t="n"/>
      <c r="AB294" s="3434" t="n"/>
      <c r="AC294" s="3434" t="n"/>
      <c r="AD294" s="3434" t="n"/>
      <c r="AE294" s="3434" t="n"/>
      <c r="AF294" s="3434" t="n"/>
      <c r="AG294" s="3434" t="n"/>
      <c r="AH294" s="3434" t="n"/>
      <c r="AI294" s="3434" t="n"/>
      <c r="AJ294" s="3434" t="n"/>
      <c r="AK294" s="3434" t="n"/>
      <c r="AL294" s="3434" t="n"/>
      <c r="AM294" s="3434" t="n"/>
      <c r="AN294" s="3434" t="n"/>
      <c r="AO294" s="3434" t="n"/>
      <c r="AP294" s="3434" t="n"/>
      <c r="AQ294" s="3434" t="n"/>
      <c r="AR294" s="3434" t="n"/>
      <c r="AS294" s="3434" t="n"/>
      <c r="AT294" s="3434" t="n"/>
      <c r="AU294" s="3434" t="n"/>
      <c r="AV294" s="3434" t="n"/>
      <c r="AW294" s="3434" t="n"/>
      <c r="AX294" s="3434" t="n"/>
      <c r="AY294" s="3434" t="n"/>
      <c r="AZ294" s="3434" t="n"/>
      <c r="BA294" s="2013" t="n"/>
      <c r="BB294" s="2016" t="n"/>
    </row>
    <row customFormat="1" customHeight="1" ht="30" r="295" s="2046">
      <c r="A295" s="2012" t="n"/>
      <c r="B295" s="2013" t="n"/>
      <c r="C295" s="2014" t="n"/>
      <c r="D295" s="3434" t="n"/>
      <c r="E295" s="3434" t="n"/>
      <c r="F295" s="3434" t="n"/>
      <c r="G295" s="3434" t="n"/>
      <c r="H295" s="3434" t="n"/>
      <c r="I295" s="3434" t="n"/>
      <c r="J295" s="3434" t="n"/>
      <c r="K295" s="3434" t="n"/>
      <c r="L295" s="3434" t="n"/>
      <c r="M295" s="3434" t="n"/>
      <c r="N295" s="3434" t="n"/>
      <c r="O295" s="3434" t="n"/>
      <c r="P295" s="2013" t="n"/>
      <c r="Q295" s="3434" t="n"/>
      <c r="R295" s="3434" t="n"/>
      <c r="S295" s="3434" t="n"/>
      <c r="T295" s="3434" t="n"/>
      <c r="U295" s="3434" t="n"/>
      <c r="V295" s="3434" t="n"/>
      <c r="W295" s="3434" t="n"/>
      <c r="X295" s="3434" t="n"/>
      <c r="Y295" s="3434" t="n"/>
      <c r="Z295" s="3434" t="n"/>
      <c r="AA295" s="3434" t="n"/>
      <c r="AB295" s="3434" t="n"/>
      <c r="AC295" s="3434" t="n"/>
      <c r="AD295" s="3434" t="n"/>
      <c r="AE295" s="3434" t="n"/>
      <c r="AF295" s="3434" t="n"/>
      <c r="AG295" s="3434" t="n"/>
      <c r="AH295" s="3434" t="n"/>
      <c r="AI295" s="3434" t="n"/>
      <c r="AJ295" s="3434" t="n"/>
      <c r="AK295" s="3434" t="n"/>
      <c r="AL295" s="3434" t="n"/>
      <c r="AM295" s="3434" t="n"/>
      <c r="AN295" s="3434" t="n"/>
      <c r="AO295" s="3434" t="n"/>
      <c r="AP295" s="3434" t="n"/>
      <c r="AQ295" s="3434" t="n"/>
      <c r="AR295" s="3434" t="n"/>
      <c r="AS295" s="3434" t="n"/>
      <c r="AT295" s="3434" t="n"/>
      <c r="AU295" s="3434" t="n"/>
      <c r="AV295" s="3434" t="n"/>
      <c r="AW295" s="3434" t="n"/>
      <c r="AX295" s="3434" t="n"/>
      <c r="AY295" s="3434" t="n"/>
      <c r="AZ295" s="3434" t="n"/>
      <c r="BA295" s="2013" t="n"/>
      <c r="BB295" s="2016" t="n"/>
    </row>
    <row customFormat="1" customHeight="1" ht="30" r="296" s="2046">
      <c r="A296" s="2012" t="n"/>
      <c r="B296" s="2013" t="n"/>
      <c r="C296" s="2014" t="n"/>
      <c r="D296" s="3434" t="n"/>
      <c r="E296" s="3434" t="n"/>
      <c r="F296" s="3434" t="n"/>
      <c r="G296" s="3434" t="n"/>
      <c r="H296" s="3434" t="n"/>
      <c r="I296" s="3434" t="n"/>
      <c r="J296" s="3434" t="n"/>
      <c r="K296" s="3434" t="n"/>
      <c r="L296" s="3434" t="n"/>
      <c r="M296" s="3434" t="n"/>
      <c r="N296" s="3434" t="n"/>
      <c r="O296" s="3434" t="n"/>
      <c r="P296" s="2013" t="n"/>
      <c r="Q296" s="3434" t="n"/>
      <c r="R296" s="3434" t="n"/>
      <c r="S296" s="3434" t="n"/>
      <c r="T296" s="3434" t="n"/>
      <c r="U296" s="3434" t="n"/>
      <c r="V296" s="3434" t="n"/>
      <c r="W296" s="3434" t="n"/>
      <c r="X296" s="3434" t="n"/>
      <c r="Y296" s="3434" t="n"/>
      <c r="Z296" s="3434" t="n"/>
      <c r="AA296" s="3434" t="n"/>
      <c r="AB296" s="3434" t="n"/>
      <c r="AC296" s="3434" t="n"/>
      <c r="AD296" s="3434" t="n"/>
      <c r="AE296" s="3434" t="n"/>
      <c r="AF296" s="3434" t="n"/>
      <c r="AG296" s="3434" t="n"/>
      <c r="AH296" s="3434" t="n"/>
      <c r="AI296" s="3434" t="n"/>
      <c r="AJ296" s="3434" t="n"/>
      <c r="AK296" s="3434" t="n"/>
      <c r="AL296" s="3434" t="n"/>
      <c r="AM296" s="3434" t="n"/>
      <c r="AN296" s="3434" t="n"/>
      <c r="AO296" s="3434" t="n"/>
      <c r="AP296" s="3434" t="n"/>
      <c r="AQ296" s="3434" t="n"/>
      <c r="AR296" s="3434" t="n"/>
      <c r="AS296" s="3434" t="n"/>
      <c r="AT296" s="3434" t="n"/>
      <c r="AU296" s="3434" t="n"/>
      <c r="AV296" s="3434" t="n"/>
      <c r="AW296" s="3434" t="n"/>
      <c r="AX296" s="3434" t="n"/>
      <c r="AY296" s="3434" t="n"/>
      <c r="AZ296" s="3434" t="n"/>
      <c r="BA296" s="2013" t="n"/>
      <c r="BB296" s="2016" t="n"/>
    </row>
    <row customFormat="1" customHeight="1" ht="30" r="297" s="2062">
      <c r="A297" s="2012" t="n"/>
      <c r="B297" s="2013" t="n"/>
      <c r="C297" s="2014" t="n"/>
      <c r="D297" s="3434" t="n"/>
      <c r="E297" s="3434" t="n"/>
      <c r="F297" s="3434" t="n"/>
      <c r="G297" s="3434" t="n"/>
      <c r="H297" s="3434" t="n"/>
      <c r="I297" s="3434" t="n"/>
      <c r="J297" s="3434" t="n"/>
      <c r="K297" s="3434" t="n"/>
      <c r="L297" s="3434" t="n"/>
      <c r="M297" s="3434" t="n"/>
      <c r="N297" s="3434" t="n"/>
      <c r="O297" s="3434" t="n"/>
      <c r="P297" s="2013" t="n"/>
      <c r="Q297" s="3434" t="n"/>
      <c r="R297" s="3434" t="n"/>
      <c r="S297" s="3434" t="n"/>
      <c r="T297" s="3434" t="n"/>
      <c r="U297" s="3434" t="n"/>
      <c r="V297" s="3434" t="n"/>
      <c r="W297" s="3434" t="n"/>
      <c r="X297" s="3434" t="n"/>
      <c r="Y297" s="3434" t="n"/>
      <c r="Z297" s="3434" t="n"/>
      <c r="AA297" s="3434" t="n"/>
      <c r="AB297" s="3434" t="n"/>
      <c r="AC297" s="3434" t="n"/>
      <c r="AD297" s="3434" t="n"/>
      <c r="AE297" s="3434" t="n"/>
      <c r="AF297" s="3434" t="n"/>
      <c r="AG297" s="3434" t="n"/>
      <c r="AH297" s="3434" t="n"/>
      <c r="AI297" s="3434" t="n"/>
      <c r="AJ297" s="3434" t="n"/>
      <c r="AK297" s="3434" t="n"/>
      <c r="AL297" s="3434" t="n"/>
      <c r="AM297" s="3434" t="n"/>
      <c r="AN297" s="3434" t="n"/>
      <c r="AO297" s="3434" t="n"/>
      <c r="AP297" s="3434" t="n"/>
      <c r="AQ297" s="3434" t="n"/>
      <c r="AR297" s="3434" t="n"/>
      <c r="AS297" s="3434" t="n"/>
      <c r="AT297" s="3434" t="n"/>
      <c r="AU297" s="3434" t="n"/>
      <c r="AV297" s="3434" t="n"/>
      <c r="AW297" s="3434" t="n"/>
      <c r="AX297" s="3434" t="n"/>
      <c r="AY297" s="3434" t="n"/>
      <c r="AZ297" s="3434" t="n"/>
      <c r="BA297" s="2013" t="n"/>
      <c r="BB297" s="2016" t="n"/>
    </row>
    <row customFormat="1" customHeight="1" ht="30" r="298" s="2046">
      <c r="A298" s="2012" t="n"/>
      <c r="B298" s="2013" t="n"/>
      <c r="C298" s="2014" t="n"/>
      <c r="D298" s="3434" t="n"/>
      <c r="E298" s="3434" t="n"/>
      <c r="F298" s="3434" t="n"/>
      <c r="G298" s="3434" t="n"/>
      <c r="H298" s="3434" t="n"/>
      <c r="I298" s="3434" t="n"/>
      <c r="J298" s="3434" t="n"/>
      <c r="K298" s="3434" t="n"/>
      <c r="L298" s="3434" t="n"/>
      <c r="M298" s="3434" t="n"/>
      <c r="N298" s="3434" t="n"/>
      <c r="O298" s="3434" t="n"/>
      <c r="P298" s="2013" t="n"/>
      <c r="Q298" s="3434" t="n"/>
      <c r="R298" s="3434" t="n"/>
      <c r="S298" s="3434" t="n"/>
      <c r="T298" s="3434" t="n"/>
      <c r="U298" s="3434" t="n"/>
      <c r="V298" s="3434" t="n"/>
      <c r="W298" s="3434" t="n"/>
      <c r="X298" s="3434" t="n"/>
      <c r="Y298" s="3434" t="n"/>
      <c r="Z298" s="3434" t="n"/>
      <c r="AA298" s="3434" t="n"/>
      <c r="AB298" s="3434" t="n"/>
      <c r="AC298" s="3434" t="n"/>
      <c r="AD298" s="3434" t="n"/>
      <c r="AE298" s="3434" t="n"/>
      <c r="AF298" s="3434" t="n"/>
      <c r="AG298" s="3434" t="n"/>
      <c r="AH298" s="3434" t="n"/>
      <c r="AI298" s="3434" t="n"/>
      <c r="AJ298" s="3434" t="n"/>
      <c r="AK298" s="3434" t="n"/>
      <c r="AL298" s="3434" t="n"/>
      <c r="AM298" s="3434" t="n"/>
      <c r="AN298" s="3434" t="n"/>
      <c r="AO298" s="3434" t="n"/>
      <c r="AP298" s="3434" t="n"/>
      <c r="AQ298" s="3434" t="n"/>
      <c r="AR298" s="3434" t="n"/>
      <c r="AS298" s="3434" t="n"/>
      <c r="AT298" s="3434" t="n"/>
      <c r="AU298" s="3434" t="n"/>
      <c r="AV298" s="3434" t="n"/>
      <c r="AW298" s="3434" t="n"/>
      <c r="AX298" s="3434" t="n"/>
      <c r="AY298" s="3434" t="n"/>
      <c r="AZ298" s="3434" t="n"/>
      <c r="BA298" s="2013" t="n"/>
      <c r="BB298" s="2016" t="n"/>
    </row>
    <row customFormat="1" customHeight="1" ht="30" r="299" s="2046">
      <c r="A299" s="2012" t="n"/>
      <c r="B299" s="2013" t="n"/>
      <c r="C299" s="2014" t="n"/>
      <c r="D299" s="3434" t="n"/>
      <c r="E299" s="3434" t="n"/>
      <c r="F299" s="3434" t="n"/>
      <c r="G299" s="3434" t="n"/>
      <c r="H299" s="3434" t="n"/>
      <c r="I299" s="3434" t="n"/>
      <c r="J299" s="3434" t="n"/>
      <c r="K299" s="3434" t="n"/>
      <c r="L299" s="3434" t="n"/>
      <c r="M299" s="3434" t="n"/>
      <c r="N299" s="3434" t="n"/>
      <c r="O299" s="3434" t="n"/>
      <c r="P299" s="2013" t="n"/>
      <c r="Q299" s="3434" t="n"/>
      <c r="R299" s="3434" t="n"/>
      <c r="S299" s="3434" t="n"/>
      <c r="T299" s="3434" t="n"/>
      <c r="U299" s="3434" t="n"/>
      <c r="V299" s="3434" t="n"/>
      <c r="W299" s="3434" t="n"/>
      <c r="X299" s="3434" t="n"/>
      <c r="Y299" s="3434" t="n"/>
      <c r="Z299" s="3434" t="n"/>
      <c r="AA299" s="3434" t="n"/>
      <c r="AB299" s="3434" t="n"/>
      <c r="AC299" s="3434" t="n"/>
      <c r="AD299" s="3434" t="n"/>
      <c r="AE299" s="3434" t="n"/>
      <c r="AF299" s="3434" t="n"/>
      <c r="AG299" s="3434" t="n"/>
      <c r="AH299" s="3434" t="n"/>
      <c r="AI299" s="3434" t="n"/>
      <c r="AJ299" s="3434" t="n"/>
      <c r="AK299" s="3434" t="n"/>
      <c r="AL299" s="3434" t="n"/>
      <c r="AM299" s="3434" t="n"/>
      <c r="AN299" s="3434" t="n"/>
      <c r="AO299" s="3434" t="n"/>
      <c r="AP299" s="3434" t="n"/>
      <c r="AQ299" s="3434" t="n"/>
      <c r="AR299" s="3434" t="n"/>
      <c r="AS299" s="3434" t="n"/>
      <c r="AT299" s="3434" t="n"/>
      <c r="AU299" s="3434" t="n"/>
      <c r="AV299" s="3434" t="n"/>
      <c r="AW299" s="3434" t="n"/>
      <c r="AX299" s="3434" t="n"/>
      <c r="AY299" s="3434" t="n"/>
      <c r="AZ299" s="3434" t="n"/>
      <c r="BA299" s="2013" t="n"/>
      <c r="BB299" s="2016" t="n"/>
    </row>
    <row customFormat="1" customHeight="1" ht="30" r="300" s="2046">
      <c r="A300" s="2012" t="n"/>
      <c r="B300" s="2013" t="n"/>
      <c r="C300" s="2014" t="n"/>
      <c r="D300" s="3434" t="n"/>
      <c r="E300" s="3434" t="n"/>
      <c r="F300" s="3434" t="n"/>
      <c r="G300" s="3434" t="n"/>
      <c r="H300" s="3434" t="n"/>
      <c r="I300" s="3434" t="n"/>
      <c r="J300" s="3434" t="n"/>
      <c r="K300" s="3434" t="n"/>
      <c r="L300" s="3434" t="n"/>
      <c r="M300" s="3434" t="n"/>
      <c r="N300" s="3434" t="n"/>
      <c r="O300" s="3434" t="n"/>
      <c r="P300" s="2013" t="n"/>
      <c r="Q300" s="3434" t="n"/>
      <c r="R300" s="3434" t="n"/>
      <c r="S300" s="3434" t="n"/>
      <c r="T300" s="3434" t="n"/>
      <c r="U300" s="3434" t="n"/>
      <c r="V300" s="3434" t="n"/>
      <c r="W300" s="3434" t="n"/>
      <c r="X300" s="3434" t="n"/>
      <c r="Y300" s="3434" t="n"/>
      <c r="Z300" s="3434" t="n"/>
      <c r="AA300" s="3434" t="n"/>
      <c r="AB300" s="3434" t="n"/>
      <c r="AC300" s="3434" t="n"/>
      <c r="AD300" s="3434" t="n"/>
      <c r="AE300" s="3434" t="n"/>
      <c r="AF300" s="3434" t="n"/>
      <c r="AG300" s="3434" t="n"/>
      <c r="AH300" s="3434" t="n"/>
      <c r="AI300" s="3434" t="n"/>
      <c r="AJ300" s="3434" t="n"/>
      <c r="AK300" s="3434" t="n"/>
      <c r="AL300" s="3434" t="n"/>
      <c r="AM300" s="3434" t="n"/>
      <c r="AN300" s="3434" t="n"/>
      <c r="AO300" s="3434" t="n"/>
      <c r="AP300" s="3434" t="n"/>
      <c r="AQ300" s="3434" t="n"/>
      <c r="AR300" s="3434" t="n"/>
      <c r="AS300" s="3434" t="n"/>
      <c r="AT300" s="3434" t="n"/>
      <c r="AU300" s="3434" t="n"/>
      <c r="AV300" s="3434" t="n"/>
      <c r="AW300" s="3434" t="n"/>
      <c r="AX300" s="3434" t="n"/>
      <c r="AY300" s="3434" t="n"/>
      <c r="AZ300" s="3434" t="n"/>
      <c r="BA300" s="2013" t="n"/>
      <c r="BB300" s="2016" t="n"/>
    </row>
    <row customFormat="1" customHeight="1" ht="30" r="301" s="2046">
      <c r="A301" s="2012" t="n"/>
      <c r="B301" s="2013" t="n"/>
      <c r="C301" s="2014" t="n"/>
      <c r="D301" s="3434" t="n"/>
      <c r="E301" s="3434" t="n"/>
      <c r="F301" s="3434" t="n"/>
      <c r="G301" s="3434" t="n"/>
      <c r="H301" s="3434" t="n"/>
      <c r="I301" s="3434" t="n"/>
      <c r="J301" s="3434" t="n"/>
      <c r="K301" s="3434" t="n"/>
      <c r="L301" s="3434" t="n"/>
      <c r="M301" s="3434" t="n"/>
      <c r="N301" s="3434" t="n"/>
      <c r="O301" s="3434" t="n"/>
      <c r="P301" s="2013" t="n"/>
      <c r="Q301" s="3434" t="n"/>
      <c r="R301" s="3434" t="n"/>
      <c r="S301" s="3434" t="n"/>
      <c r="T301" s="3434" t="n"/>
      <c r="U301" s="3434" t="n"/>
      <c r="V301" s="3434" t="n"/>
      <c r="W301" s="3434" t="n"/>
      <c r="X301" s="3434" t="n"/>
      <c r="Y301" s="3434" t="n"/>
      <c r="Z301" s="3434" t="n"/>
      <c r="AA301" s="3434" t="n"/>
      <c r="AB301" s="3434" t="n"/>
      <c r="AC301" s="3434" t="n"/>
      <c r="AD301" s="3434" t="n"/>
      <c r="AE301" s="3434" t="n"/>
      <c r="AF301" s="3434" t="n"/>
      <c r="AG301" s="3434" t="n"/>
      <c r="AH301" s="3434" t="n"/>
      <c r="AI301" s="3434" t="n"/>
      <c r="AJ301" s="3434" t="n"/>
      <c r="AK301" s="3434" t="n"/>
      <c r="AL301" s="3434" t="n"/>
      <c r="AM301" s="3434" t="n"/>
      <c r="AN301" s="3434" t="n"/>
      <c r="AO301" s="3434" t="n"/>
      <c r="AP301" s="3434" t="n"/>
      <c r="AQ301" s="3434" t="n"/>
      <c r="AR301" s="3434" t="n"/>
      <c r="AS301" s="3434" t="n"/>
      <c r="AT301" s="3434" t="n"/>
      <c r="AU301" s="3434" t="n"/>
      <c r="AV301" s="3434" t="n"/>
      <c r="AW301" s="3434" t="n"/>
      <c r="AX301" s="3434" t="n"/>
      <c r="AY301" s="3434" t="n"/>
      <c r="AZ301" s="3434" t="n"/>
      <c r="BA301" s="2013" t="n"/>
      <c r="BB301" s="2016" t="n"/>
    </row>
    <row customFormat="1" customHeight="1" ht="30" r="302" s="2046">
      <c r="A302" s="2012" t="n"/>
      <c r="B302" s="2013" t="n"/>
      <c r="C302" s="2014" t="n"/>
      <c r="D302" s="3434" t="n"/>
      <c r="E302" s="3434" t="n"/>
      <c r="F302" s="3434" t="n"/>
      <c r="G302" s="3434" t="n"/>
      <c r="H302" s="3434" t="n"/>
      <c r="I302" s="3434" t="n"/>
      <c r="J302" s="3434" t="n"/>
      <c r="K302" s="3434" t="n"/>
      <c r="L302" s="3434" t="n"/>
      <c r="M302" s="3434" t="n"/>
      <c r="N302" s="3434" t="n"/>
      <c r="O302" s="3434" t="n"/>
      <c r="P302" s="2013" t="n"/>
      <c r="Q302" s="3434" t="n"/>
      <c r="R302" s="3434" t="n"/>
      <c r="S302" s="3434" t="n"/>
      <c r="T302" s="3434" t="n"/>
      <c r="U302" s="3434" t="n"/>
      <c r="V302" s="3434" t="n"/>
      <c r="W302" s="3434" t="n"/>
      <c r="X302" s="3434" t="n"/>
      <c r="Y302" s="3434" t="n"/>
      <c r="Z302" s="3434" t="n"/>
      <c r="AA302" s="3434" t="n"/>
      <c r="AB302" s="3434" t="n"/>
      <c r="AC302" s="3434" t="n"/>
      <c r="AD302" s="3434" t="n"/>
      <c r="AE302" s="3434" t="n"/>
      <c r="AF302" s="3434" t="n"/>
      <c r="AG302" s="3434" t="n"/>
      <c r="AH302" s="3434" t="n"/>
      <c r="AI302" s="3434" t="n"/>
      <c r="AJ302" s="3434" t="n"/>
      <c r="AK302" s="3434" t="n"/>
      <c r="AL302" s="3434" t="n"/>
      <c r="AM302" s="3434" t="n"/>
      <c r="AN302" s="3434" t="n"/>
      <c r="AO302" s="3434" t="n"/>
      <c r="AP302" s="3434" t="n"/>
      <c r="AQ302" s="3434" t="n"/>
      <c r="AR302" s="3434" t="n"/>
      <c r="AS302" s="3434" t="n"/>
      <c r="AT302" s="3434" t="n"/>
      <c r="AU302" s="3434" t="n"/>
      <c r="AV302" s="3434" t="n"/>
      <c r="AW302" s="3434" t="n"/>
      <c r="AX302" s="3434" t="n"/>
      <c r="AY302" s="3434" t="n"/>
      <c r="AZ302" s="3434" t="n"/>
      <c r="BA302" s="2013" t="n"/>
      <c r="BB302" s="2016" t="n"/>
    </row>
    <row customFormat="1" customHeight="1" ht="30" r="303" s="2046">
      <c r="A303" s="2012" t="n"/>
      <c r="B303" s="2013" t="n"/>
      <c r="C303" s="2014" t="n"/>
      <c r="D303" s="3434" t="n"/>
      <c r="E303" s="3434" t="n"/>
      <c r="F303" s="3434" t="n"/>
      <c r="G303" s="3434" t="n"/>
      <c r="H303" s="3434" t="n"/>
      <c r="I303" s="3434" t="n"/>
      <c r="J303" s="3434" t="n"/>
      <c r="K303" s="3434" t="n"/>
      <c r="L303" s="3434" t="n"/>
      <c r="M303" s="3434" t="n"/>
      <c r="N303" s="3434" t="n"/>
      <c r="O303" s="3434" t="n"/>
      <c r="P303" s="2013" t="n"/>
      <c r="Q303" s="3434" t="n"/>
      <c r="R303" s="3434" t="n"/>
      <c r="S303" s="3434" t="n"/>
      <c r="T303" s="3434" t="n"/>
      <c r="U303" s="3434" t="n"/>
      <c r="V303" s="3434" t="n"/>
      <c r="W303" s="3434" t="n"/>
      <c r="X303" s="3434" t="n"/>
      <c r="Y303" s="3434" t="n"/>
      <c r="Z303" s="3434" t="n"/>
      <c r="AA303" s="3434" t="n"/>
      <c r="AB303" s="3434" t="n"/>
      <c r="AC303" s="3434" t="n"/>
      <c r="AD303" s="3434" t="n"/>
      <c r="AE303" s="3434" t="n"/>
      <c r="AF303" s="3434" t="n"/>
      <c r="AG303" s="3434" t="n"/>
      <c r="AH303" s="3434" t="n"/>
      <c r="AI303" s="3434" t="n"/>
      <c r="AJ303" s="3434" t="n"/>
      <c r="AK303" s="3434" t="n"/>
      <c r="AL303" s="3434" t="n"/>
      <c r="AM303" s="3434" t="n"/>
      <c r="AN303" s="3434" t="n"/>
      <c r="AO303" s="3434" t="n"/>
      <c r="AP303" s="3434" t="n"/>
      <c r="AQ303" s="3434" t="n"/>
      <c r="AR303" s="3434" t="n"/>
      <c r="AS303" s="3434" t="n"/>
      <c r="AT303" s="3434" t="n"/>
      <c r="AU303" s="3434" t="n"/>
      <c r="AV303" s="3434" t="n"/>
      <c r="AW303" s="3434" t="n"/>
      <c r="AX303" s="3434" t="n"/>
      <c r="AY303" s="3434" t="n"/>
      <c r="AZ303" s="3434" t="n"/>
      <c r="BA303" s="2013" t="n"/>
      <c r="BB303" s="2016" t="n"/>
    </row>
    <row customFormat="1" customHeight="1" ht="30" r="304" s="2046">
      <c r="A304" s="2012" t="n"/>
      <c r="B304" s="2013" t="n"/>
      <c r="C304" s="2014" t="n"/>
      <c r="D304" s="3434" t="n"/>
      <c r="E304" s="3434" t="n"/>
      <c r="F304" s="3434" t="n"/>
      <c r="G304" s="3434" t="n"/>
      <c r="H304" s="3434" t="n"/>
      <c r="I304" s="3434" t="n"/>
      <c r="J304" s="3434" t="n"/>
      <c r="K304" s="3434" t="n"/>
      <c r="L304" s="3434" t="n"/>
      <c r="M304" s="3434" t="n"/>
      <c r="N304" s="3434" t="n"/>
      <c r="O304" s="3434" t="n"/>
      <c r="P304" s="2013" t="n"/>
      <c r="Q304" s="3434" t="n"/>
      <c r="R304" s="3434" t="n"/>
      <c r="S304" s="3434" t="n"/>
      <c r="T304" s="3434" t="n"/>
      <c r="U304" s="3434" t="n"/>
      <c r="V304" s="3434" t="n"/>
      <c r="W304" s="3434" t="n"/>
      <c r="X304" s="3434" t="n"/>
      <c r="Y304" s="3434" t="n"/>
      <c r="Z304" s="3434" t="n"/>
      <c r="AA304" s="3434" t="n"/>
      <c r="AB304" s="3434" t="n"/>
      <c r="AC304" s="3434" t="n"/>
      <c r="AD304" s="3434" t="n"/>
      <c r="AE304" s="3434" t="n"/>
      <c r="AF304" s="3434" t="n"/>
      <c r="AG304" s="3434" t="n"/>
      <c r="AH304" s="3434" t="n"/>
      <c r="AI304" s="3434" t="n"/>
      <c r="AJ304" s="3434" t="n"/>
      <c r="AK304" s="3434" t="n"/>
      <c r="AL304" s="3434" t="n"/>
      <c r="AM304" s="3434" t="n"/>
      <c r="AN304" s="3434" t="n"/>
      <c r="AO304" s="3434" t="n"/>
      <c r="AP304" s="3434" t="n"/>
      <c r="AQ304" s="3434" t="n"/>
      <c r="AR304" s="3434" t="n"/>
      <c r="AS304" s="3434" t="n"/>
      <c r="AT304" s="3434" t="n"/>
      <c r="AU304" s="3434" t="n"/>
      <c r="AV304" s="3434" t="n"/>
      <c r="AW304" s="3434" t="n"/>
      <c r="AX304" s="3434" t="n"/>
      <c r="AY304" s="3434" t="n"/>
      <c r="AZ304" s="3434" t="n"/>
      <c r="BA304" s="2013" t="n"/>
      <c r="BB304" s="2016" t="n"/>
    </row>
    <row customFormat="1" customHeight="1" ht="30" r="305" s="2062">
      <c r="A305" s="2012" t="n"/>
      <c r="B305" s="2013" t="n"/>
      <c r="C305" s="2014" t="n"/>
      <c r="D305" s="3434" t="n"/>
      <c r="E305" s="3434" t="n"/>
      <c r="F305" s="3434" t="n"/>
      <c r="G305" s="3434" t="n"/>
      <c r="H305" s="3434" t="n"/>
      <c r="I305" s="3434" t="n"/>
      <c r="J305" s="3434" t="n"/>
      <c r="K305" s="3434" t="n"/>
      <c r="L305" s="3434" t="n"/>
      <c r="M305" s="3434" t="n"/>
      <c r="N305" s="3434" t="n"/>
      <c r="O305" s="3434" t="n"/>
      <c r="P305" s="2013" t="n"/>
      <c r="Q305" s="3434" t="n"/>
      <c r="R305" s="3434" t="n"/>
      <c r="S305" s="3434" t="n"/>
      <c r="T305" s="3434" t="n"/>
      <c r="U305" s="3434" t="n"/>
      <c r="V305" s="3434" t="n"/>
      <c r="W305" s="3434" t="n"/>
      <c r="X305" s="3434" t="n"/>
      <c r="Y305" s="3434" t="n"/>
      <c r="Z305" s="3434" t="n"/>
      <c r="AA305" s="3434" t="n"/>
      <c r="AB305" s="3434" t="n"/>
      <c r="AC305" s="3434" t="n"/>
      <c r="AD305" s="3434" t="n"/>
      <c r="AE305" s="3434" t="n"/>
      <c r="AF305" s="3434" t="n"/>
      <c r="AG305" s="3434" t="n"/>
      <c r="AH305" s="3434" t="n"/>
      <c r="AI305" s="3434" t="n"/>
      <c r="AJ305" s="3434" t="n"/>
      <c r="AK305" s="3434" t="n"/>
      <c r="AL305" s="3434" t="n"/>
      <c r="AM305" s="3434" t="n"/>
      <c r="AN305" s="3434" t="n"/>
      <c r="AO305" s="3434" t="n"/>
      <c r="AP305" s="3434" t="n"/>
      <c r="AQ305" s="3434" t="n"/>
      <c r="AR305" s="3434" t="n"/>
      <c r="AS305" s="3434" t="n"/>
      <c r="AT305" s="3434" t="n"/>
      <c r="AU305" s="3434" t="n"/>
      <c r="AV305" s="3434" t="n"/>
      <c r="AW305" s="3434" t="n"/>
      <c r="AX305" s="3434" t="n"/>
      <c r="AY305" s="3434" t="n"/>
      <c r="AZ305" s="3434" t="n"/>
      <c r="BA305" s="2013" t="n"/>
      <c r="BB305" s="2016" t="n"/>
    </row>
    <row customFormat="1" customHeight="1" ht="30" r="306" s="2046">
      <c r="A306" s="2012" t="n"/>
      <c r="B306" s="2013" t="n"/>
      <c r="C306" s="2014" t="n"/>
      <c r="D306" s="3434" t="n"/>
      <c r="E306" s="3434" t="n"/>
      <c r="F306" s="3434" t="n"/>
      <c r="G306" s="3434" t="n"/>
      <c r="H306" s="3434" t="n"/>
      <c r="I306" s="3434" t="n"/>
      <c r="J306" s="3434" t="n"/>
      <c r="K306" s="3434" t="n"/>
      <c r="L306" s="3434" t="n"/>
      <c r="M306" s="3434" t="n"/>
      <c r="N306" s="3434" t="n"/>
      <c r="O306" s="3434" t="n"/>
      <c r="P306" s="2013" t="n"/>
      <c r="Q306" s="3434" t="n"/>
      <c r="R306" s="3434" t="n"/>
      <c r="S306" s="3434" t="n"/>
      <c r="T306" s="3434" t="n"/>
      <c r="U306" s="3434" t="n"/>
      <c r="V306" s="3434" t="n"/>
      <c r="W306" s="3434" t="n"/>
      <c r="X306" s="3434" t="n"/>
      <c r="Y306" s="3434" t="n"/>
      <c r="Z306" s="3434" t="n"/>
      <c r="AA306" s="3434" t="n"/>
      <c r="AB306" s="3434" t="n"/>
      <c r="AC306" s="3434" t="n"/>
      <c r="AD306" s="3434" t="n"/>
      <c r="AE306" s="3434" t="n"/>
      <c r="AF306" s="3434" t="n"/>
      <c r="AG306" s="3434" t="n"/>
      <c r="AH306" s="3434" t="n"/>
      <c r="AI306" s="3434" t="n"/>
      <c r="AJ306" s="3434" t="n"/>
      <c r="AK306" s="3434" t="n"/>
      <c r="AL306" s="3434" t="n"/>
      <c r="AM306" s="3434" t="n"/>
      <c r="AN306" s="3434" t="n"/>
      <c r="AO306" s="3434" t="n"/>
      <c r="AP306" s="3434" t="n"/>
      <c r="AQ306" s="3434" t="n"/>
      <c r="AR306" s="3434" t="n"/>
      <c r="AS306" s="3434" t="n"/>
      <c r="AT306" s="3434" t="n"/>
      <c r="AU306" s="3434" t="n"/>
      <c r="AV306" s="3434" t="n"/>
      <c r="AW306" s="3434" t="n"/>
      <c r="AX306" s="3434" t="n"/>
      <c r="AY306" s="3434" t="n"/>
      <c r="AZ306" s="3434" t="n"/>
      <c r="BA306" s="2013" t="n"/>
      <c r="BB306" s="2016" t="n"/>
    </row>
    <row customFormat="1" customHeight="1" ht="30" r="307" s="2046">
      <c r="A307" s="2012" t="n"/>
      <c r="B307" s="2013" t="n"/>
      <c r="C307" s="2014" t="n"/>
      <c r="D307" s="3434" t="n"/>
      <c r="E307" s="3434" t="n"/>
      <c r="F307" s="3434" t="n"/>
      <c r="G307" s="3434" t="n"/>
      <c r="H307" s="3434" t="n"/>
      <c r="I307" s="3434" t="n"/>
      <c r="J307" s="3434" t="n"/>
      <c r="K307" s="3434" t="n"/>
      <c r="L307" s="3434" t="n"/>
      <c r="M307" s="3434" t="n"/>
      <c r="N307" s="3434" t="n"/>
      <c r="O307" s="3434" t="n"/>
      <c r="P307" s="2013" t="n"/>
      <c r="Q307" s="3434" t="n"/>
      <c r="R307" s="3434" t="n"/>
      <c r="S307" s="3434" t="n"/>
      <c r="T307" s="3434" t="n"/>
      <c r="U307" s="3434" t="n"/>
      <c r="V307" s="3434" t="n"/>
      <c r="W307" s="3434" t="n"/>
      <c r="X307" s="3434" t="n"/>
      <c r="Y307" s="3434" t="n"/>
      <c r="Z307" s="3434" t="n"/>
      <c r="AA307" s="3434" t="n"/>
      <c r="AB307" s="3434" t="n"/>
      <c r="AC307" s="3434" t="n"/>
      <c r="AD307" s="3434" t="n"/>
      <c r="AE307" s="3434" t="n"/>
      <c r="AF307" s="3434" t="n"/>
      <c r="AG307" s="3434" t="n"/>
      <c r="AH307" s="3434" t="n"/>
      <c r="AI307" s="3434" t="n"/>
      <c r="AJ307" s="3434" t="n"/>
      <c r="AK307" s="3434" t="n"/>
      <c r="AL307" s="3434" t="n"/>
      <c r="AM307" s="3434" t="n"/>
      <c r="AN307" s="3434" t="n"/>
      <c r="AO307" s="3434" t="n"/>
      <c r="AP307" s="3434" t="n"/>
      <c r="AQ307" s="3434" t="n"/>
      <c r="AR307" s="3434" t="n"/>
      <c r="AS307" s="3434" t="n"/>
      <c r="AT307" s="3434" t="n"/>
      <c r="AU307" s="3434" t="n"/>
      <c r="AV307" s="3434" t="n"/>
      <c r="AW307" s="3434" t="n"/>
      <c r="AX307" s="3434" t="n"/>
      <c r="AY307" s="3434" t="n"/>
      <c r="AZ307" s="3434" t="n"/>
      <c r="BA307" s="2013" t="n"/>
      <c r="BB307" s="2016" t="n"/>
    </row>
    <row customFormat="1" customHeight="1" ht="30" r="308" s="2046">
      <c r="A308" s="2012" t="n"/>
      <c r="B308" s="2013" t="n"/>
      <c r="C308" s="2014" t="n"/>
      <c r="D308" s="3434" t="n"/>
      <c r="E308" s="3434" t="n"/>
      <c r="F308" s="3434" t="n"/>
      <c r="G308" s="3434" t="n"/>
      <c r="H308" s="3434" t="n"/>
      <c r="I308" s="3434" t="n"/>
      <c r="J308" s="3434" t="n"/>
      <c r="K308" s="3434" t="n"/>
      <c r="L308" s="3434" t="n"/>
      <c r="M308" s="3434" t="n"/>
      <c r="N308" s="3434" t="n"/>
      <c r="O308" s="3434" t="n"/>
      <c r="P308" s="2013" t="n"/>
      <c r="Q308" s="3434" t="n"/>
      <c r="R308" s="3434" t="n"/>
      <c r="S308" s="3434" t="n"/>
      <c r="T308" s="3434" t="n"/>
      <c r="U308" s="3434" t="n"/>
      <c r="V308" s="3434" t="n"/>
      <c r="W308" s="3434" t="n"/>
      <c r="X308" s="3434" t="n"/>
      <c r="Y308" s="3434" t="n"/>
      <c r="Z308" s="3434" t="n"/>
      <c r="AA308" s="3434" t="n"/>
      <c r="AB308" s="3434" t="n"/>
      <c r="AC308" s="3434" t="n"/>
      <c r="AD308" s="3434" t="n"/>
      <c r="AE308" s="3434" t="n"/>
      <c r="AF308" s="3434" t="n"/>
      <c r="AG308" s="3434" t="n"/>
      <c r="AH308" s="3434" t="n"/>
      <c r="AI308" s="3434" t="n"/>
      <c r="AJ308" s="3434" t="n"/>
      <c r="AK308" s="3434" t="n"/>
      <c r="AL308" s="3434" t="n"/>
      <c r="AM308" s="3434" t="n"/>
      <c r="AN308" s="3434" t="n"/>
      <c r="AO308" s="3434" t="n"/>
      <c r="AP308" s="3434" t="n"/>
      <c r="AQ308" s="3434" t="n"/>
      <c r="AR308" s="3434" t="n"/>
      <c r="AS308" s="3434" t="n"/>
      <c r="AT308" s="3434" t="n"/>
      <c r="AU308" s="3434" t="n"/>
      <c r="AV308" s="3434" t="n"/>
      <c r="AW308" s="3434" t="n"/>
      <c r="AX308" s="3434" t="n"/>
      <c r="AY308" s="3434" t="n"/>
      <c r="AZ308" s="3434" t="n"/>
      <c r="BA308" s="2013" t="n"/>
      <c r="BB308" s="2016" t="n"/>
    </row>
    <row customFormat="1" customHeight="1" ht="30" r="309" s="2046">
      <c r="A309" s="2012" t="n"/>
      <c r="B309" s="2013" t="n"/>
      <c r="C309" s="2014" t="n"/>
      <c r="D309" s="3434" t="n"/>
      <c r="E309" s="3434" t="n"/>
      <c r="F309" s="3434" t="n"/>
      <c r="G309" s="3434" t="n"/>
      <c r="H309" s="3434" t="n"/>
      <c r="I309" s="3434" t="n"/>
      <c r="J309" s="3434" t="n"/>
      <c r="K309" s="3434" t="n"/>
      <c r="L309" s="3434" t="n"/>
      <c r="M309" s="3434" t="n"/>
      <c r="N309" s="3434" t="n"/>
      <c r="O309" s="3434" t="n"/>
      <c r="P309" s="2013" t="n"/>
      <c r="Q309" s="3434" t="n"/>
      <c r="R309" s="3434" t="n"/>
      <c r="S309" s="3434" t="n"/>
      <c r="T309" s="3434" t="n"/>
      <c r="U309" s="3434" t="n"/>
      <c r="V309" s="3434" t="n"/>
      <c r="W309" s="3434" t="n"/>
      <c r="X309" s="3434" t="n"/>
      <c r="Y309" s="3434" t="n"/>
      <c r="Z309" s="3434" t="n"/>
      <c r="AA309" s="3434" t="n"/>
      <c r="AB309" s="3434" t="n"/>
      <c r="AC309" s="3434" t="n"/>
      <c r="AD309" s="3434" t="n"/>
      <c r="AE309" s="3434" t="n"/>
      <c r="AF309" s="3434" t="n"/>
      <c r="AG309" s="3434" t="n"/>
      <c r="AH309" s="3434" t="n"/>
      <c r="AI309" s="3434" t="n"/>
      <c r="AJ309" s="3434" t="n"/>
      <c r="AK309" s="3434" t="n"/>
      <c r="AL309" s="3434" t="n"/>
      <c r="AM309" s="3434" t="n"/>
      <c r="AN309" s="3434" t="n"/>
      <c r="AO309" s="3434" t="n"/>
      <c r="AP309" s="3434" t="n"/>
      <c r="AQ309" s="3434" t="n"/>
      <c r="AR309" s="3434" t="n"/>
      <c r="AS309" s="3434" t="n"/>
      <c r="AT309" s="3434" t="n"/>
      <c r="AU309" s="3434" t="n"/>
      <c r="AV309" s="3434" t="n"/>
      <c r="AW309" s="3434" t="n"/>
      <c r="AX309" s="3434" t="n"/>
      <c r="AY309" s="3434" t="n"/>
      <c r="AZ309" s="3434" t="n"/>
      <c r="BA309" s="2013" t="n"/>
      <c r="BB309" s="2016" t="n"/>
    </row>
    <row customFormat="1" customHeight="1" ht="30" r="310" s="2046">
      <c r="A310" s="2012" t="n"/>
      <c r="B310" s="2013" t="n"/>
      <c r="C310" s="2014" t="n"/>
      <c r="D310" s="3434" t="n"/>
      <c r="E310" s="3434" t="n"/>
      <c r="F310" s="3434" t="n"/>
      <c r="G310" s="3434" t="n"/>
      <c r="H310" s="3434" t="n"/>
      <c r="I310" s="3434" t="n"/>
      <c r="J310" s="3434" t="n"/>
      <c r="K310" s="3434" t="n"/>
      <c r="L310" s="3434" t="n"/>
      <c r="M310" s="3434" t="n"/>
      <c r="N310" s="3434" t="n"/>
      <c r="O310" s="3434" t="n"/>
      <c r="P310" s="2013" t="n"/>
      <c r="Q310" s="3434" t="n"/>
      <c r="R310" s="3434" t="n"/>
      <c r="S310" s="3434" t="n"/>
      <c r="T310" s="3434" t="n"/>
      <c r="U310" s="3434" t="n"/>
      <c r="V310" s="3434" t="n"/>
      <c r="W310" s="3434" t="n"/>
      <c r="X310" s="3434" t="n"/>
      <c r="Y310" s="3434" t="n"/>
      <c r="Z310" s="3434" t="n"/>
      <c r="AA310" s="3434" t="n"/>
      <c r="AB310" s="3434" t="n"/>
      <c r="AC310" s="3434" t="n"/>
      <c r="AD310" s="3434" t="n"/>
      <c r="AE310" s="3434" t="n"/>
      <c r="AF310" s="3434" t="n"/>
      <c r="AG310" s="3434" t="n"/>
      <c r="AH310" s="3434" t="n"/>
      <c r="AI310" s="3434" t="n"/>
      <c r="AJ310" s="3434" t="n"/>
      <c r="AK310" s="3434" t="n"/>
      <c r="AL310" s="3434" t="n"/>
      <c r="AM310" s="3434" t="n"/>
      <c r="AN310" s="3434" t="n"/>
      <c r="AO310" s="3434" t="n"/>
      <c r="AP310" s="3434" t="n"/>
      <c r="AQ310" s="3434" t="n"/>
      <c r="AR310" s="3434" t="n"/>
      <c r="AS310" s="3434" t="n"/>
      <c r="AT310" s="3434" t="n"/>
      <c r="AU310" s="3434" t="n"/>
      <c r="AV310" s="3434" t="n"/>
      <c r="AW310" s="3434" t="n"/>
      <c r="AX310" s="3434" t="n"/>
      <c r="AY310" s="3434" t="n"/>
      <c r="AZ310" s="3434" t="n"/>
      <c r="BA310" s="2013" t="n"/>
      <c r="BB310" s="2016" t="n"/>
    </row>
    <row customFormat="1" customHeight="1" ht="30" r="311" s="2046">
      <c r="A311" s="2012" t="n"/>
      <c r="B311" s="2013" t="n"/>
      <c r="C311" s="2014" t="n"/>
      <c r="D311" s="3434" t="n"/>
      <c r="E311" s="3434" t="n"/>
      <c r="F311" s="3434" t="n"/>
      <c r="G311" s="3434" t="n"/>
      <c r="H311" s="3434" t="n"/>
      <c r="I311" s="3434" t="n"/>
      <c r="J311" s="3434" t="n"/>
      <c r="K311" s="3434" t="n"/>
      <c r="L311" s="3434" t="n"/>
      <c r="M311" s="3434" t="n"/>
      <c r="N311" s="3434" t="n"/>
      <c r="O311" s="3434" t="n"/>
      <c r="P311" s="2013" t="n"/>
      <c r="Q311" s="3434" t="n"/>
      <c r="R311" s="3434" t="n"/>
      <c r="S311" s="3434" t="n"/>
      <c r="T311" s="3434" t="n"/>
      <c r="U311" s="3434" t="n"/>
      <c r="V311" s="3434" t="n"/>
      <c r="W311" s="3434" t="n"/>
      <c r="X311" s="3434" t="n"/>
      <c r="Y311" s="3434" t="n"/>
      <c r="Z311" s="3434" t="n"/>
      <c r="AA311" s="3434" t="n"/>
      <c r="AB311" s="3434" t="n"/>
      <c r="AC311" s="3434" t="n"/>
      <c r="AD311" s="3434" t="n"/>
      <c r="AE311" s="3434" t="n"/>
      <c r="AF311" s="3434" t="n"/>
      <c r="AG311" s="3434" t="n"/>
      <c r="AH311" s="3434" t="n"/>
      <c r="AI311" s="3434" t="n"/>
      <c r="AJ311" s="3434" t="n"/>
      <c r="AK311" s="3434" t="n"/>
      <c r="AL311" s="3434" t="n"/>
      <c r="AM311" s="3434" t="n"/>
      <c r="AN311" s="3434" t="n"/>
      <c r="AO311" s="3434" t="n"/>
      <c r="AP311" s="3434" t="n"/>
      <c r="AQ311" s="3434" t="n"/>
      <c r="AR311" s="3434" t="n"/>
      <c r="AS311" s="3434" t="n"/>
      <c r="AT311" s="3434" t="n"/>
      <c r="AU311" s="3434" t="n"/>
      <c r="AV311" s="3434" t="n"/>
      <c r="AW311" s="3434" t="n"/>
      <c r="AX311" s="3434" t="n"/>
      <c r="AY311" s="3434" t="n"/>
      <c r="AZ311" s="3434" t="n"/>
      <c r="BA311" s="2013" t="n"/>
      <c r="BB311" s="2016" t="n"/>
    </row>
    <row customFormat="1" customHeight="1" ht="30" r="312" s="2046">
      <c r="A312" s="2012" t="n"/>
      <c r="B312" s="2013" t="n"/>
      <c r="C312" s="2014" t="n"/>
      <c r="D312" s="3434" t="n"/>
      <c r="E312" s="3434" t="n"/>
      <c r="F312" s="3434" t="n"/>
      <c r="G312" s="3434" t="n"/>
      <c r="H312" s="3434" t="n"/>
      <c r="I312" s="3434" t="n"/>
      <c r="J312" s="3434" t="n"/>
      <c r="K312" s="3434" t="n"/>
      <c r="L312" s="3434" t="n"/>
      <c r="M312" s="3434" t="n"/>
      <c r="N312" s="3434" t="n"/>
      <c r="O312" s="3434" t="n"/>
      <c r="P312" s="2013" t="n"/>
      <c r="Q312" s="3434" t="n"/>
      <c r="R312" s="3434" t="n"/>
      <c r="S312" s="3434" t="n"/>
      <c r="T312" s="3434" t="n"/>
      <c r="U312" s="3434" t="n"/>
      <c r="V312" s="3434" t="n"/>
      <c r="W312" s="3434" t="n"/>
      <c r="X312" s="3434" t="n"/>
      <c r="Y312" s="3434" t="n"/>
      <c r="Z312" s="3434" t="n"/>
      <c r="AA312" s="3434" t="n"/>
      <c r="AB312" s="3434" t="n"/>
      <c r="AC312" s="3434" t="n"/>
      <c r="AD312" s="3434" t="n"/>
      <c r="AE312" s="3434" t="n"/>
      <c r="AF312" s="3434" t="n"/>
      <c r="AG312" s="3434" t="n"/>
      <c r="AH312" s="3434" t="n"/>
      <c r="AI312" s="3434" t="n"/>
      <c r="AJ312" s="3434" t="n"/>
      <c r="AK312" s="3434" t="n"/>
      <c r="AL312" s="3434" t="n"/>
      <c r="AM312" s="3434" t="n"/>
      <c r="AN312" s="3434" t="n"/>
      <c r="AO312" s="3434" t="n"/>
      <c r="AP312" s="3434" t="n"/>
      <c r="AQ312" s="3434" t="n"/>
      <c r="AR312" s="3434" t="n"/>
      <c r="AS312" s="3434" t="n"/>
      <c r="AT312" s="3434" t="n"/>
      <c r="AU312" s="3434" t="n"/>
      <c r="AV312" s="3434" t="n"/>
      <c r="AW312" s="3434" t="n"/>
      <c r="AX312" s="3434" t="n"/>
      <c r="AY312" s="3434" t="n"/>
      <c r="AZ312" s="3434" t="n"/>
      <c r="BA312" s="2013" t="n"/>
      <c r="BB312" s="2016" t="n"/>
    </row>
    <row customFormat="1" customHeight="1" ht="30" r="313" s="2046">
      <c r="A313" s="2012" t="n"/>
      <c r="B313" s="2013" t="n"/>
      <c r="C313" s="2014" t="n"/>
      <c r="D313" s="3434" t="n"/>
      <c r="E313" s="3434" t="n"/>
      <c r="F313" s="3434" t="n"/>
      <c r="G313" s="3434" t="n"/>
      <c r="H313" s="3434" t="n"/>
      <c r="I313" s="3434" t="n"/>
      <c r="J313" s="3434" t="n"/>
      <c r="K313" s="3434" t="n"/>
      <c r="L313" s="3434" t="n"/>
      <c r="M313" s="3434" t="n"/>
      <c r="N313" s="3434" t="n"/>
      <c r="O313" s="3434" t="n"/>
      <c r="P313" s="2013" t="n"/>
      <c r="Q313" s="3434" t="n"/>
      <c r="R313" s="3434" t="n"/>
      <c r="S313" s="3434" t="n"/>
      <c r="T313" s="3434" t="n"/>
      <c r="U313" s="3434" t="n"/>
      <c r="V313" s="3434" t="n"/>
      <c r="W313" s="3434" t="n"/>
      <c r="X313" s="3434" t="n"/>
      <c r="Y313" s="3434" t="n"/>
      <c r="Z313" s="3434" t="n"/>
      <c r="AA313" s="3434" t="n"/>
      <c r="AB313" s="3434" t="n"/>
      <c r="AC313" s="3434" t="n"/>
      <c r="AD313" s="3434" t="n"/>
      <c r="AE313" s="3434" t="n"/>
      <c r="AF313" s="3434" t="n"/>
      <c r="AG313" s="3434" t="n"/>
      <c r="AH313" s="3434" t="n"/>
      <c r="AI313" s="3434" t="n"/>
      <c r="AJ313" s="3434" t="n"/>
      <c r="AK313" s="3434" t="n"/>
      <c r="AL313" s="3434" t="n"/>
      <c r="AM313" s="3434" t="n"/>
      <c r="AN313" s="3434" t="n"/>
      <c r="AO313" s="3434" t="n"/>
      <c r="AP313" s="3434" t="n"/>
      <c r="AQ313" s="3434" t="n"/>
      <c r="AR313" s="3434" t="n"/>
      <c r="AS313" s="3434" t="n"/>
      <c r="AT313" s="3434" t="n"/>
      <c r="AU313" s="3434" t="n"/>
      <c r="AV313" s="3434" t="n"/>
      <c r="AW313" s="3434" t="n"/>
      <c r="AX313" s="3434" t="n"/>
      <c r="AY313" s="3434" t="n"/>
      <c r="AZ313" s="3434" t="n"/>
      <c r="BA313" s="2013" t="n"/>
      <c r="BB313" s="2016" t="n"/>
    </row>
    <row customFormat="1" customHeight="1" ht="30" r="314" s="2046">
      <c r="A314" s="2012" t="n"/>
      <c r="B314" s="2013" t="n"/>
      <c r="C314" s="2014" t="n"/>
      <c r="D314" s="3434" t="n"/>
      <c r="E314" s="3434" t="n"/>
      <c r="F314" s="3434" t="n"/>
      <c r="G314" s="3434" t="n"/>
      <c r="H314" s="3434" t="n"/>
      <c r="I314" s="3434" t="n"/>
      <c r="J314" s="3434" t="n"/>
      <c r="K314" s="3434" t="n"/>
      <c r="L314" s="3434" t="n"/>
      <c r="M314" s="3434" t="n"/>
      <c r="N314" s="3434" t="n"/>
      <c r="O314" s="3434" t="n"/>
      <c r="P314" s="2013" t="n"/>
      <c r="Q314" s="3434" t="n"/>
      <c r="R314" s="3434" t="n"/>
      <c r="S314" s="3434" t="n"/>
      <c r="T314" s="3434" t="n"/>
      <c r="U314" s="3434" t="n"/>
      <c r="V314" s="3434" t="n"/>
      <c r="W314" s="3434" t="n"/>
      <c r="X314" s="3434" t="n"/>
      <c r="Y314" s="3434" t="n"/>
      <c r="Z314" s="3434" t="n"/>
      <c r="AA314" s="3434" t="n"/>
      <c r="AB314" s="3434" t="n"/>
      <c r="AC314" s="3434" t="n"/>
      <c r="AD314" s="3434" t="n"/>
      <c r="AE314" s="3434" t="n"/>
      <c r="AF314" s="3434" t="n"/>
      <c r="AG314" s="3434" t="n"/>
      <c r="AH314" s="3434" t="n"/>
      <c r="AI314" s="3434" t="n"/>
      <c r="AJ314" s="3434" t="n"/>
      <c r="AK314" s="3434" t="n"/>
      <c r="AL314" s="3434" t="n"/>
      <c r="AM314" s="3434" t="n"/>
      <c r="AN314" s="3434" t="n"/>
      <c r="AO314" s="3434" t="n"/>
      <c r="AP314" s="3434" t="n"/>
      <c r="AQ314" s="3434" t="n"/>
      <c r="AR314" s="3434" t="n"/>
      <c r="AS314" s="3434" t="n"/>
      <c r="AT314" s="3434" t="n"/>
      <c r="AU314" s="3434" t="n"/>
      <c r="AV314" s="3434" t="n"/>
      <c r="AW314" s="3434" t="n"/>
      <c r="AX314" s="3434" t="n"/>
      <c r="AY314" s="3434" t="n"/>
      <c r="AZ314" s="3434" t="n"/>
      <c r="BA314" s="2013" t="n"/>
      <c r="BB314" s="2016" t="n"/>
    </row>
    <row customFormat="1" customHeight="1" ht="30" r="315" s="2062">
      <c r="A315" s="2012" t="n"/>
      <c r="B315" s="2013" t="n"/>
      <c r="C315" s="2014" t="n"/>
      <c r="D315" s="3434" t="n"/>
      <c r="E315" s="3434" t="n"/>
      <c r="F315" s="3434" t="n"/>
      <c r="G315" s="3434" t="n"/>
      <c r="H315" s="3434" t="n"/>
      <c r="I315" s="3434" t="n"/>
      <c r="J315" s="3434" t="n"/>
      <c r="K315" s="3434" t="n"/>
      <c r="L315" s="3434" t="n"/>
      <c r="M315" s="3434" t="n"/>
      <c r="N315" s="3434" t="n"/>
      <c r="O315" s="3434" t="n"/>
      <c r="P315" s="2013" t="n"/>
      <c r="Q315" s="3434" t="n"/>
      <c r="R315" s="3434" t="n"/>
      <c r="S315" s="3434" t="n"/>
      <c r="T315" s="3434" t="n"/>
      <c r="U315" s="3434" t="n"/>
      <c r="V315" s="3434" t="n"/>
      <c r="W315" s="3434" t="n"/>
      <c r="X315" s="3434" t="n"/>
      <c r="Y315" s="3434" t="n"/>
      <c r="Z315" s="3434" t="n"/>
      <c r="AA315" s="3434" t="n"/>
      <c r="AB315" s="3434" t="n"/>
      <c r="AC315" s="3434" t="n"/>
      <c r="AD315" s="3434" t="n"/>
      <c r="AE315" s="3434" t="n"/>
      <c r="AF315" s="3434" t="n"/>
      <c r="AG315" s="3434" t="n"/>
      <c r="AH315" s="3434" t="n"/>
      <c r="AI315" s="3434" t="n"/>
      <c r="AJ315" s="3434" t="n"/>
      <c r="AK315" s="3434" t="n"/>
      <c r="AL315" s="3434" t="n"/>
      <c r="AM315" s="3434" t="n"/>
      <c r="AN315" s="3434" t="n"/>
      <c r="AO315" s="3434" t="n"/>
      <c r="AP315" s="3434" t="n"/>
      <c r="AQ315" s="3434" t="n"/>
      <c r="AR315" s="3434" t="n"/>
      <c r="AS315" s="3434" t="n"/>
      <c r="AT315" s="3434" t="n"/>
      <c r="AU315" s="3434" t="n"/>
      <c r="AV315" s="3434" t="n"/>
      <c r="AW315" s="3434" t="n"/>
      <c r="AX315" s="3434" t="n"/>
      <c r="AY315" s="3434" t="n"/>
      <c r="AZ315" s="3434" t="n"/>
      <c r="BA315" s="2013" t="n"/>
      <c r="BB315" s="2016" t="n"/>
    </row>
    <row customFormat="1" customHeight="1" ht="30" r="316" s="2046">
      <c r="A316" s="2012" t="n"/>
      <c r="B316" s="2013" t="n"/>
      <c r="C316" s="2014" t="n"/>
      <c r="D316" s="3434" t="n"/>
      <c r="E316" s="3434" t="n"/>
      <c r="F316" s="3434" t="n"/>
      <c r="G316" s="3434" t="n"/>
      <c r="H316" s="3434" t="n"/>
      <c r="I316" s="3434" t="n"/>
      <c r="J316" s="3434" t="n"/>
      <c r="K316" s="3434" t="n"/>
      <c r="L316" s="3434" t="n"/>
      <c r="M316" s="3434" t="n"/>
      <c r="N316" s="3434" t="n"/>
      <c r="O316" s="3434" t="n"/>
      <c r="P316" s="2013" t="n"/>
      <c r="Q316" s="3434" t="n"/>
      <c r="R316" s="3434" t="n"/>
      <c r="S316" s="3434" t="n"/>
      <c r="T316" s="3434" t="n"/>
      <c r="U316" s="3434" t="n"/>
      <c r="V316" s="3434" t="n"/>
      <c r="W316" s="3434" t="n"/>
      <c r="X316" s="3434" t="n"/>
      <c r="Y316" s="3434" t="n"/>
      <c r="Z316" s="3434" t="n"/>
      <c r="AA316" s="3434" t="n"/>
      <c r="AB316" s="3434" t="n"/>
      <c r="AC316" s="3434" t="n"/>
      <c r="AD316" s="3434" t="n"/>
      <c r="AE316" s="3434" t="n"/>
      <c r="AF316" s="3434" t="n"/>
      <c r="AG316" s="3434" t="n"/>
      <c r="AH316" s="3434" t="n"/>
      <c r="AI316" s="3434" t="n"/>
      <c r="AJ316" s="3434" t="n"/>
      <c r="AK316" s="3434" t="n"/>
      <c r="AL316" s="3434" t="n"/>
      <c r="AM316" s="3434" t="n"/>
      <c r="AN316" s="3434" t="n"/>
      <c r="AO316" s="3434" t="n"/>
      <c r="AP316" s="3434" t="n"/>
      <c r="AQ316" s="3434" t="n"/>
      <c r="AR316" s="3434" t="n"/>
      <c r="AS316" s="3434" t="n"/>
      <c r="AT316" s="3434" t="n"/>
      <c r="AU316" s="3434" t="n"/>
      <c r="AV316" s="3434" t="n"/>
      <c r="AW316" s="3434" t="n"/>
      <c r="AX316" s="3434" t="n"/>
      <c r="AY316" s="3434" t="n"/>
      <c r="AZ316" s="3434" t="n"/>
      <c r="BA316" s="2013" t="n"/>
      <c r="BB316" s="2016" t="n"/>
    </row>
    <row customFormat="1" customHeight="1" ht="30" r="317" s="2046">
      <c r="A317" s="2012" t="n"/>
      <c r="B317" s="2013" t="n"/>
      <c r="C317" s="2014" t="n"/>
      <c r="D317" s="3434" t="n"/>
      <c r="E317" s="3434" t="n"/>
      <c r="F317" s="3434" t="n"/>
      <c r="G317" s="3434" t="n"/>
      <c r="H317" s="3434" t="n"/>
      <c r="I317" s="3434" t="n"/>
      <c r="J317" s="3434" t="n"/>
      <c r="K317" s="3434" t="n"/>
      <c r="L317" s="3434" t="n"/>
      <c r="M317" s="3434" t="n"/>
      <c r="N317" s="3434" t="n"/>
      <c r="O317" s="3434" t="n"/>
      <c r="P317" s="2013" t="n"/>
      <c r="Q317" s="3434" t="n"/>
      <c r="R317" s="3434" t="n"/>
      <c r="S317" s="3434" t="n"/>
      <c r="T317" s="3434" t="n"/>
      <c r="U317" s="3434" t="n"/>
      <c r="V317" s="3434" t="n"/>
      <c r="W317" s="3434" t="n"/>
      <c r="X317" s="3434" t="n"/>
      <c r="Y317" s="3434" t="n"/>
      <c r="Z317" s="3434" t="n"/>
      <c r="AA317" s="3434" t="n"/>
      <c r="AB317" s="3434" t="n"/>
      <c r="AC317" s="3434" t="n"/>
      <c r="AD317" s="3434" t="n"/>
      <c r="AE317" s="3434" t="n"/>
      <c r="AF317" s="3434" t="n"/>
      <c r="AG317" s="3434" t="n"/>
      <c r="AH317" s="3434" t="n"/>
      <c r="AI317" s="3434" t="n"/>
      <c r="AJ317" s="3434" t="n"/>
      <c r="AK317" s="3434" t="n"/>
      <c r="AL317" s="3434" t="n"/>
      <c r="AM317" s="3434" t="n"/>
      <c r="AN317" s="3434" t="n"/>
      <c r="AO317" s="3434" t="n"/>
      <c r="AP317" s="3434" t="n"/>
      <c r="AQ317" s="3434" t="n"/>
      <c r="AR317" s="3434" t="n"/>
      <c r="AS317" s="3434" t="n"/>
      <c r="AT317" s="3434" t="n"/>
      <c r="AU317" s="3434" t="n"/>
      <c r="AV317" s="3434" t="n"/>
      <c r="AW317" s="3434" t="n"/>
      <c r="AX317" s="3434" t="n"/>
      <c r="AY317" s="3434" t="n"/>
      <c r="AZ317" s="3434" t="n"/>
      <c r="BA317" s="2013" t="n"/>
      <c r="BB317" s="2016" t="n"/>
    </row>
    <row customFormat="1" customHeight="1" ht="30" r="318" s="2046">
      <c r="A318" s="2012" t="n"/>
      <c r="B318" s="2013" t="n"/>
      <c r="C318" s="2014" t="n"/>
      <c r="D318" s="3434" t="n"/>
      <c r="E318" s="3434" t="n"/>
      <c r="F318" s="3434" t="n"/>
      <c r="G318" s="3434" t="n"/>
      <c r="H318" s="3434" t="n"/>
      <c r="I318" s="3434" t="n"/>
      <c r="J318" s="3434" t="n"/>
      <c r="K318" s="3434" t="n"/>
      <c r="L318" s="3434" t="n"/>
      <c r="M318" s="3434" t="n"/>
      <c r="N318" s="3434" t="n"/>
      <c r="O318" s="3434" t="n"/>
      <c r="P318" s="2013" t="n"/>
      <c r="Q318" s="3434" t="n"/>
      <c r="R318" s="3434" t="n"/>
      <c r="S318" s="3434" t="n"/>
      <c r="T318" s="3434" t="n"/>
      <c r="U318" s="3434" t="n"/>
      <c r="V318" s="3434" t="n"/>
      <c r="W318" s="3434" t="n"/>
      <c r="X318" s="3434" t="n"/>
      <c r="Y318" s="3434" t="n"/>
      <c r="Z318" s="3434" t="n"/>
      <c r="AA318" s="3434" t="n"/>
      <c r="AB318" s="3434" t="n"/>
      <c r="AC318" s="3434" t="n"/>
      <c r="AD318" s="3434" t="n"/>
      <c r="AE318" s="3434" t="n"/>
      <c r="AF318" s="3434" t="n"/>
      <c r="AG318" s="3434" t="n"/>
      <c r="AH318" s="3434" t="n"/>
      <c r="AI318" s="3434" t="n"/>
      <c r="AJ318" s="3434" t="n"/>
      <c r="AK318" s="3434" t="n"/>
      <c r="AL318" s="3434" t="n"/>
      <c r="AM318" s="3434" t="n"/>
      <c r="AN318" s="3434" t="n"/>
      <c r="AO318" s="3434" t="n"/>
      <c r="AP318" s="3434" t="n"/>
      <c r="AQ318" s="3434" t="n"/>
      <c r="AR318" s="3434" t="n"/>
      <c r="AS318" s="3434" t="n"/>
      <c r="AT318" s="3434" t="n"/>
      <c r="AU318" s="3434" t="n"/>
      <c r="AV318" s="3434" t="n"/>
      <c r="AW318" s="3434" t="n"/>
      <c r="AX318" s="3434" t="n"/>
      <c r="AY318" s="3434" t="n"/>
      <c r="AZ318" s="3434" t="n"/>
      <c r="BA318" s="2013" t="n"/>
      <c r="BB318" s="2016" t="n"/>
    </row>
    <row customFormat="1" customHeight="1" ht="30" r="319" s="2046">
      <c r="A319" s="2012" t="n"/>
      <c r="B319" s="2013" t="n"/>
      <c r="C319" s="2014" t="n"/>
      <c r="D319" s="3434" t="n"/>
      <c r="E319" s="3434" t="n"/>
      <c r="F319" s="3434" t="n"/>
      <c r="G319" s="3434" t="n"/>
      <c r="H319" s="3434" t="n"/>
      <c r="I319" s="3434" t="n"/>
      <c r="J319" s="3434" t="n"/>
      <c r="K319" s="3434" t="n"/>
      <c r="L319" s="3434" t="n"/>
      <c r="M319" s="3434" t="n"/>
      <c r="N319" s="3434" t="n"/>
      <c r="O319" s="3434" t="n"/>
      <c r="P319" s="2013" t="n"/>
      <c r="Q319" s="3434" t="n"/>
      <c r="R319" s="3434" t="n"/>
      <c r="S319" s="3434" t="n"/>
      <c r="T319" s="3434" t="n"/>
      <c r="U319" s="3434" t="n"/>
      <c r="V319" s="3434" t="n"/>
      <c r="W319" s="3434" t="n"/>
      <c r="X319" s="3434" t="n"/>
      <c r="Y319" s="3434" t="n"/>
      <c r="Z319" s="3434" t="n"/>
      <c r="AA319" s="3434" t="n"/>
      <c r="AB319" s="3434" t="n"/>
      <c r="AC319" s="3434" t="n"/>
      <c r="AD319" s="3434" t="n"/>
      <c r="AE319" s="3434" t="n"/>
      <c r="AF319" s="3434" t="n"/>
      <c r="AG319" s="3434" t="n"/>
      <c r="AH319" s="3434" t="n"/>
      <c r="AI319" s="3434" t="n"/>
      <c r="AJ319" s="3434" t="n"/>
      <c r="AK319" s="3434" t="n"/>
      <c r="AL319" s="3434" t="n"/>
      <c r="AM319" s="3434" t="n"/>
      <c r="AN319" s="3434" t="n"/>
      <c r="AO319" s="3434" t="n"/>
      <c r="AP319" s="3434" t="n"/>
      <c r="AQ319" s="3434" t="n"/>
      <c r="AR319" s="3434" t="n"/>
      <c r="AS319" s="3434" t="n"/>
      <c r="AT319" s="3434" t="n"/>
      <c r="AU319" s="3434" t="n"/>
      <c r="AV319" s="3434" t="n"/>
      <c r="AW319" s="3434" t="n"/>
      <c r="AX319" s="3434" t="n"/>
      <c r="AY319" s="3434" t="n"/>
      <c r="AZ319" s="3434" t="n"/>
      <c r="BA319" s="2013" t="n"/>
      <c r="BB319" s="2016" t="n"/>
    </row>
    <row customFormat="1" customHeight="1" ht="30" r="320" s="2062">
      <c r="A320" s="2012" t="n"/>
      <c r="B320" s="2013" t="n"/>
      <c r="C320" s="2014" t="n"/>
      <c r="D320" s="3434" t="n"/>
      <c r="E320" s="3434" t="n"/>
      <c r="F320" s="3434" t="n"/>
      <c r="G320" s="3434" t="n"/>
      <c r="H320" s="3434" t="n"/>
      <c r="I320" s="3434" t="n"/>
      <c r="J320" s="3434" t="n"/>
      <c r="K320" s="3434" t="n"/>
      <c r="L320" s="3434" t="n"/>
      <c r="M320" s="3434" t="n"/>
      <c r="N320" s="3434" t="n"/>
      <c r="O320" s="3434" t="n"/>
      <c r="P320" s="2013" t="n"/>
      <c r="Q320" s="3434" t="n"/>
      <c r="R320" s="3434" t="n"/>
      <c r="S320" s="3434" t="n"/>
      <c r="T320" s="3434" t="n"/>
      <c r="U320" s="3434" t="n"/>
      <c r="V320" s="3434" t="n"/>
      <c r="W320" s="3434" t="n"/>
      <c r="X320" s="3434" t="n"/>
      <c r="Y320" s="3434" t="n"/>
      <c r="Z320" s="3434" t="n"/>
      <c r="AA320" s="3434" t="n"/>
      <c r="AB320" s="3434" t="n"/>
      <c r="AC320" s="3434" t="n"/>
      <c r="AD320" s="3434" t="n"/>
      <c r="AE320" s="3434" t="n"/>
      <c r="AF320" s="3434" t="n"/>
      <c r="AG320" s="3434" t="n"/>
      <c r="AH320" s="3434" t="n"/>
      <c r="AI320" s="3434" t="n"/>
      <c r="AJ320" s="3434" t="n"/>
      <c r="AK320" s="3434" t="n"/>
      <c r="AL320" s="3434" t="n"/>
      <c r="AM320" s="3434" t="n"/>
      <c r="AN320" s="3434" t="n"/>
      <c r="AO320" s="3434" t="n"/>
      <c r="AP320" s="3434" t="n"/>
      <c r="AQ320" s="3434" t="n"/>
      <c r="AR320" s="3434" t="n"/>
      <c r="AS320" s="3434" t="n"/>
      <c r="AT320" s="3434" t="n"/>
      <c r="AU320" s="3434" t="n"/>
      <c r="AV320" s="3434" t="n"/>
      <c r="AW320" s="3434" t="n"/>
      <c r="AX320" s="3434" t="n"/>
      <c r="AY320" s="3434" t="n"/>
      <c r="AZ320" s="3434" t="n"/>
      <c r="BA320" s="2013" t="n"/>
      <c r="BB320" s="2016" t="n"/>
    </row>
    <row customFormat="1" customHeight="1" ht="30" r="321" s="2046">
      <c r="A321" s="2012" t="n"/>
      <c r="B321" s="2013" t="n"/>
      <c r="C321" s="2014" t="n"/>
      <c r="D321" s="3434" t="n"/>
      <c r="E321" s="3434" t="n"/>
      <c r="F321" s="3434" t="n"/>
      <c r="G321" s="3434" t="n"/>
      <c r="H321" s="3434" t="n"/>
      <c r="I321" s="3434" t="n"/>
      <c r="J321" s="3434" t="n"/>
      <c r="K321" s="3434" t="n"/>
      <c r="L321" s="3434" t="n"/>
      <c r="M321" s="3434" t="n"/>
      <c r="N321" s="3434" t="n"/>
      <c r="O321" s="3434" t="n"/>
      <c r="P321" s="2013" t="n"/>
      <c r="Q321" s="3434" t="n"/>
      <c r="R321" s="3434" t="n"/>
      <c r="S321" s="3434" t="n"/>
      <c r="T321" s="3434" t="n"/>
      <c r="U321" s="3434" t="n"/>
      <c r="V321" s="3434" t="n"/>
      <c r="W321" s="3434" t="n"/>
      <c r="X321" s="3434" t="n"/>
      <c r="Y321" s="3434" t="n"/>
      <c r="Z321" s="3434" t="n"/>
      <c r="AA321" s="3434" t="n"/>
      <c r="AB321" s="3434" t="n"/>
      <c r="AC321" s="3434" t="n"/>
      <c r="AD321" s="3434" t="n"/>
      <c r="AE321" s="3434" t="n"/>
      <c r="AF321" s="3434" t="n"/>
      <c r="AG321" s="3434" t="n"/>
      <c r="AH321" s="3434" t="n"/>
      <c r="AI321" s="3434" t="n"/>
      <c r="AJ321" s="3434" t="n"/>
      <c r="AK321" s="3434" t="n"/>
      <c r="AL321" s="3434" t="n"/>
      <c r="AM321" s="3434" t="n"/>
      <c r="AN321" s="3434" t="n"/>
      <c r="AO321" s="3434" t="n"/>
      <c r="AP321" s="3434" t="n"/>
      <c r="AQ321" s="3434" t="n"/>
      <c r="AR321" s="3434" t="n"/>
      <c r="AS321" s="3434" t="n"/>
      <c r="AT321" s="3434" t="n"/>
      <c r="AU321" s="3434" t="n"/>
      <c r="AV321" s="3434" t="n"/>
      <c r="AW321" s="3434" t="n"/>
      <c r="AX321" s="3434" t="n"/>
      <c r="AY321" s="3434" t="n"/>
      <c r="AZ321" s="3434" t="n"/>
      <c r="BA321" s="2013" t="n"/>
      <c r="BB321" s="2016" t="n"/>
    </row>
    <row customFormat="1" customHeight="1" ht="30" r="322" s="2046">
      <c r="A322" s="2012" t="n"/>
      <c r="B322" s="2013" t="n"/>
      <c r="C322" s="2014" t="n"/>
      <c r="D322" s="3434" t="n"/>
      <c r="E322" s="3434" t="n"/>
      <c r="F322" s="3434" t="n"/>
      <c r="G322" s="3434" t="n"/>
      <c r="H322" s="3434" t="n"/>
      <c r="I322" s="3434" t="n"/>
      <c r="J322" s="3434" t="n"/>
      <c r="K322" s="3434" t="n"/>
      <c r="L322" s="3434" t="n"/>
      <c r="M322" s="3434" t="n"/>
      <c r="N322" s="3434" t="n"/>
      <c r="O322" s="3434" t="n"/>
      <c r="P322" s="2013" t="n"/>
      <c r="Q322" s="3434" t="n"/>
      <c r="R322" s="3434" t="n"/>
      <c r="S322" s="3434" t="n"/>
      <c r="T322" s="3434" t="n"/>
      <c r="U322" s="3434" t="n"/>
      <c r="V322" s="3434" t="n"/>
      <c r="W322" s="3434" t="n"/>
      <c r="X322" s="3434" t="n"/>
      <c r="Y322" s="3434" t="n"/>
      <c r="Z322" s="3434" t="n"/>
      <c r="AA322" s="3434" t="n"/>
      <c r="AB322" s="3434" t="n"/>
      <c r="AC322" s="3434" t="n"/>
      <c r="AD322" s="3434" t="n"/>
      <c r="AE322" s="3434" t="n"/>
      <c r="AF322" s="3434" t="n"/>
      <c r="AG322" s="3434" t="n"/>
      <c r="AH322" s="3434" t="n"/>
      <c r="AI322" s="3434" t="n"/>
      <c r="AJ322" s="3434" t="n"/>
      <c r="AK322" s="3434" t="n"/>
      <c r="AL322" s="3434" t="n"/>
      <c r="AM322" s="3434" t="n"/>
      <c r="AN322" s="3434" t="n"/>
      <c r="AO322" s="3434" t="n"/>
      <c r="AP322" s="3434" t="n"/>
      <c r="AQ322" s="3434" t="n"/>
      <c r="AR322" s="3434" t="n"/>
      <c r="AS322" s="3434" t="n"/>
      <c r="AT322" s="3434" t="n"/>
      <c r="AU322" s="3434" t="n"/>
      <c r="AV322" s="3434" t="n"/>
      <c r="AW322" s="3434" t="n"/>
      <c r="AX322" s="3434" t="n"/>
      <c r="AY322" s="3434" t="n"/>
      <c r="AZ322" s="3434" t="n"/>
      <c r="BA322" s="2013" t="n"/>
      <c r="BB322" s="2016" t="n"/>
    </row>
    <row customFormat="1" customHeight="1" ht="30" r="323" s="2062">
      <c r="A323" s="2012" t="n"/>
      <c r="B323" s="2013" t="n"/>
      <c r="C323" s="2014" t="n"/>
      <c r="D323" s="3434" t="n"/>
      <c r="E323" s="3434" t="n"/>
      <c r="F323" s="3434" t="n"/>
      <c r="G323" s="3434" t="n"/>
      <c r="H323" s="3434" t="n"/>
      <c r="I323" s="3434" t="n"/>
      <c r="J323" s="3434" t="n"/>
      <c r="K323" s="3434" t="n"/>
      <c r="L323" s="3434" t="n"/>
      <c r="M323" s="3434" t="n"/>
      <c r="N323" s="3434" t="n"/>
      <c r="O323" s="3434" t="n"/>
      <c r="P323" s="2013" t="n"/>
      <c r="Q323" s="3434" t="n"/>
      <c r="R323" s="3434" t="n"/>
      <c r="S323" s="3434" t="n"/>
      <c r="T323" s="3434" t="n"/>
      <c r="U323" s="3434" t="n"/>
      <c r="V323" s="3434" t="n"/>
      <c r="W323" s="3434" t="n"/>
      <c r="X323" s="3434" t="n"/>
      <c r="Y323" s="3434" t="n"/>
      <c r="Z323" s="3434" t="n"/>
      <c r="AA323" s="3434" t="n"/>
      <c r="AB323" s="3434" t="n"/>
      <c r="AC323" s="3434" t="n"/>
      <c r="AD323" s="3434" t="n"/>
      <c r="AE323" s="3434" t="n"/>
      <c r="AF323" s="3434" t="n"/>
      <c r="AG323" s="3434" t="n"/>
      <c r="AH323" s="3434" t="n"/>
      <c r="AI323" s="3434" t="n"/>
      <c r="AJ323" s="3434" t="n"/>
      <c r="AK323" s="3434" t="n"/>
      <c r="AL323" s="3434" t="n"/>
      <c r="AM323" s="3434" t="n"/>
      <c r="AN323" s="3434" t="n"/>
      <c r="AO323" s="3434" t="n"/>
      <c r="AP323" s="3434" t="n"/>
      <c r="AQ323" s="3434" t="n"/>
      <c r="AR323" s="3434" t="n"/>
      <c r="AS323" s="3434" t="n"/>
      <c r="AT323" s="3434" t="n"/>
      <c r="AU323" s="3434" t="n"/>
      <c r="AV323" s="3434" t="n"/>
      <c r="AW323" s="3434" t="n"/>
      <c r="AX323" s="3434" t="n"/>
      <c r="AY323" s="3434" t="n"/>
      <c r="AZ323" s="3434" t="n"/>
      <c r="BA323" s="2013" t="n"/>
      <c r="BB323" s="2016" t="n"/>
    </row>
    <row customFormat="1" customHeight="1" ht="30" r="324" s="2046">
      <c r="A324" s="2012" t="n"/>
      <c r="B324" s="2013" t="n"/>
      <c r="C324" s="2014" t="n"/>
      <c r="D324" s="3434" t="n"/>
      <c r="E324" s="3434" t="n"/>
      <c r="F324" s="3434" t="n"/>
      <c r="G324" s="3434" t="n"/>
      <c r="H324" s="3434" t="n"/>
      <c r="I324" s="3434" t="n"/>
      <c r="J324" s="3434" t="n"/>
      <c r="K324" s="3434" t="n"/>
      <c r="L324" s="3434" t="n"/>
      <c r="M324" s="3434" t="n"/>
      <c r="N324" s="3434" t="n"/>
      <c r="O324" s="3434" t="n"/>
      <c r="P324" s="2013" t="n"/>
      <c r="Q324" s="3434" t="n"/>
      <c r="R324" s="3434" t="n"/>
      <c r="S324" s="3434" t="n"/>
      <c r="T324" s="3434" t="n"/>
      <c r="U324" s="3434" t="n"/>
      <c r="V324" s="3434" t="n"/>
      <c r="W324" s="3434" t="n"/>
      <c r="X324" s="3434" t="n"/>
      <c r="Y324" s="3434" t="n"/>
      <c r="Z324" s="3434" t="n"/>
      <c r="AA324" s="3434" t="n"/>
      <c r="AB324" s="3434" t="n"/>
      <c r="AC324" s="3434" t="n"/>
      <c r="AD324" s="3434" t="n"/>
      <c r="AE324" s="3434" t="n"/>
      <c r="AF324" s="3434" t="n"/>
      <c r="AG324" s="3434" t="n"/>
      <c r="AH324" s="3434" t="n"/>
      <c r="AI324" s="3434" t="n"/>
      <c r="AJ324" s="3434" t="n"/>
      <c r="AK324" s="3434" t="n"/>
      <c r="AL324" s="3434" t="n"/>
      <c r="AM324" s="3434" t="n"/>
      <c r="AN324" s="3434" t="n"/>
      <c r="AO324" s="3434" t="n"/>
      <c r="AP324" s="3434" t="n"/>
      <c r="AQ324" s="3434" t="n"/>
      <c r="AR324" s="3434" t="n"/>
      <c r="AS324" s="3434" t="n"/>
      <c r="AT324" s="3434" t="n"/>
      <c r="AU324" s="3434" t="n"/>
      <c r="AV324" s="3434" t="n"/>
      <c r="AW324" s="3434" t="n"/>
      <c r="AX324" s="3434" t="n"/>
      <c r="AY324" s="3434" t="n"/>
      <c r="AZ324" s="3434" t="n"/>
      <c r="BA324" s="2013" t="n"/>
      <c r="BB324" s="2016" t="n"/>
    </row>
    <row customFormat="1" customHeight="1" ht="30" r="325" s="2046">
      <c r="A325" s="2012" t="n"/>
      <c r="B325" s="2013" t="n"/>
      <c r="C325" s="2014" t="n"/>
      <c r="D325" s="3434" t="n"/>
      <c r="E325" s="3434" t="n"/>
      <c r="F325" s="3434" t="n"/>
      <c r="G325" s="3434" t="n"/>
      <c r="H325" s="3434" t="n"/>
      <c r="I325" s="3434" t="n"/>
      <c r="J325" s="3434" t="n"/>
      <c r="K325" s="3434" t="n"/>
      <c r="L325" s="3434" t="n"/>
      <c r="M325" s="3434" t="n"/>
      <c r="N325" s="3434" t="n"/>
      <c r="O325" s="3434" t="n"/>
      <c r="P325" s="2013" t="n"/>
      <c r="Q325" s="3434" t="n"/>
      <c r="R325" s="3434" t="n"/>
      <c r="S325" s="3434" t="n"/>
      <c r="T325" s="3434" t="n"/>
      <c r="U325" s="3434" t="n"/>
      <c r="V325" s="3434" t="n"/>
      <c r="W325" s="3434" t="n"/>
      <c r="X325" s="3434" t="n"/>
      <c r="Y325" s="3434" t="n"/>
      <c r="Z325" s="3434" t="n"/>
      <c r="AA325" s="3434" t="n"/>
      <c r="AB325" s="3434" t="n"/>
      <c r="AC325" s="3434" t="n"/>
      <c r="AD325" s="3434" t="n"/>
      <c r="AE325" s="3434" t="n"/>
      <c r="AF325" s="3434" t="n"/>
      <c r="AG325" s="3434" t="n"/>
      <c r="AH325" s="3434" t="n"/>
      <c r="AI325" s="3434" t="n"/>
      <c r="AJ325" s="3434" t="n"/>
      <c r="AK325" s="3434" t="n"/>
      <c r="AL325" s="3434" t="n"/>
      <c r="AM325" s="3434" t="n"/>
      <c r="AN325" s="3434" t="n"/>
      <c r="AO325" s="3434" t="n"/>
      <c r="AP325" s="3434" t="n"/>
      <c r="AQ325" s="3434" t="n"/>
      <c r="AR325" s="3434" t="n"/>
      <c r="AS325" s="3434" t="n"/>
      <c r="AT325" s="3434" t="n"/>
      <c r="AU325" s="3434" t="n"/>
      <c r="AV325" s="3434" t="n"/>
      <c r="AW325" s="3434" t="n"/>
      <c r="AX325" s="3434" t="n"/>
      <c r="AY325" s="3434" t="n"/>
      <c r="AZ325" s="3434" t="n"/>
      <c r="BA325" s="2013" t="n"/>
      <c r="BB325" s="2016" t="n"/>
    </row>
    <row customFormat="1" customHeight="1" ht="30" r="326" s="2062">
      <c r="A326" s="2012" t="n"/>
      <c r="B326" s="2013" t="n"/>
      <c r="C326" s="2014" t="n"/>
      <c r="D326" s="3434" t="n"/>
      <c r="E326" s="3434" t="n"/>
      <c r="F326" s="3434" t="n"/>
      <c r="G326" s="3434" t="n"/>
      <c r="H326" s="3434" t="n"/>
      <c r="I326" s="3434" t="n"/>
      <c r="J326" s="3434" t="n"/>
      <c r="K326" s="3434" t="n"/>
      <c r="L326" s="3434" t="n"/>
      <c r="M326" s="3434" t="n"/>
      <c r="N326" s="3434" t="n"/>
      <c r="O326" s="3434" t="n"/>
      <c r="P326" s="2013" t="n"/>
      <c r="Q326" s="3434" t="n"/>
      <c r="R326" s="3434" t="n"/>
      <c r="S326" s="3434" t="n"/>
      <c r="T326" s="3434" t="n"/>
      <c r="U326" s="3434" t="n"/>
      <c r="V326" s="3434" t="n"/>
      <c r="W326" s="3434" t="n"/>
      <c r="X326" s="3434" t="n"/>
      <c r="Y326" s="3434" t="n"/>
      <c r="Z326" s="3434" t="n"/>
      <c r="AA326" s="3434" t="n"/>
      <c r="AB326" s="3434" t="n"/>
      <c r="AC326" s="3434" t="n"/>
      <c r="AD326" s="3434" t="n"/>
      <c r="AE326" s="3434" t="n"/>
      <c r="AF326" s="3434" t="n"/>
      <c r="AG326" s="3434" t="n"/>
      <c r="AH326" s="3434" t="n"/>
      <c r="AI326" s="3434" t="n"/>
      <c r="AJ326" s="3434" t="n"/>
      <c r="AK326" s="3434" t="n"/>
      <c r="AL326" s="3434" t="n"/>
      <c r="AM326" s="3434" t="n"/>
      <c r="AN326" s="3434" t="n"/>
      <c r="AO326" s="3434" t="n"/>
      <c r="AP326" s="3434" t="n"/>
      <c r="AQ326" s="3434" t="n"/>
      <c r="AR326" s="3434" t="n"/>
      <c r="AS326" s="3434" t="n"/>
      <c r="AT326" s="3434" t="n"/>
      <c r="AU326" s="3434" t="n"/>
      <c r="AV326" s="3434" t="n"/>
      <c r="AW326" s="3434" t="n"/>
      <c r="AX326" s="3434" t="n"/>
      <c r="AY326" s="3434" t="n"/>
      <c r="AZ326" s="3434" t="n"/>
      <c r="BA326" s="2013" t="n"/>
      <c r="BB326" s="2016" t="n"/>
    </row>
    <row customFormat="1" customHeight="1" ht="30" r="327" s="2046">
      <c r="A327" s="2012" t="n"/>
      <c r="B327" s="2013" t="n"/>
      <c r="C327" s="2014" t="n"/>
      <c r="D327" s="3434" t="n"/>
      <c r="E327" s="3434" t="n"/>
      <c r="F327" s="3434" t="n"/>
      <c r="G327" s="3434" t="n"/>
      <c r="H327" s="3434" t="n"/>
      <c r="I327" s="3434" t="n"/>
      <c r="J327" s="3434" t="n"/>
      <c r="K327" s="3434" t="n"/>
      <c r="L327" s="3434" t="n"/>
      <c r="M327" s="3434" t="n"/>
      <c r="N327" s="3434" t="n"/>
      <c r="O327" s="3434" t="n"/>
      <c r="P327" s="2013" t="n"/>
      <c r="Q327" s="3434" t="n"/>
      <c r="R327" s="3434" t="n"/>
      <c r="S327" s="3434" t="n"/>
      <c r="T327" s="3434" t="n"/>
      <c r="U327" s="3434" t="n"/>
      <c r="V327" s="3434" t="n"/>
      <c r="W327" s="3434" t="n"/>
      <c r="X327" s="3434" t="n"/>
      <c r="Y327" s="3434" t="n"/>
      <c r="Z327" s="3434" t="n"/>
      <c r="AA327" s="3434" t="n"/>
      <c r="AB327" s="3434" t="n"/>
      <c r="AC327" s="3434" t="n"/>
      <c r="AD327" s="3434" t="n"/>
      <c r="AE327" s="3434" t="n"/>
      <c r="AF327" s="3434" t="n"/>
      <c r="AG327" s="3434" t="n"/>
      <c r="AH327" s="3434" t="n"/>
      <c r="AI327" s="3434" t="n"/>
      <c r="AJ327" s="3434" t="n"/>
      <c r="AK327" s="3434" t="n"/>
      <c r="AL327" s="3434" t="n"/>
      <c r="AM327" s="3434" t="n"/>
      <c r="AN327" s="3434" t="n"/>
      <c r="AO327" s="3434" t="n"/>
      <c r="AP327" s="3434" t="n"/>
      <c r="AQ327" s="3434" t="n"/>
      <c r="AR327" s="3434" t="n"/>
      <c r="AS327" s="3434" t="n"/>
      <c r="AT327" s="3434" t="n"/>
      <c r="AU327" s="3434" t="n"/>
      <c r="AV327" s="3434" t="n"/>
      <c r="AW327" s="3434" t="n"/>
      <c r="AX327" s="3434" t="n"/>
      <c r="AY327" s="3434" t="n"/>
      <c r="AZ327" s="3434" t="n"/>
      <c r="BA327" s="2013" t="n"/>
      <c r="BB327" s="2016" t="n"/>
    </row>
    <row customFormat="1" customHeight="1" ht="30" r="328" s="2046">
      <c r="A328" s="2012" t="n"/>
      <c r="B328" s="2013" t="n"/>
      <c r="C328" s="2014" t="n"/>
      <c r="D328" s="3434" t="n"/>
      <c r="E328" s="3434" t="n"/>
      <c r="F328" s="3434" t="n"/>
      <c r="G328" s="3434" t="n"/>
      <c r="H328" s="3434" t="n"/>
      <c r="I328" s="3434" t="n"/>
      <c r="J328" s="3434" t="n"/>
      <c r="K328" s="3434" t="n"/>
      <c r="L328" s="3434" t="n"/>
      <c r="M328" s="3434" t="n"/>
      <c r="N328" s="3434" t="n"/>
      <c r="O328" s="3434" t="n"/>
      <c r="P328" s="2013" t="n"/>
      <c r="Q328" s="3434" t="n"/>
      <c r="R328" s="3434" t="n"/>
      <c r="S328" s="3434" t="n"/>
      <c r="T328" s="3434" t="n"/>
      <c r="U328" s="3434" t="n"/>
      <c r="V328" s="3434" t="n"/>
      <c r="W328" s="3434" t="n"/>
      <c r="X328" s="3434" t="n"/>
      <c r="Y328" s="3434" t="n"/>
      <c r="Z328" s="3434" t="n"/>
      <c r="AA328" s="3434" t="n"/>
      <c r="AB328" s="3434" t="n"/>
      <c r="AC328" s="3434" t="n"/>
      <c r="AD328" s="3434" t="n"/>
      <c r="AE328" s="3434" t="n"/>
      <c r="AF328" s="3434" t="n"/>
      <c r="AG328" s="3434" t="n"/>
      <c r="AH328" s="3434" t="n"/>
      <c r="AI328" s="3434" t="n"/>
      <c r="AJ328" s="3434" t="n"/>
      <c r="AK328" s="3434" t="n"/>
      <c r="AL328" s="3434" t="n"/>
      <c r="AM328" s="3434" t="n"/>
      <c r="AN328" s="3434" t="n"/>
      <c r="AO328" s="3434" t="n"/>
      <c r="AP328" s="3434" t="n"/>
      <c r="AQ328" s="3434" t="n"/>
      <c r="AR328" s="3434" t="n"/>
      <c r="AS328" s="3434" t="n"/>
      <c r="AT328" s="3434" t="n"/>
      <c r="AU328" s="3434" t="n"/>
      <c r="AV328" s="3434" t="n"/>
      <c r="AW328" s="3434" t="n"/>
      <c r="AX328" s="3434" t="n"/>
      <c r="AY328" s="3434" t="n"/>
      <c r="AZ328" s="3434" t="n"/>
      <c r="BA328" s="2013" t="n"/>
      <c r="BB328" s="2016" t="n"/>
    </row>
    <row customFormat="1" r="329" s="2062">
      <c r="A329" s="2012" t="n"/>
      <c r="B329" s="2013" t="n"/>
      <c r="C329" s="2014" t="n"/>
      <c r="D329" s="3434" t="n"/>
      <c r="E329" s="3434" t="n"/>
      <c r="F329" s="3434" t="n"/>
      <c r="G329" s="3434" t="n"/>
      <c r="H329" s="3434" t="n"/>
      <c r="I329" s="3434" t="n"/>
      <c r="J329" s="3434" t="n"/>
      <c r="K329" s="3434" t="n"/>
      <c r="L329" s="3434" t="n"/>
      <c r="M329" s="3434" t="n"/>
      <c r="N329" s="3434" t="n"/>
      <c r="O329" s="3434" t="n"/>
      <c r="P329" s="2013" t="n"/>
      <c r="Q329" s="3434" t="n"/>
      <c r="R329" s="3434" t="n"/>
      <c r="S329" s="3434" t="n"/>
      <c r="T329" s="3434" t="n"/>
      <c r="U329" s="3434" t="n"/>
      <c r="V329" s="3434" t="n"/>
      <c r="W329" s="3434" t="n"/>
      <c r="X329" s="3434" t="n"/>
      <c r="Y329" s="3434" t="n"/>
      <c r="Z329" s="3434" t="n"/>
      <c r="AA329" s="3434" t="n"/>
      <c r="AB329" s="3434" t="n"/>
      <c r="AC329" s="3434" t="n"/>
      <c r="AD329" s="3434" t="n"/>
      <c r="AE329" s="3434" t="n"/>
      <c r="AF329" s="3434" t="n"/>
      <c r="AG329" s="3434" t="n"/>
      <c r="AH329" s="3434" t="n"/>
      <c r="AI329" s="3434" t="n"/>
      <c r="AJ329" s="3434" t="n"/>
      <c r="AK329" s="3434" t="n"/>
      <c r="AL329" s="3434" t="n"/>
      <c r="AM329" s="3434" t="n"/>
      <c r="AN329" s="3434" t="n"/>
      <c r="AO329" s="3434" t="n"/>
      <c r="AP329" s="3434" t="n"/>
      <c r="AQ329" s="3434" t="n"/>
      <c r="AR329" s="3434" t="n"/>
      <c r="AS329" s="3434" t="n"/>
      <c r="AT329" s="3434" t="n"/>
      <c r="AU329" s="3434" t="n"/>
      <c r="AV329" s="3434" t="n"/>
      <c r="AW329" s="3434" t="n"/>
      <c r="AX329" s="3434" t="n"/>
      <c r="AY329" s="3434" t="n"/>
      <c r="AZ329" s="3434" t="n"/>
      <c r="BA329" s="2013" t="n"/>
      <c r="BB329" s="2016" t="n"/>
    </row>
    <row customFormat="1" customHeight="1" ht="30" r="330" s="2062">
      <c r="A330" s="2012" t="n"/>
      <c r="B330" s="2013" t="n"/>
      <c r="C330" s="2014" t="n"/>
      <c r="D330" s="3434" t="n"/>
      <c r="E330" s="3434" t="n"/>
      <c r="F330" s="3434" t="n"/>
      <c r="G330" s="3434" t="n"/>
      <c r="H330" s="3434" t="n"/>
      <c r="I330" s="3434" t="n"/>
      <c r="J330" s="3434" t="n"/>
      <c r="K330" s="3434" t="n"/>
      <c r="L330" s="3434" t="n"/>
      <c r="M330" s="3434" t="n"/>
      <c r="N330" s="3434" t="n"/>
      <c r="O330" s="3434" t="n"/>
      <c r="P330" s="2013" t="n"/>
      <c r="Q330" s="3434" t="n"/>
      <c r="R330" s="3434" t="n"/>
      <c r="S330" s="3434" t="n"/>
      <c r="T330" s="3434" t="n"/>
      <c r="U330" s="3434" t="n"/>
      <c r="V330" s="3434" t="n"/>
      <c r="W330" s="3434" t="n"/>
      <c r="X330" s="3434" t="n"/>
      <c r="Y330" s="3434" t="n"/>
      <c r="Z330" s="3434" t="n"/>
      <c r="AA330" s="3434" t="n"/>
      <c r="AB330" s="3434" t="n"/>
      <c r="AC330" s="3434" t="n"/>
      <c r="AD330" s="3434" t="n"/>
      <c r="AE330" s="3434" t="n"/>
      <c r="AF330" s="3434" t="n"/>
      <c r="AG330" s="3434" t="n"/>
      <c r="AH330" s="3434" t="n"/>
      <c r="AI330" s="3434" t="n"/>
      <c r="AJ330" s="3434" t="n"/>
      <c r="AK330" s="3434" t="n"/>
      <c r="AL330" s="3434" t="n"/>
      <c r="AM330" s="3434" t="n"/>
      <c r="AN330" s="3434" t="n"/>
      <c r="AO330" s="3434" t="n"/>
      <c r="AP330" s="3434" t="n"/>
      <c r="AQ330" s="3434" t="n"/>
      <c r="AR330" s="3434" t="n"/>
      <c r="AS330" s="3434" t="n"/>
      <c r="AT330" s="3434" t="n"/>
      <c r="AU330" s="3434" t="n"/>
      <c r="AV330" s="3434" t="n"/>
      <c r="AW330" s="3434" t="n"/>
      <c r="AX330" s="3434" t="n"/>
      <c r="AY330" s="3434" t="n"/>
      <c r="AZ330" s="3434" t="n"/>
      <c r="BA330" s="2013" t="n"/>
      <c r="BB330" s="2016" t="n"/>
    </row>
    <row customFormat="1" customHeight="1" ht="30" r="331" s="2046">
      <c r="A331" s="2012" t="n"/>
      <c r="B331" s="2013" t="n"/>
      <c r="C331" s="2014" t="n"/>
      <c r="D331" s="3434" t="n"/>
      <c r="E331" s="3434" t="n"/>
      <c r="F331" s="3434" t="n"/>
      <c r="G331" s="3434" t="n"/>
      <c r="H331" s="3434" t="n"/>
      <c r="I331" s="3434" t="n"/>
      <c r="J331" s="3434" t="n"/>
      <c r="K331" s="3434" t="n"/>
      <c r="L331" s="3434" t="n"/>
      <c r="M331" s="3434" t="n"/>
      <c r="N331" s="3434" t="n"/>
      <c r="O331" s="3434" t="n"/>
      <c r="P331" s="2013" t="n"/>
      <c r="Q331" s="3434" t="n"/>
      <c r="R331" s="3434" t="n"/>
      <c r="S331" s="3434" t="n"/>
      <c r="T331" s="3434" t="n"/>
      <c r="U331" s="3434" t="n"/>
      <c r="V331" s="3434" t="n"/>
      <c r="W331" s="3434" t="n"/>
      <c r="X331" s="3434" t="n"/>
      <c r="Y331" s="3434" t="n"/>
      <c r="Z331" s="3434" t="n"/>
      <c r="AA331" s="3434" t="n"/>
      <c r="AB331" s="3434" t="n"/>
      <c r="AC331" s="3434" t="n"/>
      <c r="AD331" s="3434" t="n"/>
      <c r="AE331" s="3434" t="n"/>
      <c r="AF331" s="3434" t="n"/>
      <c r="AG331" s="3434" t="n"/>
      <c r="AH331" s="3434" t="n"/>
      <c r="AI331" s="3434" t="n"/>
      <c r="AJ331" s="3434" t="n"/>
      <c r="AK331" s="3434" t="n"/>
      <c r="AL331" s="3434" t="n"/>
      <c r="AM331" s="3434" t="n"/>
      <c r="AN331" s="3434" t="n"/>
      <c r="AO331" s="3434" t="n"/>
      <c r="AP331" s="3434" t="n"/>
      <c r="AQ331" s="3434" t="n"/>
      <c r="AR331" s="3434" t="n"/>
      <c r="AS331" s="3434" t="n"/>
      <c r="AT331" s="3434" t="n"/>
      <c r="AU331" s="3434" t="n"/>
      <c r="AV331" s="3434" t="n"/>
      <c r="AW331" s="3434" t="n"/>
      <c r="AX331" s="3434" t="n"/>
      <c r="AY331" s="3434" t="n"/>
      <c r="AZ331" s="3434" t="n"/>
      <c r="BA331" s="2013" t="n"/>
      <c r="BB331" s="2016" t="n"/>
    </row>
    <row customFormat="1" customHeight="1" ht="30" r="332" s="2046">
      <c r="A332" s="2012" t="n"/>
      <c r="B332" s="2013" t="n"/>
      <c r="C332" s="2014" t="n"/>
      <c r="D332" s="3434" t="n"/>
      <c r="E332" s="3434" t="n"/>
      <c r="F332" s="3434" t="n"/>
      <c r="G332" s="3434" t="n"/>
      <c r="H332" s="3434" t="n"/>
      <c r="I332" s="3434" t="n"/>
      <c r="J332" s="3434" t="n"/>
      <c r="K332" s="3434" t="n"/>
      <c r="L332" s="3434" t="n"/>
      <c r="M332" s="3434" t="n"/>
      <c r="N332" s="3434" t="n"/>
      <c r="O332" s="3434" t="n"/>
      <c r="P332" s="2013" t="n"/>
      <c r="Q332" s="3434" t="n"/>
      <c r="R332" s="3434" t="n"/>
      <c r="S332" s="3434" t="n"/>
      <c r="T332" s="3434" t="n"/>
      <c r="U332" s="3434" t="n"/>
      <c r="V332" s="3434" t="n"/>
      <c r="W332" s="3434" t="n"/>
      <c r="X332" s="3434" t="n"/>
      <c r="Y332" s="3434" t="n"/>
      <c r="Z332" s="3434" t="n"/>
      <c r="AA332" s="3434" t="n"/>
      <c r="AB332" s="3434" t="n"/>
      <c r="AC332" s="3434" t="n"/>
      <c r="AD332" s="3434" t="n"/>
      <c r="AE332" s="3434" t="n"/>
      <c r="AF332" s="3434" t="n"/>
      <c r="AG332" s="3434" t="n"/>
      <c r="AH332" s="3434" t="n"/>
      <c r="AI332" s="3434" t="n"/>
      <c r="AJ332" s="3434" t="n"/>
      <c r="AK332" s="3434" t="n"/>
      <c r="AL332" s="3434" t="n"/>
      <c r="AM332" s="3434" t="n"/>
      <c r="AN332" s="3434" t="n"/>
      <c r="AO332" s="3434" t="n"/>
      <c r="AP332" s="3434" t="n"/>
      <c r="AQ332" s="3434" t="n"/>
      <c r="AR332" s="3434" t="n"/>
      <c r="AS332" s="3434" t="n"/>
      <c r="AT332" s="3434" t="n"/>
      <c r="AU332" s="3434" t="n"/>
      <c r="AV332" s="3434" t="n"/>
      <c r="AW332" s="3434" t="n"/>
      <c r="AX332" s="3434" t="n"/>
      <c r="AY332" s="3434" t="n"/>
      <c r="AZ332" s="3434" t="n"/>
      <c r="BA332" s="2013" t="n"/>
      <c r="BB332" s="2016" t="n"/>
    </row>
    <row customFormat="1" customHeight="1" ht="30" r="333" s="2046">
      <c r="A333" s="2012" t="n"/>
      <c r="B333" s="2013" t="n"/>
      <c r="C333" s="2014" t="n"/>
      <c r="D333" s="3434" t="n"/>
      <c r="E333" s="3434" t="n"/>
      <c r="F333" s="3434" t="n"/>
      <c r="G333" s="3434" t="n"/>
      <c r="H333" s="3434" t="n"/>
      <c r="I333" s="3434" t="n"/>
      <c r="J333" s="3434" t="n"/>
      <c r="K333" s="3434" t="n"/>
      <c r="L333" s="3434" t="n"/>
      <c r="M333" s="3434" t="n"/>
      <c r="N333" s="3434" t="n"/>
      <c r="O333" s="3434" t="n"/>
      <c r="P333" s="2013" t="n"/>
      <c r="Q333" s="3434" t="n"/>
      <c r="R333" s="3434" t="n"/>
      <c r="S333" s="3434" t="n"/>
      <c r="T333" s="3434" t="n"/>
      <c r="U333" s="3434" t="n"/>
      <c r="V333" s="3434" t="n"/>
      <c r="W333" s="3434" t="n"/>
      <c r="X333" s="3434" t="n"/>
      <c r="Y333" s="3434" t="n"/>
      <c r="Z333" s="3434" t="n"/>
      <c r="AA333" s="3434" t="n"/>
      <c r="AB333" s="3434" t="n"/>
      <c r="AC333" s="3434" t="n"/>
      <c r="AD333" s="3434" t="n"/>
      <c r="AE333" s="3434" t="n"/>
      <c r="AF333" s="3434" t="n"/>
      <c r="AG333" s="3434" t="n"/>
      <c r="AH333" s="3434" t="n"/>
      <c r="AI333" s="3434" t="n"/>
      <c r="AJ333" s="3434" t="n"/>
      <c r="AK333" s="3434" t="n"/>
      <c r="AL333" s="3434" t="n"/>
      <c r="AM333" s="3434" t="n"/>
      <c r="AN333" s="3434" t="n"/>
      <c r="AO333" s="3434" t="n"/>
      <c r="AP333" s="3434" t="n"/>
      <c r="AQ333" s="3434" t="n"/>
      <c r="AR333" s="3434" t="n"/>
      <c r="AS333" s="3434" t="n"/>
      <c r="AT333" s="3434" t="n"/>
      <c r="AU333" s="3434" t="n"/>
      <c r="AV333" s="3434" t="n"/>
      <c r="AW333" s="3434" t="n"/>
      <c r="AX333" s="3434" t="n"/>
      <c r="AY333" s="3434" t="n"/>
      <c r="AZ333" s="3434" t="n"/>
      <c r="BA333" s="2013" t="n"/>
      <c r="BB333" s="2016" t="n"/>
    </row>
    <row customFormat="1" customHeight="1" ht="30" r="334" s="2046">
      <c r="A334" s="2012" t="n"/>
      <c r="B334" s="2013" t="n"/>
      <c r="C334" s="2014" t="n"/>
      <c r="D334" s="3434" t="n"/>
      <c r="E334" s="3434" t="n"/>
      <c r="F334" s="3434" t="n"/>
      <c r="G334" s="3434" t="n"/>
      <c r="H334" s="3434" t="n"/>
      <c r="I334" s="3434" t="n"/>
      <c r="J334" s="3434" t="n"/>
      <c r="K334" s="3434" t="n"/>
      <c r="L334" s="3434" t="n"/>
      <c r="M334" s="3434" t="n"/>
      <c r="N334" s="3434" t="n"/>
      <c r="O334" s="3434" t="n"/>
      <c r="P334" s="2013" t="n"/>
      <c r="Q334" s="3434" t="n"/>
      <c r="R334" s="3434" t="n"/>
      <c r="S334" s="3434" t="n"/>
      <c r="T334" s="3434" t="n"/>
      <c r="U334" s="3434" t="n"/>
      <c r="V334" s="3434" t="n"/>
      <c r="W334" s="3434" t="n"/>
      <c r="X334" s="3434" t="n"/>
      <c r="Y334" s="3434" t="n"/>
      <c r="Z334" s="3434" t="n"/>
      <c r="AA334" s="3434" t="n"/>
      <c r="AB334" s="3434" t="n"/>
      <c r="AC334" s="3434" t="n"/>
      <c r="AD334" s="3434" t="n"/>
      <c r="AE334" s="3434" t="n"/>
      <c r="AF334" s="3434" t="n"/>
      <c r="AG334" s="3434" t="n"/>
      <c r="AH334" s="3434" t="n"/>
      <c r="AI334" s="3434" t="n"/>
      <c r="AJ334" s="3434" t="n"/>
      <c r="AK334" s="3434" t="n"/>
      <c r="AL334" s="3434" t="n"/>
      <c r="AM334" s="3434" t="n"/>
      <c r="AN334" s="3434" t="n"/>
      <c r="AO334" s="3434" t="n"/>
      <c r="AP334" s="3434" t="n"/>
      <c r="AQ334" s="3434" t="n"/>
      <c r="AR334" s="3434" t="n"/>
      <c r="AS334" s="3434" t="n"/>
      <c r="AT334" s="3434" t="n"/>
      <c r="AU334" s="3434" t="n"/>
      <c r="AV334" s="3434" t="n"/>
      <c r="AW334" s="3434" t="n"/>
      <c r="AX334" s="3434" t="n"/>
      <c r="AY334" s="3434" t="n"/>
      <c r="AZ334" s="3434" t="n"/>
      <c r="BA334" s="2013" t="n"/>
      <c r="BB334" s="2016" t="n"/>
    </row>
    <row customFormat="1" customHeight="1" ht="30" r="335" s="2046">
      <c r="A335" s="2012" t="n"/>
      <c r="B335" s="2013" t="n"/>
      <c r="C335" s="2014" t="n"/>
      <c r="D335" s="3434" t="n"/>
      <c r="E335" s="3434" t="n"/>
      <c r="F335" s="3434" t="n"/>
      <c r="G335" s="3434" t="n"/>
      <c r="H335" s="3434" t="n"/>
      <c r="I335" s="3434" t="n"/>
      <c r="J335" s="3434" t="n"/>
      <c r="K335" s="3434" t="n"/>
      <c r="L335" s="3434" t="n"/>
      <c r="M335" s="3434" t="n"/>
      <c r="N335" s="3434" t="n"/>
      <c r="O335" s="3434" t="n"/>
      <c r="P335" s="2013" t="n"/>
      <c r="Q335" s="3434" t="n"/>
      <c r="R335" s="3434" t="n"/>
      <c r="S335" s="3434" t="n"/>
      <c r="T335" s="3434" t="n"/>
      <c r="U335" s="3434" t="n"/>
      <c r="V335" s="3434" t="n"/>
      <c r="W335" s="3434" t="n"/>
      <c r="X335" s="3434" t="n"/>
      <c r="Y335" s="3434" t="n"/>
      <c r="Z335" s="3434" t="n"/>
      <c r="AA335" s="3434" t="n"/>
      <c r="AB335" s="3434" t="n"/>
      <c r="AC335" s="3434" t="n"/>
      <c r="AD335" s="3434" t="n"/>
      <c r="AE335" s="3434" t="n"/>
      <c r="AF335" s="3434" t="n"/>
      <c r="AG335" s="3434" t="n"/>
      <c r="AH335" s="3434" t="n"/>
      <c r="AI335" s="3434" t="n"/>
      <c r="AJ335" s="3434" t="n"/>
      <c r="AK335" s="3434" t="n"/>
      <c r="AL335" s="3434" t="n"/>
      <c r="AM335" s="3434" t="n"/>
      <c r="AN335" s="3434" t="n"/>
      <c r="AO335" s="3434" t="n"/>
      <c r="AP335" s="3434" t="n"/>
      <c r="AQ335" s="3434" t="n"/>
      <c r="AR335" s="3434" t="n"/>
      <c r="AS335" s="3434" t="n"/>
      <c r="AT335" s="3434" t="n"/>
      <c r="AU335" s="3434" t="n"/>
      <c r="AV335" s="3434" t="n"/>
      <c r="AW335" s="3434" t="n"/>
      <c r="AX335" s="3434" t="n"/>
      <c r="AY335" s="3434" t="n"/>
      <c r="AZ335" s="3434" t="n"/>
      <c r="BA335" s="2013" t="n"/>
      <c r="BB335" s="2016" t="n"/>
    </row>
    <row customFormat="1" customHeight="1" ht="30" r="336" s="2046">
      <c r="A336" s="2012" t="n"/>
      <c r="B336" s="2013" t="n"/>
      <c r="C336" s="2014" t="n"/>
      <c r="D336" s="3434" t="n"/>
      <c r="E336" s="3434" t="n"/>
      <c r="F336" s="3434" t="n"/>
      <c r="G336" s="3434" t="n"/>
      <c r="H336" s="3434" t="n"/>
      <c r="I336" s="3434" t="n"/>
      <c r="J336" s="3434" t="n"/>
      <c r="K336" s="3434" t="n"/>
      <c r="L336" s="3434" t="n"/>
      <c r="M336" s="3434" t="n"/>
      <c r="N336" s="3434" t="n"/>
      <c r="O336" s="3434" t="n"/>
      <c r="P336" s="2013" t="n"/>
      <c r="Q336" s="3434" t="n"/>
      <c r="R336" s="3434" t="n"/>
      <c r="S336" s="3434" t="n"/>
      <c r="T336" s="3434" t="n"/>
      <c r="U336" s="3434" t="n"/>
      <c r="V336" s="3434" t="n"/>
      <c r="W336" s="3434" t="n"/>
      <c r="X336" s="3434" t="n"/>
      <c r="Y336" s="3434" t="n"/>
      <c r="Z336" s="3434" t="n"/>
      <c r="AA336" s="3434" t="n"/>
      <c r="AB336" s="3434" t="n"/>
      <c r="AC336" s="3434" t="n"/>
      <c r="AD336" s="3434" t="n"/>
      <c r="AE336" s="3434" t="n"/>
      <c r="AF336" s="3434" t="n"/>
      <c r="AG336" s="3434" t="n"/>
      <c r="AH336" s="3434" t="n"/>
      <c r="AI336" s="3434" t="n"/>
      <c r="AJ336" s="3434" t="n"/>
      <c r="AK336" s="3434" t="n"/>
      <c r="AL336" s="3434" t="n"/>
      <c r="AM336" s="3434" t="n"/>
      <c r="AN336" s="3434" t="n"/>
      <c r="AO336" s="3434" t="n"/>
      <c r="AP336" s="3434" t="n"/>
      <c r="AQ336" s="3434" t="n"/>
      <c r="AR336" s="3434" t="n"/>
      <c r="AS336" s="3434" t="n"/>
      <c r="AT336" s="3434" t="n"/>
      <c r="AU336" s="3434" t="n"/>
      <c r="AV336" s="3434" t="n"/>
      <c r="AW336" s="3434" t="n"/>
      <c r="AX336" s="3434" t="n"/>
      <c r="AY336" s="3434" t="n"/>
      <c r="AZ336" s="3434" t="n"/>
      <c r="BA336" s="2013" t="n"/>
      <c r="BB336" s="2016" t="n"/>
    </row>
    <row customFormat="1" customHeight="1" ht="30" r="337" s="2046">
      <c r="A337" s="2012" t="n"/>
      <c r="B337" s="2013" t="n"/>
      <c r="C337" s="2014" t="n"/>
      <c r="D337" s="3434" t="n"/>
      <c r="E337" s="3434" t="n"/>
      <c r="F337" s="3434" t="n"/>
      <c r="G337" s="3434" t="n"/>
      <c r="H337" s="3434" t="n"/>
      <c r="I337" s="3434" t="n"/>
      <c r="J337" s="3434" t="n"/>
      <c r="K337" s="3434" t="n"/>
      <c r="L337" s="3434" t="n"/>
      <c r="M337" s="3434" t="n"/>
      <c r="N337" s="3434" t="n"/>
      <c r="O337" s="3434" t="n"/>
      <c r="P337" s="2013" t="n"/>
      <c r="Q337" s="3434" t="n"/>
      <c r="R337" s="3434" t="n"/>
      <c r="S337" s="3434" t="n"/>
      <c r="T337" s="3434" t="n"/>
      <c r="U337" s="3434" t="n"/>
      <c r="V337" s="3434" t="n"/>
      <c r="W337" s="3434" t="n"/>
      <c r="X337" s="3434" t="n"/>
      <c r="Y337" s="3434" t="n"/>
      <c r="Z337" s="3434" t="n"/>
      <c r="AA337" s="3434" t="n"/>
      <c r="AB337" s="3434" t="n"/>
      <c r="AC337" s="3434" t="n"/>
      <c r="AD337" s="3434" t="n"/>
      <c r="AE337" s="3434" t="n"/>
      <c r="AF337" s="3434" t="n"/>
      <c r="AG337" s="3434" t="n"/>
      <c r="AH337" s="3434" t="n"/>
      <c r="AI337" s="3434" t="n"/>
      <c r="AJ337" s="3434" t="n"/>
      <c r="AK337" s="3434" t="n"/>
      <c r="AL337" s="3434" t="n"/>
      <c r="AM337" s="3434" t="n"/>
      <c r="AN337" s="3434" t="n"/>
      <c r="AO337" s="3434" t="n"/>
      <c r="AP337" s="3434" t="n"/>
      <c r="AQ337" s="3434" t="n"/>
      <c r="AR337" s="3434" t="n"/>
      <c r="AS337" s="3434" t="n"/>
      <c r="AT337" s="3434" t="n"/>
      <c r="AU337" s="3434" t="n"/>
      <c r="AV337" s="3434" t="n"/>
      <c r="AW337" s="3434" t="n"/>
      <c r="AX337" s="3434" t="n"/>
      <c r="AY337" s="3434" t="n"/>
      <c r="AZ337" s="3434" t="n"/>
      <c r="BA337" s="2013" t="n"/>
      <c r="BB337" s="2016" t="n"/>
    </row>
    <row customFormat="1" customHeight="1" ht="30" r="338" s="2046">
      <c r="A338" s="2012" t="n"/>
      <c r="B338" s="2013" t="n"/>
      <c r="C338" s="2014" t="n"/>
      <c r="D338" s="3434" t="n"/>
      <c r="E338" s="3434" t="n"/>
      <c r="F338" s="3434" t="n"/>
      <c r="G338" s="3434" t="n"/>
      <c r="H338" s="3434" t="n"/>
      <c r="I338" s="3434" t="n"/>
      <c r="J338" s="3434" t="n"/>
      <c r="K338" s="3434" t="n"/>
      <c r="L338" s="3434" t="n"/>
      <c r="M338" s="3434" t="n"/>
      <c r="N338" s="3434" t="n"/>
      <c r="O338" s="3434" t="n"/>
      <c r="P338" s="2013" t="n"/>
      <c r="Q338" s="3434" t="n"/>
      <c r="R338" s="3434" t="n"/>
      <c r="S338" s="3434" t="n"/>
      <c r="T338" s="3434" t="n"/>
      <c r="U338" s="3434" t="n"/>
      <c r="V338" s="3434" t="n"/>
      <c r="W338" s="3434" t="n"/>
      <c r="X338" s="3434" t="n"/>
      <c r="Y338" s="3434" t="n"/>
      <c r="Z338" s="3434" t="n"/>
      <c r="AA338" s="3434" t="n"/>
      <c r="AB338" s="3434" t="n"/>
      <c r="AC338" s="3434" t="n"/>
      <c r="AD338" s="3434" t="n"/>
      <c r="AE338" s="3434" t="n"/>
      <c r="AF338" s="3434" t="n"/>
      <c r="AG338" s="3434" t="n"/>
      <c r="AH338" s="3434" t="n"/>
      <c r="AI338" s="3434" t="n"/>
      <c r="AJ338" s="3434" t="n"/>
      <c r="AK338" s="3434" t="n"/>
      <c r="AL338" s="3434" t="n"/>
      <c r="AM338" s="3434" t="n"/>
      <c r="AN338" s="3434" t="n"/>
      <c r="AO338" s="3434" t="n"/>
      <c r="AP338" s="3434" t="n"/>
      <c r="AQ338" s="3434" t="n"/>
      <c r="AR338" s="3434" t="n"/>
      <c r="AS338" s="3434" t="n"/>
      <c r="AT338" s="3434" t="n"/>
      <c r="AU338" s="3434" t="n"/>
      <c r="AV338" s="3434" t="n"/>
      <c r="AW338" s="3434" t="n"/>
      <c r="AX338" s="3434" t="n"/>
      <c r="AY338" s="3434" t="n"/>
      <c r="AZ338" s="3434" t="n"/>
      <c r="BA338" s="2013" t="n"/>
      <c r="BB338" s="2016" t="n"/>
    </row>
    <row customFormat="1" customHeight="1" ht="30" r="339" s="2062">
      <c r="A339" s="2012" t="n"/>
      <c r="B339" s="2013" t="n"/>
      <c r="C339" s="2014" t="n"/>
      <c r="D339" s="3434" t="n"/>
      <c r="E339" s="3434" t="n"/>
      <c r="F339" s="3434" t="n"/>
      <c r="G339" s="3434" t="n"/>
      <c r="H339" s="3434" t="n"/>
      <c r="I339" s="3434" t="n"/>
      <c r="J339" s="3434" t="n"/>
      <c r="K339" s="3434" t="n"/>
      <c r="L339" s="3434" t="n"/>
      <c r="M339" s="3434" t="n"/>
      <c r="N339" s="3434" t="n"/>
      <c r="O339" s="3434" t="n"/>
      <c r="P339" s="2013" t="n"/>
      <c r="Q339" s="3434" t="n"/>
      <c r="R339" s="3434" t="n"/>
      <c r="S339" s="3434" t="n"/>
      <c r="T339" s="3434" t="n"/>
      <c r="U339" s="3434" t="n"/>
      <c r="V339" s="3434" t="n"/>
      <c r="W339" s="3434" t="n"/>
      <c r="X339" s="3434" t="n"/>
      <c r="Y339" s="3434" t="n"/>
      <c r="Z339" s="3434" t="n"/>
      <c r="AA339" s="3434" t="n"/>
      <c r="AB339" s="3434" t="n"/>
      <c r="AC339" s="3434" t="n"/>
      <c r="AD339" s="3434" t="n"/>
      <c r="AE339" s="3434" t="n"/>
      <c r="AF339" s="3434" t="n"/>
      <c r="AG339" s="3434" t="n"/>
      <c r="AH339" s="3434" t="n"/>
      <c r="AI339" s="3434" t="n"/>
      <c r="AJ339" s="3434" t="n"/>
      <c r="AK339" s="3434" t="n"/>
      <c r="AL339" s="3434" t="n"/>
      <c r="AM339" s="3434" t="n"/>
      <c r="AN339" s="3434" t="n"/>
      <c r="AO339" s="3434" t="n"/>
      <c r="AP339" s="3434" t="n"/>
      <c r="AQ339" s="3434" t="n"/>
      <c r="AR339" s="3434" t="n"/>
      <c r="AS339" s="3434" t="n"/>
      <c r="AT339" s="3434" t="n"/>
      <c r="AU339" s="3434" t="n"/>
      <c r="AV339" s="3434" t="n"/>
      <c r="AW339" s="3434" t="n"/>
      <c r="AX339" s="3434" t="n"/>
      <c r="AY339" s="3434" t="n"/>
      <c r="AZ339" s="3434" t="n"/>
      <c r="BA339" s="2013" t="n"/>
      <c r="BB339" s="2016" t="n"/>
    </row>
    <row customFormat="1" customHeight="1" ht="30" r="340" s="2046">
      <c r="A340" s="2012" t="n"/>
      <c r="B340" s="2013" t="n"/>
      <c r="C340" s="2014" t="n"/>
      <c r="D340" s="3434" t="n"/>
      <c r="E340" s="3434" t="n"/>
      <c r="F340" s="3434" t="n"/>
      <c r="G340" s="3434" t="n"/>
      <c r="H340" s="3434" t="n"/>
      <c r="I340" s="3434" t="n"/>
      <c r="J340" s="3434" t="n"/>
      <c r="K340" s="3434" t="n"/>
      <c r="L340" s="3434" t="n"/>
      <c r="M340" s="3434" t="n"/>
      <c r="N340" s="3434" t="n"/>
      <c r="O340" s="3434" t="n"/>
      <c r="P340" s="2013" t="n"/>
      <c r="Q340" s="3434" t="n"/>
      <c r="R340" s="3434" t="n"/>
      <c r="S340" s="3434" t="n"/>
      <c r="T340" s="3434" t="n"/>
      <c r="U340" s="3434" t="n"/>
      <c r="V340" s="3434" t="n"/>
      <c r="W340" s="3434" t="n"/>
      <c r="X340" s="3434" t="n"/>
      <c r="Y340" s="3434" t="n"/>
      <c r="Z340" s="3434" t="n"/>
      <c r="AA340" s="3434" t="n"/>
      <c r="AB340" s="3434" t="n"/>
      <c r="AC340" s="3434" t="n"/>
      <c r="AD340" s="3434" t="n"/>
      <c r="AE340" s="3434" t="n"/>
      <c r="AF340" s="3434" t="n"/>
      <c r="AG340" s="3434" t="n"/>
      <c r="AH340" s="3434" t="n"/>
      <c r="AI340" s="3434" t="n"/>
      <c r="AJ340" s="3434" t="n"/>
      <c r="AK340" s="3434" t="n"/>
      <c r="AL340" s="3434" t="n"/>
      <c r="AM340" s="3434" t="n"/>
      <c r="AN340" s="3434" t="n"/>
      <c r="AO340" s="3434" t="n"/>
      <c r="AP340" s="3434" t="n"/>
      <c r="AQ340" s="3434" t="n"/>
      <c r="AR340" s="3434" t="n"/>
      <c r="AS340" s="3434" t="n"/>
      <c r="AT340" s="3434" t="n"/>
      <c r="AU340" s="3434" t="n"/>
      <c r="AV340" s="3434" t="n"/>
      <c r="AW340" s="3434" t="n"/>
      <c r="AX340" s="3434" t="n"/>
      <c r="AY340" s="3434" t="n"/>
      <c r="AZ340" s="3434" t="n"/>
      <c r="BA340" s="2013" t="n"/>
      <c r="BB340" s="2016" t="n"/>
    </row>
    <row customFormat="1" customHeight="1" ht="30" r="341" s="2046">
      <c r="A341" s="2012" t="n"/>
      <c r="B341" s="2013" t="n"/>
      <c r="C341" s="2014" t="n"/>
      <c r="D341" s="3434" t="n"/>
      <c r="E341" s="3434" t="n"/>
      <c r="F341" s="3434" t="n"/>
      <c r="G341" s="3434" t="n"/>
      <c r="H341" s="3434" t="n"/>
      <c r="I341" s="3434" t="n"/>
      <c r="J341" s="3434" t="n"/>
      <c r="K341" s="3434" t="n"/>
      <c r="L341" s="3434" t="n"/>
      <c r="M341" s="3434" t="n"/>
      <c r="N341" s="3434" t="n"/>
      <c r="O341" s="3434" t="n"/>
      <c r="P341" s="2013" t="n"/>
      <c r="Q341" s="3434" t="n"/>
      <c r="R341" s="3434" t="n"/>
      <c r="S341" s="3434" t="n"/>
      <c r="T341" s="3434" t="n"/>
      <c r="U341" s="3434" t="n"/>
      <c r="V341" s="3434" t="n"/>
      <c r="W341" s="3434" t="n"/>
      <c r="X341" s="3434" t="n"/>
      <c r="Y341" s="3434" t="n"/>
      <c r="Z341" s="3434" t="n"/>
      <c r="AA341" s="3434" t="n"/>
      <c r="AB341" s="3434" t="n"/>
      <c r="AC341" s="3434" t="n"/>
      <c r="AD341" s="3434" t="n"/>
      <c r="AE341" s="3434" t="n"/>
      <c r="AF341" s="3434" t="n"/>
      <c r="AG341" s="3434" t="n"/>
      <c r="AH341" s="3434" t="n"/>
      <c r="AI341" s="3434" t="n"/>
      <c r="AJ341" s="3434" t="n"/>
      <c r="AK341" s="3434" t="n"/>
      <c r="AL341" s="3434" t="n"/>
      <c r="AM341" s="3434" t="n"/>
      <c r="AN341" s="3434" t="n"/>
      <c r="AO341" s="3434" t="n"/>
      <c r="AP341" s="3434" t="n"/>
      <c r="AQ341" s="3434" t="n"/>
      <c r="AR341" s="3434" t="n"/>
      <c r="AS341" s="3434" t="n"/>
      <c r="AT341" s="3434" t="n"/>
      <c r="AU341" s="3434" t="n"/>
      <c r="AV341" s="3434" t="n"/>
      <c r="AW341" s="3434" t="n"/>
      <c r="AX341" s="3434" t="n"/>
      <c r="AY341" s="3434" t="n"/>
      <c r="AZ341" s="3434" t="n"/>
      <c r="BA341" s="2013" t="n"/>
      <c r="BB341" s="2016" t="n"/>
    </row>
    <row customFormat="1" r="342" s="2062">
      <c r="A342" s="2012" t="n"/>
      <c r="B342" s="2013" t="n"/>
      <c r="C342" s="2014" t="n"/>
      <c r="D342" s="3434" t="n"/>
      <c r="E342" s="3434" t="n"/>
      <c r="F342" s="3434" t="n"/>
      <c r="G342" s="3434" t="n"/>
      <c r="H342" s="3434" t="n"/>
      <c r="I342" s="3434" t="n"/>
      <c r="J342" s="3434" t="n"/>
      <c r="K342" s="3434" t="n"/>
      <c r="L342" s="3434" t="n"/>
      <c r="M342" s="3434" t="n"/>
      <c r="N342" s="3434" t="n"/>
      <c r="O342" s="3434" t="n"/>
      <c r="P342" s="2013" t="n"/>
      <c r="Q342" s="3434" t="n"/>
      <c r="R342" s="3434" t="n"/>
      <c r="S342" s="3434" t="n"/>
      <c r="T342" s="3434" t="n"/>
      <c r="U342" s="3434" t="n"/>
      <c r="V342" s="3434" t="n"/>
      <c r="W342" s="3434" t="n"/>
      <c r="X342" s="3434" t="n"/>
      <c r="Y342" s="3434" t="n"/>
      <c r="Z342" s="3434" t="n"/>
      <c r="AA342" s="3434" t="n"/>
      <c r="AB342" s="3434" t="n"/>
      <c r="AC342" s="3434" t="n"/>
      <c r="AD342" s="3434" t="n"/>
      <c r="AE342" s="3434" t="n"/>
      <c r="AF342" s="3434" t="n"/>
      <c r="AG342" s="3434" t="n"/>
      <c r="AH342" s="3434" t="n"/>
      <c r="AI342" s="3434" t="n"/>
      <c r="AJ342" s="3434" t="n"/>
      <c r="AK342" s="3434" t="n"/>
      <c r="AL342" s="3434" t="n"/>
      <c r="AM342" s="3434" t="n"/>
      <c r="AN342" s="3434" t="n"/>
      <c r="AO342" s="3434" t="n"/>
      <c r="AP342" s="3434" t="n"/>
      <c r="AQ342" s="3434" t="n"/>
      <c r="AR342" s="3434" t="n"/>
      <c r="AS342" s="3434" t="n"/>
      <c r="AT342" s="3434" t="n"/>
      <c r="AU342" s="3434" t="n"/>
      <c r="AV342" s="3434" t="n"/>
      <c r="AW342" s="3434" t="n"/>
      <c r="AX342" s="3434" t="n"/>
      <c r="AY342" s="3434" t="n"/>
      <c r="AZ342" s="3434" t="n"/>
      <c r="BA342" s="2013" t="n"/>
      <c r="BB342" s="2016" t="n"/>
    </row>
    <row customFormat="1" customHeight="1" ht="30" r="343" s="2046">
      <c r="A343" s="2012" t="n"/>
      <c r="B343" s="2013" t="n"/>
      <c r="C343" s="2014" t="n"/>
      <c r="D343" s="3434" t="n"/>
      <c r="E343" s="3434" t="n"/>
      <c r="F343" s="3434" t="n"/>
      <c r="G343" s="3434" t="n"/>
      <c r="H343" s="3434" t="n"/>
      <c r="I343" s="3434" t="n"/>
      <c r="J343" s="3434" t="n"/>
      <c r="K343" s="3434" t="n"/>
      <c r="L343" s="3434" t="n"/>
      <c r="M343" s="3434" t="n"/>
      <c r="N343" s="3434" t="n"/>
      <c r="O343" s="3434" t="n"/>
      <c r="P343" s="2013" t="n"/>
      <c r="Q343" s="3434" t="n"/>
      <c r="R343" s="3434" t="n"/>
      <c r="S343" s="3434" t="n"/>
      <c r="T343" s="3434" t="n"/>
      <c r="U343" s="3434" t="n"/>
      <c r="V343" s="3434" t="n"/>
      <c r="W343" s="3434" t="n"/>
      <c r="X343" s="3434" t="n"/>
      <c r="Y343" s="3434" t="n"/>
      <c r="Z343" s="3434" t="n"/>
      <c r="AA343" s="3434" t="n"/>
      <c r="AB343" s="3434" t="n"/>
      <c r="AC343" s="3434" t="n"/>
      <c r="AD343" s="3434" t="n"/>
      <c r="AE343" s="3434" t="n"/>
      <c r="AF343" s="3434" t="n"/>
      <c r="AG343" s="3434" t="n"/>
      <c r="AH343" s="3434" t="n"/>
      <c r="AI343" s="3434" t="n"/>
      <c r="AJ343" s="3434" t="n"/>
      <c r="AK343" s="3434" t="n"/>
      <c r="AL343" s="3434" t="n"/>
      <c r="AM343" s="3434" t="n"/>
      <c r="AN343" s="3434" t="n"/>
      <c r="AO343" s="3434" t="n"/>
      <c r="AP343" s="3434" t="n"/>
      <c r="AQ343" s="3434" t="n"/>
      <c r="AR343" s="3434" t="n"/>
      <c r="AS343" s="3434" t="n"/>
      <c r="AT343" s="3434" t="n"/>
      <c r="AU343" s="3434" t="n"/>
      <c r="AV343" s="3434" t="n"/>
      <c r="AW343" s="3434" t="n"/>
      <c r="AX343" s="3434" t="n"/>
      <c r="AY343" s="3434" t="n"/>
      <c r="AZ343" s="3434" t="n"/>
      <c r="BA343" s="2013" t="n"/>
      <c r="BB343" s="2016" t="n"/>
    </row>
    <row customFormat="1" customHeight="1" ht="30" r="344" s="2046">
      <c r="A344" s="2012" t="n"/>
      <c r="B344" s="2013" t="n"/>
      <c r="C344" s="2014" t="n"/>
      <c r="D344" s="3434" t="n"/>
      <c r="E344" s="3434" t="n"/>
      <c r="F344" s="3434" t="n"/>
      <c r="G344" s="3434" t="n"/>
      <c r="H344" s="3434" t="n"/>
      <c r="I344" s="3434" t="n"/>
      <c r="J344" s="3434" t="n"/>
      <c r="K344" s="3434" t="n"/>
      <c r="L344" s="3434" t="n"/>
      <c r="M344" s="3434" t="n"/>
      <c r="N344" s="3434" t="n"/>
      <c r="O344" s="3434" t="n"/>
      <c r="P344" s="2013" t="n"/>
      <c r="Q344" s="3434" t="n"/>
      <c r="R344" s="3434" t="n"/>
      <c r="S344" s="3434" t="n"/>
      <c r="T344" s="3434" t="n"/>
      <c r="U344" s="3434" t="n"/>
      <c r="V344" s="3434" t="n"/>
      <c r="W344" s="3434" t="n"/>
      <c r="X344" s="3434" t="n"/>
      <c r="Y344" s="3434" t="n"/>
      <c r="Z344" s="3434" t="n"/>
      <c r="AA344" s="3434" t="n"/>
      <c r="AB344" s="3434" t="n"/>
      <c r="AC344" s="3434" t="n"/>
      <c r="AD344" s="3434" t="n"/>
      <c r="AE344" s="3434" t="n"/>
      <c r="AF344" s="3434" t="n"/>
      <c r="AG344" s="3434" t="n"/>
      <c r="AH344" s="3434" t="n"/>
      <c r="AI344" s="3434" t="n"/>
      <c r="AJ344" s="3434" t="n"/>
      <c r="AK344" s="3434" t="n"/>
      <c r="AL344" s="3434" t="n"/>
      <c r="AM344" s="3434" t="n"/>
      <c r="AN344" s="3434" t="n"/>
      <c r="AO344" s="3434" t="n"/>
      <c r="AP344" s="3434" t="n"/>
      <c r="AQ344" s="3434" t="n"/>
      <c r="AR344" s="3434" t="n"/>
      <c r="AS344" s="3434" t="n"/>
      <c r="AT344" s="3434" t="n"/>
      <c r="AU344" s="3434" t="n"/>
      <c r="AV344" s="3434" t="n"/>
      <c r="AW344" s="3434" t="n"/>
      <c r="AX344" s="3434" t="n"/>
      <c r="AY344" s="3434" t="n"/>
      <c r="AZ344" s="3434" t="n"/>
      <c r="BA344" s="2013" t="n"/>
      <c r="BB344" s="2016" t="n"/>
    </row>
    <row customFormat="1" customHeight="1" ht="30" r="345" s="2062">
      <c r="A345" s="2012" t="n"/>
      <c r="B345" s="2013" t="n"/>
      <c r="C345" s="2014" t="n"/>
      <c r="D345" s="3434" t="n"/>
      <c r="E345" s="3434" t="n"/>
      <c r="F345" s="3434" t="n"/>
      <c r="G345" s="3434" t="n"/>
      <c r="H345" s="3434" t="n"/>
      <c r="I345" s="3434" t="n"/>
      <c r="J345" s="3434" t="n"/>
      <c r="K345" s="3434" t="n"/>
      <c r="L345" s="3434" t="n"/>
      <c r="M345" s="3434" t="n"/>
      <c r="N345" s="3434" t="n"/>
      <c r="O345" s="3434" t="n"/>
      <c r="P345" s="2013" t="n"/>
      <c r="Q345" s="3434" t="n"/>
      <c r="R345" s="3434" t="n"/>
      <c r="S345" s="3434" t="n"/>
      <c r="T345" s="3434" t="n"/>
      <c r="U345" s="3434" t="n"/>
      <c r="V345" s="3434" t="n"/>
      <c r="W345" s="3434" t="n"/>
      <c r="X345" s="3434" t="n"/>
      <c r="Y345" s="3434" t="n"/>
      <c r="Z345" s="3434" t="n"/>
      <c r="AA345" s="3434" t="n"/>
      <c r="AB345" s="3434" t="n"/>
      <c r="AC345" s="3434" t="n"/>
      <c r="AD345" s="3434" t="n"/>
      <c r="AE345" s="3434" t="n"/>
      <c r="AF345" s="3434" t="n"/>
      <c r="AG345" s="3434" t="n"/>
      <c r="AH345" s="3434" t="n"/>
      <c r="AI345" s="3434" t="n"/>
      <c r="AJ345" s="3434" t="n"/>
      <c r="AK345" s="3434" t="n"/>
      <c r="AL345" s="3434" t="n"/>
      <c r="AM345" s="3434" t="n"/>
      <c r="AN345" s="3434" t="n"/>
      <c r="AO345" s="3434" t="n"/>
      <c r="AP345" s="3434" t="n"/>
      <c r="AQ345" s="3434" t="n"/>
      <c r="AR345" s="3434" t="n"/>
      <c r="AS345" s="3434" t="n"/>
      <c r="AT345" s="3434" t="n"/>
      <c r="AU345" s="3434" t="n"/>
      <c r="AV345" s="3434" t="n"/>
      <c r="AW345" s="3434" t="n"/>
      <c r="AX345" s="3434" t="n"/>
      <c r="AY345" s="3434" t="n"/>
      <c r="AZ345" s="3434" t="n"/>
      <c r="BA345" s="2013" t="n"/>
      <c r="BB345" s="2016" t="n"/>
    </row>
    <row customFormat="1" customHeight="1" ht="30" r="346" s="2062">
      <c r="A346" s="2012" t="n"/>
      <c r="B346" s="2013" t="n"/>
      <c r="C346" s="2014" t="n"/>
      <c r="D346" s="3434" t="n"/>
      <c r="E346" s="3434" t="n"/>
      <c r="F346" s="3434" t="n"/>
      <c r="G346" s="3434" t="n"/>
      <c r="H346" s="3434" t="n"/>
      <c r="I346" s="3434" t="n"/>
      <c r="J346" s="3434" t="n"/>
      <c r="K346" s="3434" t="n"/>
      <c r="L346" s="3434" t="n"/>
      <c r="M346" s="3434" t="n"/>
      <c r="N346" s="3434" t="n"/>
      <c r="O346" s="3434" t="n"/>
      <c r="P346" s="2013" t="n"/>
      <c r="Q346" s="3434" t="n"/>
      <c r="R346" s="3434" t="n"/>
      <c r="S346" s="3434" t="n"/>
      <c r="T346" s="3434" t="n"/>
      <c r="U346" s="3434" t="n"/>
      <c r="V346" s="3434" t="n"/>
      <c r="W346" s="3434" t="n"/>
      <c r="X346" s="3434" t="n"/>
      <c r="Y346" s="3434" t="n"/>
      <c r="Z346" s="3434" t="n"/>
      <c r="AA346" s="3434" t="n"/>
      <c r="AB346" s="3434" t="n"/>
      <c r="AC346" s="3434" t="n"/>
      <c r="AD346" s="3434" t="n"/>
      <c r="AE346" s="3434" t="n"/>
      <c r="AF346" s="3434" t="n"/>
      <c r="AG346" s="3434" t="n"/>
      <c r="AH346" s="3434" t="n"/>
      <c r="AI346" s="3434" t="n"/>
      <c r="AJ346" s="3434" t="n"/>
      <c r="AK346" s="3434" t="n"/>
      <c r="AL346" s="3434" t="n"/>
      <c r="AM346" s="3434" t="n"/>
      <c r="AN346" s="3434" t="n"/>
      <c r="AO346" s="3434" t="n"/>
      <c r="AP346" s="3434" t="n"/>
      <c r="AQ346" s="3434" t="n"/>
      <c r="AR346" s="3434" t="n"/>
      <c r="AS346" s="3434" t="n"/>
      <c r="AT346" s="3434" t="n"/>
      <c r="AU346" s="3434" t="n"/>
      <c r="AV346" s="3434" t="n"/>
      <c r="AW346" s="3434" t="n"/>
      <c r="AX346" s="3434" t="n"/>
      <c r="AY346" s="3434" t="n"/>
      <c r="AZ346" s="3434" t="n"/>
      <c r="BA346" s="2013" t="n"/>
      <c r="BB346" s="2016" t="n"/>
    </row>
    <row customFormat="1" customHeight="1" ht="30" r="347" s="2046">
      <c r="A347" s="2012" t="n"/>
      <c r="B347" s="2013" t="n"/>
      <c r="C347" s="2014" t="n"/>
      <c r="D347" s="3434" t="n"/>
      <c r="E347" s="3434" t="n"/>
      <c r="F347" s="3434" t="n"/>
      <c r="G347" s="3434" t="n"/>
      <c r="H347" s="3434" t="n"/>
      <c r="I347" s="3434" t="n"/>
      <c r="J347" s="3434" t="n"/>
      <c r="K347" s="3434" t="n"/>
      <c r="L347" s="3434" t="n"/>
      <c r="M347" s="3434" t="n"/>
      <c r="N347" s="3434" t="n"/>
      <c r="O347" s="3434" t="n"/>
      <c r="P347" s="2013" t="n"/>
      <c r="Q347" s="3434" t="n"/>
      <c r="R347" s="3434" t="n"/>
      <c r="S347" s="3434" t="n"/>
      <c r="T347" s="3434" t="n"/>
      <c r="U347" s="3434" t="n"/>
      <c r="V347" s="3434" t="n"/>
      <c r="W347" s="3434" t="n"/>
      <c r="X347" s="3434" t="n"/>
      <c r="Y347" s="3434" t="n"/>
      <c r="Z347" s="3434" t="n"/>
      <c r="AA347" s="3434" t="n"/>
      <c r="AB347" s="3434" t="n"/>
      <c r="AC347" s="3434" t="n"/>
      <c r="AD347" s="3434" t="n"/>
      <c r="AE347" s="3434" t="n"/>
      <c r="AF347" s="3434" t="n"/>
      <c r="AG347" s="3434" t="n"/>
      <c r="AH347" s="3434" t="n"/>
      <c r="AI347" s="3434" t="n"/>
      <c r="AJ347" s="3434" t="n"/>
      <c r="AK347" s="3434" t="n"/>
      <c r="AL347" s="3434" t="n"/>
      <c r="AM347" s="3434" t="n"/>
      <c r="AN347" s="3434" t="n"/>
      <c r="AO347" s="3434" t="n"/>
      <c r="AP347" s="3434" t="n"/>
      <c r="AQ347" s="3434" t="n"/>
      <c r="AR347" s="3434" t="n"/>
      <c r="AS347" s="3434" t="n"/>
      <c r="AT347" s="3434" t="n"/>
      <c r="AU347" s="3434" t="n"/>
      <c r="AV347" s="3434" t="n"/>
      <c r="AW347" s="3434" t="n"/>
      <c r="AX347" s="3434" t="n"/>
      <c r="AY347" s="3434" t="n"/>
      <c r="AZ347" s="3434" t="n"/>
      <c r="BA347" s="2013" t="n"/>
      <c r="BB347" s="2016" t="n"/>
    </row>
    <row customFormat="1" customHeight="1" ht="30" r="348" s="2062">
      <c r="A348" s="2012" t="n"/>
      <c r="B348" s="2013" t="n"/>
      <c r="C348" s="2014" t="n"/>
      <c r="D348" s="3434" t="n"/>
      <c r="E348" s="3434" t="n"/>
      <c r="F348" s="3434" t="n"/>
      <c r="G348" s="3434" t="n"/>
      <c r="H348" s="3434" t="n"/>
      <c r="I348" s="3434" t="n"/>
      <c r="J348" s="3434" t="n"/>
      <c r="K348" s="3434" t="n"/>
      <c r="L348" s="3434" t="n"/>
      <c r="M348" s="3434" t="n"/>
      <c r="N348" s="3434" t="n"/>
      <c r="O348" s="3434" t="n"/>
      <c r="P348" s="2013" t="n"/>
      <c r="Q348" s="3434" t="n"/>
      <c r="R348" s="3434" t="n"/>
      <c r="S348" s="3434" t="n"/>
      <c r="T348" s="3434" t="n"/>
      <c r="U348" s="3434" t="n"/>
      <c r="V348" s="3434" t="n"/>
      <c r="W348" s="3434" t="n"/>
      <c r="X348" s="3434" t="n"/>
      <c r="Y348" s="3434" t="n"/>
      <c r="Z348" s="3434" t="n"/>
      <c r="AA348" s="3434" t="n"/>
      <c r="AB348" s="3434" t="n"/>
      <c r="AC348" s="3434" t="n"/>
      <c r="AD348" s="3434" t="n"/>
      <c r="AE348" s="3434" t="n"/>
      <c r="AF348" s="3434" t="n"/>
      <c r="AG348" s="3434" t="n"/>
      <c r="AH348" s="3434" t="n"/>
      <c r="AI348" s="3434" t="n"/>
      <c r="AJ348" s="3434" t="n"/>
      <c r="AK348" s="3434" t="n"/>
      <c r="AL348" s="3434" t="n"/>
      <c r="AM348" s="3434" t="n"/>
      <c r="AN348" s="3434" t="n"/>
      <c r="AO348" s="3434" t="n"/>
      <c r="AP348" s="3434" t="n"/>
      <c r="AQ348" s="3434" t="n"/>
      <c r="AR348" s="3434" t="n"/>
      <c r="AS348" s="3434" t="n"/>
      <c r="AT348" s="3434" t="n"/>
      <c r="AU348" s="3434" t="n"/>
      <c r="AV348" s="3434" t="n"/>
      <c r="AW348" s="3434" t="n"/>
      <c r="AX348" s="3434" t="n"/>
      <c r="AY348" s="3434" t="n"/>
      <c r="AZ348" s="3434" t="n"/>
      <c r="BA348" s="2013" t="n"/>
      <c r="BB348" s="2016" t="n"/>
    </row>
    <row customFormat="1" customHeight="1" ht="30" r="349" s="2046">
      <c r="A349" s="2012" t="n"/>
      <c r="B349" s="2013" t="n"/>
      <c r="C349" s="2014" t="n"/>
      <c r="D349" s="3434" t="n"/>
      <c r="E349" s="3434" t="n"/>
      <c r="F349" s="3434" t="n"/>
      <c r="G349" s="3434" t="n"/>
      <c r="H349" s="3434" t="n"/>
      <c r="I349" s="3434" t="n"/>
      <c r="J349" s="3434" t="n"/>
      <c r="K349" s="3434" t="n"/>
      <c r="L349" s="3434" t="n"/>
      <c r="M349" s="3434" t="n"/>
      <c r="N349" s="3434" t="n"/>
      <c r="O349" s="3434" t="n"/>
      <c r="P349" s="2013" t="n"/>
      <c r="Q349" s="3434" t="n"/>
      <c r="R349" s="3434" t="n"/>
      <c r="S349" s="3434" t="n"/>
      <c r="T349" s="3434" t="n"/>
      <c r="U349" s="3434" t="n"/>
      <c r="V349" s="3434" t="n"/>
      <c r="W349" s="3434" t="n"/>
      <c r="X349" s="3434" t="n"/>
      <c r="Y349" s="3434" t="n"/>
      <c r="Z349" s="3434" t="n"/>
      <c r="AA349" s="3434" t="n"/>
      <c r="AB349" s="3434" t="n"/>
      <c r="AC349" s="3434" t="n"/>
      <c r="AD349" s="3434" t="n"/>
      <c r="AE349" s="3434" t="n"/>
      <c r="AF349" s="3434" t="n"/>
      <c r="AG349" s="3434" t="n"/>
      <c r="AH349" s="3434" t="n"/>
      <c r="AI349" s="3434" t="n"/>
      <c r="AJ349" s="3434" t="n"/>
      <c r="AK349" s="3434" t="n"/>
      <c r="AL349" s="3434" t="n"/>
      <c r="AM349" s="3434" t="n"/>
      <c r="AN349" s="3434" t="n"/>
      <c r="AO349" s="3434" t="n"/>
      <c r="AP349" s="3434" t="n"/>
      <c r="AQ349" s="3434" t="n"/>
      <c r="AR349" s="3434" t="n"/>
      <c r="AS349" s="3434" t="n"/>
      <c r="AT349" s="3434" t="n"/>
      <c r="AU349" s="3434" t="n"/>
      <c r="AV349" s="3434" t="n"/>
      <c r="AW349" s="3434" t="n"/>
      <c r="AX349" s="3434" t="n"/>
      <c r="AY349" s="3434" t="n"/>
      <c r="AZ349" s="3434" t="n"/>
      <c r="BA349" s="2013" t="n"/>
      <c r="BB349" s="2016" t="n"/>
    </row>
    <row customFormat="1" customHeight="1" ht="30" r="350" s="2046">
      <c r="A350" s="2012" t="n"/>
      <c r="B350" s="2013" t="n"/>
      <c r="C350" s="2014" t="n"/>
      <c r="D350" s="3434" t="n"/>
      <c r="E350" s="3434" t="n"/>
      <c r="F350" s="3434" t="n"/>
      <c r="G350" s="3434" t="n"/>
      <c r="H350" s="3434" t="n"/>
      <c r="I350" s="3434" t="n"/>
      <c r="J350" s="3434" t="n"/>
      <c r="K350" s="3434" t="n"/>
      <c r="L350" s="3434" t="n"/>
      <c r="M350" s="3434" t="n"/>
      <c r="N350" s="3434" t="n"/>
      <c r="O350" s="3434" t="n"/>
      <c r="P350" s="2013" t="n"/>
      <c r="Q350" s="3434" t="n"/>
      <c r="R350" s="3434" t="n"/>
      <c r="S350" s="3434" t="n"/>
      <c r="T350" s="3434" t="n"/>
      <c r="U350" s="3434" t="n"/>
      <c r="V350" s="3434" t="n"/>
      <c r="W350" s="3434" t="n"/>
      <c r="X350" s="3434" t="n"/>
      <c r="Y350" s="3434" t="n"/>
      <c r="Z350" s="3434" t="n"/>
      <c r="AA350" s="3434" t="n"/>
      <c r="AB350" s="3434" t="n"/>
      <c r="AC350" s="3434" t="n"/>
      <c r="AD350" s="3434" t="n"/>
      <c r="AE350" s="3434" t="n"/>
      <c r="AF350" s="3434" t="n"/>
      <c r="AG350" s="3434" t="n"/>
      <c r="AH350" s="3434" t="n"/>
      <c r="AI350" s="3434" t="n"/>
      <c r="AJ350" s="3434" t="n"/>
      <c r="AK350" s="3434" t="n"/>
      <c r="AL350" s="3434" t="n"/>
      <c r="AM350" s="3434" t="n"/>
      <c r="AN350" s="3434" t="n"/>
      <c r="AO350" s="3434" t="n"/>
      <c r="AP350" s="3434" t="n"/>
      <c r="AQ350" s="3434" t="n"/>
      <c r="AR350" s="3434" t="n"/>
      <c r="AS350" s="3434" t="n"/>
      <c r="AT350" s="3434" t="n"/>
      <c r="AU350" s="3434" t="n"/>
      <c r="AV350" s="3434" t="n"/>
      <c r="AW350" s="3434" t="n"/>
      <c r="AX350" s="3434" t="n"/>
      <c r="AY350" s="3434" t="n"/>
      <c r="AZ350" s="3434" t="n"/>
      <c r="BA350" s="2013" t="n"/>
      <c r="BB350" s="2016" t="n"/>
    </row>
    <row customFormat="1" customHeight="1" ht="30" r="351" s="2046">
      <c r="A351" s="2012" t="n"/>
      <c r="B351" s="2013" t="n"/>
      <c r="C351" s="2014" t="n"/>
      <c r="D351" s="3434" t="n"/>
      <c r="E351" s="3434" t="n"/>
      <c r="F351" s="3434" t="n"/>
      <c r="G351" s="3434" t="n"/>
      <c r="H351" s="3434" t="n"/>
      <c r="I351" s="3434" t="n"/>
      <c r="J351" s="3434" t="n"/>
      <c r="K351" s="3434" t="n"/>
      <c r="L351" s="3434" t="n"/>
      <c r="M351" s="3434" t="n"/>
      <c r="N351" s="3434" t="n"/>
      <c r="O351" s="3434" t="n"/>
      <c r="P351" s="2013" t="n"/>
      <c r="Q351" s="3434" t="n"/>
      <c r="R351" s="3434" t="n"/>
      <c r="S351" s="3434" t="n"/>
      <c r="T351" s="3434" t="n"/>
      <c r="U351" s="3434" t="n"/>
      <c r="V351" s="3434" t="n"/>
      <c r="W351" s="3434" t="n"/>
      <c r="X351" s="3434" t="n"/>
      <c r="Y351" s="3434" t="n"/>
      <c r="Z351" s="3434" t="n"/>
      <c r="AA351" s="3434" t="n"/>
      <c r="AB351" s="3434" t="n"/>
      <c r="AC351" s="3434" t="n"/>
      <c r="AD351" s="3434" t="n"/>
      <c r="AE351" s="3434" t="n"/>
      <c r="AF351" s="3434" t="n"/>
      <c r="AG351" s="3434" t="n"/>
      <c r="AH351" s="3434" t="n"/>
      <c r="AI351" s="3434" t="n"/>
      <c r="AJ351" s="3434" t="n"/>
      <c r="AK351" s="3434" t="n"/>
      <c r="AL351" s="3434" t="n"/>
      <c r="AM351" s="3434" t="n"/>
      <c r="AN351" s="3434" t="n"/>
      <c r="AO351" s="3434" t="n"/>
      <c r="AP351" s="3434" t="n"/>
      <c r="AQ351" s="3434" t="n"/>
      <c r="AR351" s="3434" t="n"/>
      <c r="AS351" s="3434" t="n"/>
      <c r="AT351" s="3434" t="n"/>
      <c r="AU351" s="3434" t="n"/>
      <c r="AV351" s="3434" t="n"/>
      <c r="AW351" s="3434" t="n"/>
      <c r="AX351" s="3434" t="n"/>
      <c r="AY351" s="3434" t="n"/>
      <c r="AZ351" s="3434" t="n"/>
      <c r="BA351" s="2013" t="n"/>
      <c r="BB351" s="2016" t="n"/>
    </row>
    <row customFormat="1" customHeight="1" ht="30" r="352" s="2046">
      <c r="A352" s="2012" t="n"/>
      <c r="B352" s="2013" t="n"/>
      <c r="C352" s="2014" t="n"/>
      <c r="D352" s="3434" t="n"/>
      <c r="E352" s="3434" t="n"/>
      <c r="F352" s="3434" t="n"/>
      <c r="G352" s="3434" t="n"/>
      <c r="H352" s="3434" t="n"/>
      <c r="I352" s="3434" t="n"/>
      <c r="J352" s="3434" t="n"/>
      <c r="K352" s="3434" t="n"/>
      <c r="L352" s="3434" t="n"/>
      <c r="M352" s="3434" t="n"/>
      <c r="N352" s="3434" t="n"/>
      <c r="O352" s="3434" t="n"/>
      <c r="P352" s="2013" t="n"/>
      <c r="Q352" s="3434" t="n"/>
      <c r="R352" s="3434" t="n"/>
      <c r="S352" s="3434" t="n"/>
      <c r="T352" s="3434" t="n"/>
      <c r="U352" s="3434" t="n"/>
      <c r="V352" s="3434" t="n"/>
      <c r="W352" s="3434" t="n"/>
      <c r="X352" s="3434" t="n"/>
      <c r="Y352" s="3434" t="n"/>
      <c r="Z352" s="3434" t="n"/>
      <c r="AA352" s="3434" t="n"/>
      <c r="AB352" s="3434" t="n"/>
      <c r="AC352" s="3434" t="n"/>
      <c r="AD352" s="3434" t="n"/>
      <c r="AE352" s="3434" t="n"/>
      <c r="AF352" s="3434" t="n"/>
      <c r="AG352" s="3434" t="n"/>
      <c r="AH352" s="3434" t="n"/>
      <c r="AI352" s="3434" t="n"/>
      <c r="AJ352" s="3434" t="n"/>
      <c r="AK352" s="3434" t="n"/>
      <c r="AL352" s="3434" t="n"/>
      <c r="AM352" s="3434" t="n"/>
      <c r="AN352" s="3434" t="n"/>
      <c r="AO352" s="3434" t="n"/>
      <c r="AP352" s="3434" t="n"/>
      <c r="AQ352" s="3434" t="n"/>
      <c r="AR352" s="3434" t="n"/>
      <c r="AS352" s="3434" t="n"/>
      <c r="AT352" s="3434" t="n"/>
      <c r="AU352" s="3434" t="n"/>
      <c r="AV352" s="3434" t="n"/>
      <c r="AW352" s="3434" t="n"/>
      <c r="AX352" s="3434" t="n"/>
      <c r="AY352" s="3434" t="n"/>
      <c r="AZ352" s="3434" t="n"/>
      <c r="BA352" s="2013" t="n"/>
      <c r="BB352" s="2016" t="n"/>
    </row>
    <row customFormat="1" customHeight="1" ht="31.5" r="353" s="2046">
      <c r="A353" s="2012" t="n"/>
      <c r="B353" s="2013" t="n"/>
      <c r="C353" s="2014" t="n"/>
      <c r="D353" s="3434" t="n"/>
      <c r="E353" s="3434" t="n"/>
      <c r="F353" s="3434" t="n"/>
      <c r="G353" s="3434" t="n"/>
      <c r="H353" s="3434" t="n"/>
      <c r="I353" s="3434" t="n"/>
      <c r="J353" s="3434" t="n"/>
      <c r="K353" s="3434" t="n"/>
      <c r="L353" s="3434" t="n"/>
      <c r="M353" s="3434" t="n"/>
      <c r="N353" s="3434" t="n"/>
      <c r="O353" s="3434" t="n"/>
      <c r="P353" s="2013" t="n"/>
      <c r="Q353" s="3434" t="n"/>
      <c r="R353" s="3434" t="n"/>
      <c r="S353" s="3434" t="n"/>
      <c r="T353" s="3434" t="n"/>
      <c r="U353" s="3434" t="n"/>
      <c r="V353" s="3434" t="n"/>
      <c r="W353" s="3434" t="n"/>
      <c r="X353" s="3434" t="n"/>
      <c r="Y353" s="3434" t="n"/>
      <c r="Z353" s="3434" t="n"/>
      <c r="AA353" s="3434" t="n"/>
      <c r="AB353" s="3434" t="n"/>
      <c r="AC353" s="3434" t="n"/>
      <c r="AD353" s="3434" t="n"/>
      <c r="AE353" s="3434" t="n"/>
      <c r="AF353" s="3434" t="n"/>
      <c r="AG353" s="3434" t="n"/>
      <c r="AH353" s="3434" t="n"/>
      <c r="AI353" s="3434" t="n"/>
      <c r="AJ353" s="3434" t="n"/>
      <c r="AK353" s="3434" t="n"/>
      <c r="AL353" s="3434" t="n"/>
      <c r="AM353" s="3434" t="n"/>
      <c r="AN353" s="3434" t="n"/>
      <c r="AO353" s="3434" t="n"/>
      <c r="AP353" s="3434" t="n"/>
      <c r="AQ353" s="3434" t="n"/>
      <c r="AR353" s="3434" t="n"/>
      <c r="AS353" s="3434" t="n"/>
      <c r="AT353" s="3434" t="n"/>
      <c r="AU353" s="3434" t="n"/>
      <c r="AV353" s="3434" t="n"/>
      <c r="AW353" s="3434" t="n"/>
      <c r="AX353" s="3434" t="n"/>
      <c r="AY353" s="3434" t="n"/>
      <c r="AZ353" s="3434" t="n"/>
      <c r="BA353" s="2013" t="n"/>
      <c r="BB353" s="2016" t="n"/>
    </row>
    <row customFormat="1" customHeight="1" ht="31.5" r="354" s="2062">
      <c r="A354" s="2012" t="n"/>
      <c r="B354" s="2013" t="n"/>
      <c r="C354" s="2014" t="n"/>
      <c r="D354" s="3434" t="n"/>
      <c r="E354" s="3434" t="n"/>
      <c r="F354" s="3434" t="n"/>
      <c r="G354" s="3434" t="n"/>
      <c r="H354" s="3434" t="n"/>
      <c r="I354" s="3434" t="n"/>
      <c r="J354" s="3434" t="n"/>
      <c r="K354" s="3434" t="n"/>
      <c r="L354" s="3434" t="n"/>
      <c r="M354" s="3434" t="n"/>
      <c r="N354" s="3434" t="n"/>
      <c r="O354" s="3434" t="n"/>
      <c r="P354" s="2013" t="n"/>
      <c r="Q354" s="3434" t="n"/>
      <c r="R354" s="3434" t="n"/>
      <c r="S354" s="3434" t="n"/>
      <c r="T354" s="3434" t="n"/>
      <c r="U354" s="3434" t="n"/>
      <c r="V354" s="3434" t="n"/>
      <c r="W354" s="3434" t="n"/>
      <c r="X354" s="3434" t="n"/>
      <c r="Y354" s="3434" t="n"/>
      <c r="Z354" s="3434" t="n"/>
      <c r="AA354" s="3434" t="n"/>
      <c r="AB354" s="3434" t="n"/>
      <c r="AC354" s="3434" t="n"/>
      <c r="AD354" s="3434" t="n"/>
      <c r="AE354" s="3434" t="n"/>
      <c r="AF354" s="3434" t="n"/>
      <c r="AG354" s="3434" t="n"/>
      <c r="AH354" s="3434" t="n"/>
      <c r="AI354" s="3434" t="n"/>
      <c r="AJ354" s="3434" t="n"/>
      <c r="AK354" s="3434" t="n"/>
      <c r="AL354" s="3434" t="n"/>
      <c r="AM354" s="3434" t="n"/>
      <c r="AN354" s="3434" t="n"/>
      <c r="AO354" s="3434" t="n"/>
      <c r="AP354" s="3434" t="n"/>
      <c r="AQ354" s="3434" t="n"/>
      <c r="AR354" s="3434" t="n"/>
      <c r="AS354" s="3434" t="n"/>
      <c r="AT354" s="3434" t="n"/>
      <c r="AU354" s="3434" t="n"/>
      <c r="AV354" s="3434" t="n"/>
      <c r="AW354" s="3434" t="n"/>
      <c r="AX354" s="3434" t="n"/>
      <c r="AY354" s="3434" t="n"/>
      <c r="AZ354" s="3434" t="n"/>
      <c r="BA354" s="2013" t="n"/>
      <c r="BB354" s="2016" t="n"/>
    </row>
    <row customFormat="1" customHeight="1" ht="30" r="355" s="2062">
      <c r="A355" s="2012" t="n"/>
      <c r="B355" s="2013" t="n"/>
      <c r="C355" s="2014" t="n"/>
      <c r="D355" s="3434" t="n"/>
      <c r="E355" s="3434" t="n"/>
      <c r="F355" s="3434" t="n"/>
      <c r="G355" s="3434" t="n"/>
      <c r="H355" s="3434" t="n"/>
      <c r="I355" s="3434" t="n"/>
      <c r="J355" s="3434" t="n"/>
      <c r="K355" s="3434" t="n"/>
      <c r="L355" s="3434" t="n"/>
      <c r="M355" s="3434" t="n"/>
      <c r="N355" s="3434" t="n"/>
      <c r="O355" s="3434" t="n"/>
      <c r="P355" s="2013" t="n"/>
      <c r="Q355" s="3434" t="n"/>
      <c r="R355" s="3434" t="n"/>
      <c r="S355" s="3434" t="n"/>
      <c r="T355" s="3434" t="n"/>
      <c r="U355" s="3434" t="n"/>
      <c r="V355" s="3434" t="n"/>
      <c r="W355" s="3434" t="n"/>
      <c r="X355" s="3434" t="n"/>
      <c r="Y355" s="3434" t="n"/>
      <c r="Z355" s="3434" t="n"/>
      <c r="AA355" s="3434" t="n"/>
      <c r="AB355" s="3434" t="n"/>
      <c r="AC355" s="3434" t="n"/>
      <c r="AD355" s="3434" t="n"/>
      <c r="AE355" s="3434" t="n"/>
      <c r="AF355" s="3434" t="n"/>
      <c r="AG355" s="3434" t="n"/>
      <c r="AH355" s="3434" t="n"/>
      <c r="AI355" s="3434" t="n"/>
      <c r="AJ355" s="3434" t="n"/>
      <c r="AK355" s="3434" t="n"/>
      <c r="AL355" s="3434" t="n"/>
      <c r="AM355" s="3434" t="n"/>
      <c r="AN355" s="3434" t="n"/>
      <c r="AO355" s="3434" t="n"/>
      <c r="AP355" s="3434" t="n"/>
      <c r="AQ355" s="3434" t="n"/>
      <c r="AR355" s="3434" t="n"/>
      <c r="AS355" s="3434" t="n"/>
      <c r="AT355" s="3434" t="n"/>
      <c r="AU355" s="3434" t="n"/>
      <c r="AV355" s="3434" t="n"/>
      <c r="AW355" s="3434" t="n"/>
      <c r="AX355" s="3434" t="n"/>
      <c r="AY355" s="3434" t="n"/>
      <c r="AZ355" s="3434" t="n"/>
      <c r="BA355" s="2013" t="n"/>
      <c r="BB355" s="2016" t="n"/>
    </row>
    <row customFormat="1" customHeight="1" ht="30" r="356" s="2046">
      <c r="A356" s="2012" t="n"/>
      <c r="B356" s="2013" t="n"/>
      <c r="C356" s="2014" t="n"/>
      <c r="D356" s="3434" t="n"/>
      <c r="E356" s="3434" t="n"/>
      <c r="F356" s="3434" t="n"/>
      <c r="G356" s="3434" t="n"/>
      <c r="H356" s="3434" t="n"/>
      <c r="I356" s="3434" t="n"/>
      <c r="J356" s="3434" t="n"/>
      <c r="K356" s="3434" t="n"/>
      <c r="L356" s="3434" t="n"/>
      <c r="M356" s="3434" t="n"/>
      <c r="N356" s="3434" t="n"/>
      <c r="O356" s="3434" t="n"/>
      <c r="P356" s="2013" t="n"/>
      <c r="Q356" s="3434" t="n"/>
      <c r="R356" s="3434" t="n"/>
      <c r="S356" s="3434" t="n"/>
      <c r="T356" s="3434" t="n"/>
      <c r="U356" s="3434" t="n"/>
      <c r="V356" s="3434" t="n"/>
      <c r="W356" s="3434" t="n"/>
      <c r="X356" s="3434" t="n"/>
      <c r="Y356" s="3434" t="n"/>
      <c r="Z356" s="3434" t="n"/>
      <c r="AA356" s="3434" t="n"/>
      <c r="AB356" s="3434" t="n"/>
      <c r="AC356" s="3434" t="n"/>
      <c r="AD356" s="3434" t="n"/>
      <c r="AE356" s="3434" t="n"/>
      <c r="AF356" s="3434" t="n"/>
      <c r="AG356" s="3434" t="n"/>
      <c r="AH356" s="3434" t="n"/>
      <c r="AI356" s="3434" t="n"/>
      <c r="AJ356" s="3434" t="n"/>
      <c r="AK356" s="3434" t="n"/>
      <c r="AL356" s="3434" t="n"/>
      <c r="AM356" s="3434" t="n"/>
      <c r="AN356" s="3434" t="n"/>
      <c r="AO356" s="3434" t="n"/>
      <c r="AP356" s="3434" t="n"/>
      <c r="AQ356" s="3434" t="n"/>
      <c r="AR356" s="3434" t="n"/>
      <c r="AS356" s="3434" t="n"/>
      <c r="AT356" s="3434" t="n"/>
      <c r="AU356" s="3434" t="n"/>
      <c r="AV356" s="3434" t="n"/>
      <c r="AW356" s="3434" t="n"/>
      <c r="AX356" s="3434" t="n"/>
      <c r="AY356" s="3434" t="n"/>
      <c r="AZ356" s="3434" t="n"/>
      <c r="BA356" s="2013" t="n"/>
      <c r="BB356" s="2016" t="n"/>
    </row>
    <row customFormat="1" customHeight="1" ht="30" r="357" s="2062">
      <c r="A357" s="2012" t="n"/>
      <c r="B357" s="2013" t="n"/>
      <c r="C357" s="2014" t="n"/>
      <c r="D357" s="3434" t="n"/>
      <c r="E357" s="3434" t="n"/>
      <c r="F357" s="3434" t="n"/>
      <c r="G357" s="3434" t="n"/>
      <c r="H357" s="3434" t="n"/>
      <c r="I357" s="3434" t="n"/>
      <c r="J357" s="3434" t="n"/>
      <c r="K357" s="3434" t="n"/>
      <c r="L357" s="3434" t="n"/>
      <c r="M357" s="3434" t="n"/>
      <c r="N357" s="3434" t="n"/>
      <c r="O357" s="3434" t="n"/>
      <c r="P357" s="2013" t="n"/>
      <c r="Q357" s="3434" t="n"/>
      <c r="R357" s="3434" t="n"/>
      <c r="S357" s="3434" t="n"/>
      <c r="T357" s="3434" t="n"/>
      <c r="U357" s="3434" t="n"/>
      <c r="V357" s="3434" t="n"/>
      <c r="W357" s="3434" t="n"/>
      <c r="X357" s="3434" t="n"/>
      <c r="Y357" s="3434" t="n"/>
      <c r="Z357" s="3434" t="n"/>
      <c r="AA357" s="3434" t="n"/>
      <c r="AB357" s="3434" t="n"/>
      <c r="AC357" s="3434" t="n"/>
      <c r="AD357" s="3434" t="n"/>
      <c r="AE357" s="3434" t="n"/>
      <c r="AF357" s="3434" t="n"/>
      <c r="AG357" s="3434" t="n"/>
      <c r="AH357" s="3434" t="n"/>
      <c r="AI357" s="3434" t="n"/>
      <c r="AJ357" s="3434" t="n"/>
      <c r="AK357" s="3434" t="n"/>
      <c r="AL357" s="3434" t="n"/>
      <c r="AM357" s="3434" t="n"/>
      <c r="AN357" s="3434" t="n"/>
      <c r="AO357" s="3434" t="n"/>
      <c r="AP357" s="3434" t="n"/>
      <c r="AQ357" s="3434" t="n"/>
      <c r="AR357" s="3434" t="n"/>
      <c r="AS357" s="3434" t="n"/>
      <c r="AT357" s="3434" t="n"/>
      <c r="AU357" s="3434" t="n"/>
      <c r="AV357" s="3434" t="n"/>
      <c r="AW357" s="3434" t="n"/>
      <c r="AX357" s="3434" t="n"/>
      <c r="AY357" s="3434" t="n"/>
      <c r="AZ357" s="3434" t="n"/>
      <c r="BA357" s="2013" t="n"/>
      <c r="BB357" s="2016" t="n"/>
    </row>
    <row customFormat="1" customHeight="1" ht="30" r="358" s="2062">
      <c r="A358" s="2012" t="n"/>
      <c r="B358" s="2013" t="n"/>
      <c r="C358" s="2014" t="n"/>
      <c r="D358" s="3434" t="n"/>
      <c r="E358" s="3434" t="n"/>
      <c r="F358" s="3434" t="n"/>
      <c r="G358" s="3434" t="n"/>
      <c r="H358" s="3434" t="n"/>
      <c r="I358" s="3434" t="n"/>
      <c r="J358" s="3434" t="n"/>
      <c r="K358" s="3434" t="n"/>
      <c r="L358" s="3434" t="n"/>
      <c r="M358" s="3434" t="n"/>
      <c r="N358" s="3434" t="n"/>
      <c r="O358" s="3434" t="n"/>
      <c r="P358" s="2013" t="n"/>
      <c r="Q358" s="3434" t="n"/>
      <c r="R358" s="3434" t="n"/>
      <c r="S358" s="3434" t="n"/>
      <c r="T358" s="3434" t="n"/>
      <c r="U358" s="3434" t="n"/>
      <c r="V358" s="3434" t="n"/>
      <c r="W358" s="3434" t="n"/>
      <c r="X358" s="3434" t="n"/>
      <c r="Y358" s="3434" t="n"/>
      <c r="Z358" s="3434" t="n"/>
      <c r="AA358" s="3434" t="n"/>
      <c r="AB358" s="3434" t="n"/>
      <c r="AC358" s="3434" t="n"/>
      <c r="AD358" s="3434" t="n"/>
      <c r="AE358" s="3434" t="n"/>
      <c r="AF358" s="3434" t="n"/>
      <c r="AG358" s="3434" t="n"/>
      <c r="AH358" s="3434" t="n"/>
      <c r="AI358" s="3434" t="n"/>
      <c r="AJ358" s="3434" t="n"/>
      <c r="AK358" s="3434" t="n"/>
      <c r="AL358" s="3434" t="n"/>
      <c r="AM358" s="3434" t="n"/>
      <c r="AN358" s="3434" t="n"/>
      <c r="AO358" s="3434" t="n"/>
      <c r="AP358" s="3434" t="n"/>
      <c r="AQ358" s="3434" t="n"/>
      <c r="AR358" s="3434" t="n"/>
      <c r="AS358" s="3434" t="n"/>
      <c r="AT358" s="3434" t="n"/>
      <c r="AU358" s="3434" t="n"/>
      <c r="AV358" s="3434" t="n"/>
      <c r="AW358" s="3434" t="n"/>
      <c r="AX358" s="3434" t="n"/>
      <c r="AY358" s="3434" t="n"/>
      <c r="AZ358" s="3434" t="n"/>
      <c r="BA358" s="2013" t="n"/>
      <c r="BB358" s="2016" t="n"/>
    </row>
    <row customFormat="1" customHeight="1" ht="30" r="359" s="2062">
      <c r="A359" s="2012" t="n"/>
      <c r="B359" s="2013" t="n"/>
      <c r="C359" s="2014" t="n"/>
      <c r="D359" s="3434" t="n"/>
      <c r="E359" s="3434" t="n"/>
      <c r="F359" s="3434" t="n"/>
      <c r="G359" s="3434" t="n"/>
      <c r="H359" s="3434" t="n"/>
      <c r="I359" s="3434" t="n"/>
      <c r="J359" s="3434" t="n"/>
      <c r="K359" s="3434" t="n"/>
      <c r="L359" s="3434" t="n"/>
      <c r="M359" s="3434" t="n"/>
      <c r="N359" s="3434" t="n"/>
      <c r="O359" s="3434" t="n"/>
      <c r="P359" s="2013" t="n"/>
      <c r="Q359" s="3434" t="n"/>
      <c r="R359" s="3434" t="n"/>
      <c r="S359" s="3434" t="n"/>
      <c r="T359" s="3434" t="n"/>
      <c r="U359" s="3434" t="n"/>
      <c r="V359" s="3434" t="n"/>
      <c r="W359" s="3434" t="n"/>
      <c r="X359" s="3434" t="n"/>
      <c r="Y359" s="3434" t="n"/>
      <c r="Z359" s="3434" t="n"/>
      <c r="AA359" s="3434" t="n"/>
      <c r="AB359" s="3434" t="n"/>
      <c r="AC359" s="3434" t="n"/>
      <c r="AD359" s="3434" t="n"/>
      <c r="AE359" s="3434" t="n"/>
      <c r="AF359" s="3434" t="n"/>
      <c r="AG359" s="3434" t="n"/>
      <c r="AH359" s="3434" t="n"/>
      <c r="AI359" s="3434" t="n"/>
      <c r="AJ359" s="3434" t="n"/>
      <c r="AK359" s="3434" t="n"/>
      <c r="AL359" s="3434" t="n"/>
      <c r="AM359" s="3434" t="n"/>
      <c r="AN359" s="3434" t="n"/>
      <c r="AO359" s="3434" t="n"/>
      <c r="AP359" s="3434" t="n"/>
      <c r="AQ359" s="3434" t="n"/>
      <c r="AR359" s="3434" t="n"/>
      <c r="AS359" s="3434" t="n"/>
      <c r="AT359" s="3434" t="n"/>
      <c r="AU359" s="3434" t="n"/>
      <c r="AV359" s="3434" t="n"/>
      <c r="AW359" s="3434" t="n"/>
      <c r="AX359" s="3434" t="n"/>
      <c r="AY359" s="3434" t="n"/>
      <c r="AZ359" s="3434" t="n"/>
      <c r="BA359" s="2013" t="n"/>
      <c r="BB359" s="2016" t="n"/>
    </row>
    <row customFormat="1" customHeight="1" ht="30" r="360" s="2062">
      <c r="A360" s="2012" t="n"/>
      <c r="B360" s="2013" t="n"/>
      <c r="C360" s="2014" t="n"/>
      <c r="D360" s="3434" t="n"/>
      <c r="E360" s="3434" t="n"/>
      <c r="F360" s="3434" t="n"/>
      <c r="G360" s="3434" t="n"/>
      <c r="H360" s="3434" t="n"/>
      <c r="I360" s="3434" t="n"/>
      <c r="J360" s="3434" t="n"/>
      <c r="K360" s="3434" t="n"/>
      <c r="L360" s="3434" t="n"/>
      <c r="M360" s="3434" t="n"/>
      <c r="N360" s="3434" t="n"/>
      <c r="O360" s="3434" t="n"/>
      <c r="P360" s="2013" t="n"/>
      <c r="Q360" s="3434" t="n"/>
      <c r="R360" s="3434" t="n"/>
      <c r="S360" s="3434" t="n"/>
      <c r="T360" s="3434" t="n"/>
      <c r="U360" s="3434" t="n"/>
      <c r="V360" s="3434" t="n"/>
      <c r="W360" s="3434" t="n"/>
      <c r="X360" s="3434" t="n"/>
      <c r="Y360" s="3434" t="n"/>
      <c r="Z360" s="3434" t="n"/>
      <c r="AA360" s="3434" t="n"/>
      <c r="AB360" s="3434" t="n"/>
      <c r="AC360" s="3434" t="n"/>
      <c r="AD360" s="3434" t="n"/>
      <c r="AE360" s="3434" t="n"/>
      <c r="AF360" s="3434" t="n"/>
      <c r="AG360" s="3434" t="n"/>
      <c r="AH360" s="3434" t="n"/>
      <c r="AI360" s="3434" t="n"/>
      <c r="AJ360" s="3434" t="n"/>
      <c r="AK360" s="3434" t="n"/>
      <c r="AL360" s="3434" t="n"/>
      <c r="AM360" s="3434" t="n"/>
      <c r="AN360" s="3434" t="n"/>
      <c r="AO360" s="3434" t="n"/>
      <c r="AP360" s="3434" t="n"/>
      <c r="AQ360" s="3434" t="n"/>
      <c r="AR360" s="3434" t="n"/>
      <c r="AS360" s="3434" t="n"/>
      <c r="AT360" s="3434" t="n"/>
      <c r="AU360" s="3434" t="n"/>
      <c r="AV360" s="3434" t="n"/>
      <c r="AW360" s="3434" t="n"/>
      <c r="AX360" s="3434" t="n"/>
      <c r="AY360" s="3434" t="n"/>
      <c r="AZ360" s="3434" t="n"/>
      <c r="BA360" s="2013" t="n"/>
      <c r="BB360" s="2016" t="n"/>
    </row>
    <row customFormat="1" customHeight="1" ht="30" r="361" s="2062">
      <c r="A361" s="2012" t="n"/>
      <c r="B361" s="2013" t="n"/>
      <c r="C361" s="2014" t="n"/>
      <c r="D361" s="3434" t="n"/>
      <c r="E361" s="3434" t="n"/>
      <c r="F361" s="3434" t="n"/>
      <c r="G361" s="3434" t="n"/>
      <c r="H361" s="3434" t="n"/>
      <c r="I361" s="3434" t="n"/>
      <c r="J361" s="3434" t="n"/>
      <c r="K361" s="3434" t="n"/>
      <c r="L361" s="3434" t="n"/>
      <c r="M361" s="3434" t="n"/>
      <c r="N361" s="3434" t="n"/>
      <c r="O361" s="3434" t="n"/>
      <c r="P361" s="2013" t="n"/>
      <c r="Q361" s="3434" t="n"/>
      <c r="R361" s="3434" t="n"/>
      <c r="S361" s="3434" t="n"/>
      <c r="T361" s="3434" t="n"/>
      <c r="U361" s="3434" t="n"/>
      <c r="V361" s="3434" t="n"/>
      <c r="W361" s="3434" t="n"/>
      <c r="X361" s="3434" t="n"/>
      <c r="Y361" s="3434" t="n"/>
      <c r="Z361" s="3434" t="n"/>
      <c r="AA361" s="3434" t="n"/>
      <c r="AB361" s="3434" t="n"/>
      <c r="AC361" s="3434" t="n"/>
      <c r="AD361" s="3434" t="n"/>
      <c r="AE361" s="3434" t="n"/>
      <c r="AF361" s="3434" t="n"/>
      <c r="AG361" s="3434" t="n"/>
      <c r="AH361" s="3434" t="n"/>
      <c r="AI361" s="3434" t="n"/>
      <c r="AJ361" s="3434" t="n"/>
      <c r="AK361" s="3434" t="n"/>
      <c r="AL361" s="3434" t="n"/>
      <c r="AM361" s="3434" t="n"/>
      <c r="AN361" s="3434" t="n"/>
      <c r="AO361" s="3434" t="n"/>
      <c r="AP361" s="3434" t="n"/>
      <c r="AQ361" s="3434" t="n"/>
      <c r="AR361" s="3434" t="n"/>
      <c r="AS361" s="3434" t="n"/>
      <c r="AT361" s="3434" t="n"/>
      <c r="AU361" s="3434" t="n"/>
      <c r="AV361" s="3434" t="n"/>
      <c r="AW361" s="3434" t="n"/>
      <c r="AX361" s="3434" t="n"/>
      <c r="AY361" s="3434" t="n"/>
      <c r="AZ361" s="3434" t="n"/>
      <c r="BA361" s="2013" t="n"/>
      <c r="BB361" s="2016" t="n"/>
    </row>
    <row customFormat="1" customHeight="1" ht="30" r="362" s="2062">
      <c r="A362" s="2012" t="n"/>
      <c r="B362" s="2013" t="n"/>
      <c r="C362" s="2014" t="n"/>
      <c r="D362" s="3434" t="n"/>
      <c r="E362" s="3434" t="n"/>
      <c r="F362" s="3434" t="n"/>
      <c r="G362" s="3434" t="n"/>
      <c r="H362" s="3434" t="n"/>
      <c r="I362" s="3434" t="n"/>
      <c r="J362" s="3434" t="n"/>
      <c r="K362" s="3434" t="n"/>
      <c r="L362" s="3434" t="n"/>
      <c r="M362" s="3434" t="n"/>
      <c r="N362" s="3434" t="n"/>
      <c r="O362" s="3434" t="n"/>
      <c r="P362" s="2013" t="n"/>
      <c r="Q362" s="3434" t="n"/>
      <c r="R362" s="3434" t="n"/>
      <c r="S362" s="3434" t="n"/>
      <c r="T362" s="3434" t="n"/>
      <c r="U362" s="3434" t="n"/>
      <c r="V362" s="3434" t="n"/>
      <c r="W362" s="3434" t="n"/>
      <c r="X362" s="3434" t="n"/>
      <c r="Y362" s="3434" t="n"/>
      <c r="Z362" s="3434" t="n"/>
      <c r="AA362" s="3434" t="n"/>
      <c r="AB362" s="3434" t="n"/>
      <c r="AC362" s="3434" t="n"/>
      <c r="AD362" s="3434" t="n"/>
      <c r="AE362" s="3434" t="n"/>
      <c r="AF362" s="3434" t="n"/>
      <c r="AG362" s="3434" t="n"/>
      <c r="AH362" s="3434" t="n"/>
      <c r="AI362" s="3434" t="n"/>
      <c r="AJ362" s="3434" t="n"/>
      <c r="AK362" s="3434" t="n"/>
      <c r="AL362" s="3434" t="n"/>
      <c r="AM362" s="3434" t="n"/>
      <c r="AN362" s="3434" t="n"/>
      <c r="AO362" s="3434" t="n"/>
      <c r="AP362" s="3434" t="n"/>
      <c r="AQ362" s="3434" t="n"/>
      <c r="AR362" s="3434" t="n"/>
      <c r="AS362" s="3434" t="n"/>
      <c r="AT362" s="3434" t="n"/>
      <c r="AU362" s="3434" t="n"/>
      <c r="AV362" s="3434" t="n"/>
      <c r="AW362" s="3434" t="n"/>
      <c r="AX362" s="3434" t="n"/>
      <c r="AY362" s="3434" t="n"/>
      <c r="AZ362" s="3434" t="n"/>
      <c r="BA362" s="2013" t="n"/>
      <c r="BB362" s="2016" t="n"/>
    </row>
    <row customFormat="1" customHeight="1" ht="30" r="363" s="2062">
      <c r="A363" s="2012" t="n"/>
      <c r="B363" s="2013" t="n"/>
      <c r="C363" s="2014" t="n"/>
      <c r="D363" s="3434" t="n"/>
      <c r="E363" s="3434" t="n"/>
      <c r="F363" s="3434" t="n"/>
      <c r="G363" s="3434" t="n"/>
      <c r="H363" s="3434" t="n"/>
      <c r="I363" s="3434" t="n"/>
      <c r="J363" s="3434" t="n"/>
      <c r="K363" s="3434" t="n"/>
      <c r="L363" s="3434" t="n"/>
      <c r="M363" s="3434" t="n"/>
      <c r="N363" s="3434" t="n"/>
      <c r="O363" s="3434" t="n"/>
      <c r="P363" s="2013" t="n"/>
      <c r="Q363" s="3434" t="n"/>
      <c r="R363" s="3434" t="n"/>
      <c r="S363" s="3434" t="n"/>
      <c r="T363" s="3434" t="n"/>
      <c r="U363" s="3434" t="n"/>
      <c r="V363" s="3434" t="n"/>
      <c r="W363" s="3434" t="n"/>
      <c r="X363" s="3434" t="n"/>
      <c r="Y363" s="3434" t="n"/>
      <c r="Z363" s="3434" t="n"/>
      <c r="AA363" s="3434" t="n"/>
      <c r="AB363" s="3434" t="n"/>
      <c r="AC363" s="3434" t="n"/>
      <c r="AD363" s="3434" t="n"/>
      <c r="AE363" s="3434" t="n"/>
      <c r="AF363" s="3434" t="n"/>
      <c r="AG363" s="3434" t="n"/>
      <c r="AH363" s="3434" t="n"/>
      <c r="AI363" s="3434" t="n"/>
      <c r="AJ363" s="3434" t="n"/>
      <c r="AK363" s="3434" t="n"/>
      <c r="AL363" s="3434" t="n"/>
      <c r="AM363" s="3434" t="n"/>
      <c r="AN363" s="3434" t="n"/>
      <c r="AO363" s="3434" t="n"/>
      <c r="AP363" s="3434" t="n"/>
      <c r="AQ363" s="3434" t="n"/>
      <c r="AR363" s="3434" t="n"/>
      <c r="AS363" s="3434" t="n"/>
      <c r="AT363" s="3434" t="n"/>
      <c r="AU363" s="3434" t="n"/>
      <c r="AV363" s="3434" t="n"/>
      <c r="AW363" s="3434" t="n"/>
      <c r="AX363" s="3434" t="n"/>
      <c r="AY363" s="3434" t="n"/>
      <c r="AZ363" s="3434" t="n"/>
      <c r="BA363" s="2013" t="n"/>
      <c r="BB363" s="2016" t="n"/>
    </row>
    <row customFormat="1" customHeight="1" ht="30" r="364" s="2062">
      <c r="A364" s="2012" t="n"/>
      <c r="B364" s="2013" t="n"/>
      <c r="C364" s="2014" t="n"/>
      <c r="D364" s="3434" t="n"/>
      <c r="E364" s="3434" t="n"/>
      <c r="F364" s="3434" t="n"/>
      <c r="G364" s="3434" t="n"/>
      <c r="H364" s="3434" t="n"/>
      <c r="I364" s="3434" t="n"/>
      <c r="J364" s="3434" t="n"/>
      <c r="K364" s="3434" t="n"/>
      <c r="L364" s="3434" t="n"/>
      <c r="M364" s="3434" t="n"/>
      <c r="N364" s="3434" t="n"/>
      <c r="O364" s="3434" t="n"/>
      <c r="P364" s="2013" t="n"/>
      <c r="Q364" s="3434" t="n"/>
      <c r="R364" s="3434" t="n"/>
      <c r="S364" s="3434" t="n"/>
      <c r="T364" s="3434" t="n"/>
      <c r="U364" s="3434" t="n"/>
      <c r="V364" s="3434" t="n"/>
      <c r="W364" s="3434" t="n"/>
      <c r="X364" s="3434" t="n"/>
      <c r="Y364" s="3434" t="n"/>
      <c r="Z364" s="3434" t="n"/>
      <c r="AA364" s="3434" t="n"/>
      <c r="AB364" s="3434" t="n"/>
      <c r="AC364" s="3434" t="n"/>
      <c r="AD364" s="3434" t="n"/>
      <c r="AE364" s="3434" t="n"/>
      <c r="AF364" s="3434" t="n"/>
      <c r="AG364" s="3434" t="n"/>
      <c r="AH364" s="3434" t="n"/>
      <c r="AI364" s="3434" t="n"/>
      <c r="AJ364" s="3434" t="n"/>
      <c r="AK364" s="3434" t="n"/>
      <c r="AL364" s="3434" t="n"/>
      <c r="AM364" s="3434" t="n"/>
      <c r="AN364" s="3434" t="n"/>
      <c r="AO364" s="3434" t="n"/>
      <c r="AP364" s="3434" t="n"/>
      <c r="AQ364" s="3434" t="n"/>
      <c r="AR364" s="3434" t="n"/>
      <c r="AS364" s="3434" t="n"/>
      <c r="AT364" s="3434" t="n"/>
      <c r="AU364" s="3434" t="n"/>
      <c r="AV364" s="3434" t="n"/>
      <c r="AW364" s="3434" t="n"/>
      <c r="AX364" s="3434" t="n"/>
      <c r="AY364" s="3434" t="n"/>
      <c r="AZ364" s="3434" t="n"/>
      <c r="BA364" s="2013" t="n"/>
      <c r="BB364" s="2016" t="n"/>
    </row>
    <row customFormat="1" customHeight="1" ht="30" r="365" s="2062">
      <c r="A365" s="2012" t="n"/>
      <c r="B365" s="2013" t="n"/>
      <c r="C365" s="2014" t="n"/>
      <c r="D365" s="3434" t="n"/>
      <c r="E365" s="3434" t="n"/>
      <c r="F365" s="3434" t="n"/>
      <c r="G365" s="3434" t="n"/>
      <c r="H365" s="3434" t="n"/>
      <c r="I365" s="3434" t="n"/>
      <c r="J365" s="3434" t="n"/>
      <c r="K365" s="3434" t="n"/>
      <c r="L365" s="3434" t="n"/>
      <c r="M365" s="3434" t="n"/>
      <c r="N365" s="3434" t="n"/>
      <c r="O365" s="3434" t="n"/>
      <c r="P365" s="2013" t="n"/>
      <c r="Q365" s="3434" t="n"/>
      <c r="R365" s="3434" t="n"/>
      <c r="S365" s="3434" t="n"/>
      <c r="T365" s="3434" t="n"/>
      <c r="U365" s="3434" t="n"/>
      <c r="V365" s="3434" t="n"/>
      <c r="W365" s="3434" t="n"/>
      <c r="X365" s="3434" t="n"/>
      <c r="Y365" s="3434" t="n"/>
      <c r="Z365" s="3434" t="n"/>
      <c r="AA365" s="3434" t="n"/>
      <c r="AB365" s="3434" t="n"/>
      <c r="AC365" s="3434" t="n"/>
      <c r="AD365" s="3434" t="n"/>
      <c r="AE365" s="3434" t="n"/>
      <c r="AF365" s="3434" t="n"/>
      <c r="AG365" s="3434" t="n"/>
      <c r="AH365" s="3434" t="n"/>
      <c r="AI365" s="3434" t="n"/>
      <c r="AJ365" s="3434" t="n"/>
      <c r="AK365" s="3434" t="n"/>
      <c r="AL365" s="3434" t="n"/>
      <c r="AM365" s="3434" t="n"/>
      <c r="AN365" s="3434" t="n"/>
      <c r="AO365" s="3434" t="n"/>
      <c r="AP365" s="3434" t="n"/>
      <c r="AQ365" s="3434" t="n"/>
      <c r="AR365" s="3434" t="n"/>
      <c r="AS365" s="3434" t="n"/>
      <c r="AT365" s="3434" t="n"/>
      <c r="AU365" s="3434" t="n"/>
      <c r="AV365" s="3434" t="n"/>
      <c r="AW365" s="3434" t="n"/>
      <c r="AX365" s="3434" t="n"/>
      <c r="AY365" s="3434" t="n"/>
      <c r="AZ365" s="3434" t="n"/>
      <c r="BA365" s="2013" t="n"/>
      <c r="BB365" s="2016" t="n"/>
    </row>
    <row customFormat="1" customHeight="1" ht="30" r="366" s="2062">
      <c r="A366" s="2012" t="n"/>
      <c r="B366" s="2013" t="n"/>
      <c r="C366" s="2014" t="n"/>
      <c r="D366" s="3434" t="n"/>
      <c r="E366" s="3434" t="n"/>
      <c r="F366" s="3434" t="n"/>
      <c r="G366" s="3434" t="n"/>
      <c r="H366" s="3434" t="n"/>
      <c r="I366" s="3434" t="n"/>
      <c r="J366" s="3434" t="n"/>
      <c r="K366" s="3434" t="n"/>
      <c r="L366" s="3434" t="n"/>
      <c r="M366" s="3434" t="n"/>
      <c r="N366" s="3434" t="n"/>
      <c r="O366" s="3434" t="n"/>
      <c r="P366" s="2013" t="n"/>
      <c r="Q366" s="3434" t="n"/>
      <c r="R366" s="3434" t="n"/>
      <c r="S366" s="3434" t="n"/>
      <c r="T366" s="3434" t="n"/>
      <c r="U366" s="3434" t="n"/>
      <c r="V366" s="3434" t="n"/>
      <c r="W366" s="3434" t="n"/>
      <c r="X366" s="3434" t="n"/>
      <c r="Y366" s="3434" t="n"/>
      <c r="Z366" s="3434" t="n"/>
      <c r="AA366" s="3434" t="n"/>
      <c r="AB366" s="3434" t="n"/>
      <c r="AC366" s="3434" t="n"/>
      <c r="AD366" s="3434" t="n"/>
      <c r="AE366" s="3434" t="n"/>
      <c r="AF366" s="3434" t="n"/>
      <c r="AG366" s="3434" t="n"/>
      <c r="AH366" s="3434" t="n"/>
      <c r="AI366" s="3434" t="n"/>
      <c r="AJ366" s="3434" t="n"/>
      <c r="AK366" s="3434" t="n"/>
      <c r="AL366" s="3434" t="n"/>
      <c r="AM366" s="3434" t="n"/>
      <c r="AN366" s="3434" t="n"/>
      <c r="AO366" s="3434" t="n"/>
      <c r="AP366" s="3434" t="n"/>
      <c r="AQ366" s="3434" t="n"/>
      <c r="AR366" s="3434" t="n"/>
      <c r="AS366" s="3434" t="n"/>
      <c r="AT366" s="3434" t="n"/>
      <c r="AU366" s="3434" t="n"/>
      <c r="AV366" s="3434" t="n"/>
      <c r="AW366" s="3434" t="n"/>
      <c r="AX366" s="3434" t="n"/>
      <c r="AY366" s="3434" t="n"/>
      <c r="AZ366" s="3434" t="n"/>
      <c r="BA366" s="2013" t="n"/>
      <c r="BB366" s="2016" t="n"/>
    </row>
    <row customFormat="1" customHeight="1" ht="30" r="367" s="2062">
      <c r="A367" s="2012" t="n"/>
      <c r="B367" s="2013" t="n"/>
      <c r="C367" s="2014" t="n"/>
      <c r="D367" s="3434" t="n"/>
      <c r="E367" s="3434" t="n"/>
      <c r="F367" s="3434" t="n"/>
      <c r="G367" s="3434" t="n"/>
      <c r="H367" s="3434" t="n"/>
      <c r="I367" s="3434" t="n"/>
      <c r="J367" s="3434" t="n"/>
      <c r="K367" s="3434" t="n"/>
      <c r="L367" s="3434" t="n"/>
      <c r="M367" s="3434" t="n"/>
      <c r="N367" s="3434" t="n"/>
      <c r="O367" s="3434" t="n"/>
      <c r="P367" s="2013" t="n"/>
      <c r="Q367" s="3434" t="n"/>
      <c r="R367" s="3434" t="n"/>
      <c r="S367" s="3434" t="n"/>
      <c r="T367" s="3434" t="n"/>
      <c r="U367" s="3434" t="n"/>
      <c r="V367" s="3434" t="n"/>
      <c r="W367" s="3434" t="n"/>
      <c r="X367" s="3434" t="n"/>
      <c r="Y367" s="3434" t="n"/>
      <c r="Z367" s="3434" t="n"/>
      <c r="AA367" s="3434" t="n"/>
      <c r="AB367" s="3434" t="n"/>
      <c r="AC367" s="3434" t="n"/>
      <c r="AD367" s="3434" t="n"/>
      <c r="AE367" s="3434" t="n"/>
      <c r="AF367" s="3434" t="n"/>
      <c r="AG367" s="3434" t="n"/>
      <c r="AH367" s="3434" t="n"/>
      <c r="AI367" s="3434" t="n"/>
      <c r="AJ367" s="3434" t="n"/>
      <c r="AK367" s="3434" t="n"/>
      <c r="AL367" s="3434" t="n"/>
      <c r="AM367" s="3434" t="n"/>
      <c r="AN367" s="3434" t="n"/>
      <c r="AO367" s="3434" t="n"/>
      <c r="AP367" s="3434" t="n"/>
      <c r="AQ367" s="3434" t="n"/>
      <c r="AR367" s="3434" t="n"/>
      <c r="AS367" s="3434" t="n"/>
      <c r="AT367" s="3434" t="n"/>
      <c r="AU367" s="3434" t="n"/>
      <c r="AV367" s="3434" t="n"/>
      <c r="AW367" s="3434" t="n"/>
      <c r="AX367" s="3434" t="n"/>
      <c r="AY367" s="3434" t="n"/>
      <c r="AZ367" s="3434" t="n"/>
      <c r="BA367" s="2013" t="n"/>
      <c r="BB367" s="2016" t="n"/>
    </row>
    <row customFormat="1" customHeight="1" ht="30" r="368" s="2062">
      <c r="A368" s="2012" t="n"/>
      <c r="B368" s="2013" t="n"/>
      <c r="C368" s="2014" t="n"/>
      <c r="D368" s="3434" t="n"/>
      <c r="E368" s="3434" t="n"/>
      <c r="F368" s="3434" t="n"/>
      <c r="G368" s="3434" t="n"/>
      <c r="H368" s="3434" t="n"/>
      <c r="I368" s="3434" t="n"/>
      <c r="J368" s="3434" t="n"/>
      <c r="K368" s="3434" t="n"/>
      <c r="L368" s="3434" t="n"/>
      <c r="M368" s="3434" t="n"/>
      <c r="N368" s="3434" t="n"/>
      <c r="O368" s="3434" t="n"/>
      <c r="P368" s="2013" t="n"/>
      <c r="Q368" s="3434" t="n"/>
      <c r="R368" s="3434" t="n"/>
      <c r="S368" s="3434" t="n"/>
      <c r="T368" s="3434" t="n"/>
      <c r="U368" s="3434" t="n"/>
      <c r="V368" s="3434" t="n"/>
      <c r="W368" s="3434" t="n"/>
      <c r="X368" s="3434" t="n"/>
      <c r="Y368" s="3434" t="n"/>
      <c r="Z368" s="3434" t="n"/>
      <c r="AA368" s="3434" t="n"/>
      <c r="AB368" s="3434" t="n"/>
      <c r="AC368" s="3434" t="n"/>
      <c r="AD368" s="3434" t="n"/>
      <c r="AE368" s="3434" t="n"/>
      <c r="AF368" s="3434" t="n"/>
      <c r="AG368" s="3434" t="n"/>
      <c r="AH368" s="3434" t="n"/>
      <c r="AI368" s="3434" t="n"/>
      <c r="AJ368" s="3434" t="n"/>
      <c r="AK368" s="3434" t="n"/>
      <c r="AL368" s="3434" t="n"/>
      <c r="AM368" s="3434" t="n"/>
      <c r="AN368" s="3434" t="n"/>
      <c r="AO368" s="3434" t="n"/>
      <c r="AP368" s="3434" t="n"/>
      <c r="AQ368" s="3434" t="n"/>
      <c r="AR368" s="3434" t="n"/>
      <c r="AS368" s="3434" t="n"/>
      <c r="AT368" s="3434" t="n"/>
      <c r="AU368" s="3434" t="n"/>
      <c r="AV368" s="3434" t="n"/>
      <c r="AW368" s="3434" t="n"/>
      <c r="AX368" s="3434" t="n"/>
      <c r="AY368" s="3434" t="n"/>
      <c r="AZ368" s="3434" t="n"/>
      <c r="BA368" s="2013" t="n"/>
      <c r="BB368" s="2016" t="n"/>
    </row>
    <row customFormat="1" customHeight="1" ht="30" r="369" s="2062">
      <c r="A369" s="2012" t="n"/>
      <c r="B369" s="2013" t="n"/>
      <c r="C369" s="2014" t="n"/>
      <c r="D369" s="3434" t="n"/>
      <c r="E369" s="3434" t="n"/>
      <c r="F369" s="3434" t="n"/>
      <c r="G369" s="3434" t="n"/>
      <c r="H369" s="3434" t="n"/>
      <c r="I369" s="3434" t="n"/>
      <c r="J369" s="3434" t="n"/>
      <c r="K369" s="3434" t="n"/>
      <c r="L369" s="3434" t="n"/>
      <c r="M369" s="3434" t="n"/>
      <c r="N369" s="3434" t="n"/>
      <c r="O369" s="3434" t="n"/>
      <c r="P369" s="2013" t="n"/>
      <c r="Q369" s="3434" t="n"/>
      <c r="R369" s="3434" t="n"/>
      <c r="S369" s="3434" t="n"/>
      <c r="T369" s="3434" t="n"/>
      <c r="U369" s="3434" t="n"/>
      <c r="V369" s="3434" t="n"/>
      <c r="W369" s="3434" t="n"/>
      <c r="X369" s="3434" t="n"/>
      <c r="Y369" s="3434" t="n"/>
      <c r="Z369" s="3434" t="n"/>
      <c r="AA369" s="3434" t="n"/>
      <c r="AB369" s="3434" t="n"/>
      <c r="AC369" s="3434" t="n"/>
      <c r="AD369" s="3434" t="n"/>
      <c r="AE369" s="3434" t="n"/>
      <c r="AF369" s="3434" t="n"/>
      <c r="AG369" s="3434" t="n"/>
      <c r="AH369" s="3434" t="n"/>
      <c r="AI369" s="3434" t="n"/>
      <c r="AJ369" s="3434" t="n"/>
      <c r="AK369" s="3434" t="n"/>
      <c r="AL369" s="3434" t="n"/>
      <c r="AM369" s="3434" t="n"/>
      <c r="AN369" s="3434" t="n"/>
      <c r="AO369" s="3434" t="n"/>
      <c r="AP369" s="3434" t="n"/>
      <c r="AQ369" s="3434" t="n"/>
      <c r="AR369" s="3434" t="n"/>
      <c r="AS369" s="3434" t="n"/>
      <c r="AT369" s="3434" t="n"/>
      <c r="AU369" s="3434" t="n"/>
      <c r="AV369" s="3434" t="n"/>
      <c r="AW369" s="3434" t="n"/>
      <c r="AX369" s="3434" t="n"/>
      <c r="AY369" s="3434" t="n"/>
      <c r="AZ369" s="3434" t="n"/>
      <c r="BA369" s="2013" t="n"/>
      <c r="BB369" s="2016" t="n"/>
    </row>
    <row customFormat="1" customHeight="1" ht="30" r="370" s="2062">
      <c r="A370" s="2012" t="n"/>
      <c r="B370" s="2013" t="n"/>
      <c r="C370" s="2014" t="n"/>
      <c r="D370" s="3434" t="n"/>
      <c r="E370" s="3434" t="n"/>
      <c r="F370" s="3434" t="n"/>
      <c r="G370" s="3434" t="n"/>
      <c r="H370" s="3434" t="n"/>
      <c r="I370" s="3434" t="n"/>
      <c r="J370" s="3434" t="n"/>
      <c r="K370" s="3434" t="n"/>
      <c r="L370" s="3434" t="n"/>
      <c r="M370" s="3434" t="n"/>
      <c r="N370" s="3434" t="n"/>
      <c r="O370" s="3434" t="n"/>
      <c r="P370" s="2013" t="n"/>
      <c r="Q370" s="3434" t="n"/>
      <c r="R370" s="3434" t="n"/>
      <c r="S370" s="3434" t="n"/>
      <c r="T370" s="3434" t="n"/>
      <c r="U370" s="3434" t="n"/>
      <c r="V370" s="3434" t="n"/>
      <c r="W370" s="3434" t="n"/>
      <c r="X370" s="3434" t="n"/>
      <c r="Y370" s="3434" t="n"/>
      <c r="Z370" s="3434" t="n"/>
      <c r="AA370" s="3434" t="n"/>
      <c r="AB370" s="3434" t="n"/>
      <c r="AC370" s="3434" t="n"/>
      <c r="AD370" s="3434" t="n"/>
      <c r="AE370" s="3434" t="n"/>
      <c r="AF370" s="3434" t="n"/>
      <c r="AG370" s="3434" t="n"/>
      <c r="AH370" s="3434" t="n"/>
      <c r="AI370" s="3434" t="n"/>
      <c r="AJ370" s="3434" t="n"/>
      <c r="AK370" s="3434" t="n"/>
      <c r="AL370" s="3434" t="n"/>
      <c r="AM370" s="3434" t="n"/>
      <c r="AN370" s="3434" t="n"/>
      <c r="AO370" s="3434" t="n"/>
      <c r="AP370" s="3434" t="n"/>
      <c r="AQ370" s="3434" t="n"/>
      <c r="AR370" s="3434" t="n"/>
      <c r="AS370" s="3434" t="n"/>
      <c r="AT370" s="3434" t="n"/>
      <c r="AU370" s="3434" t="n"/>
      <c r="AV370" s="3434" t="n"/>
      <c r="AW370" s="3434" t="n"/>
      <c r="AX370" s="3434" t="n"/>
      <c r="AY370" s="3434" t="n"/>
      <c r="AZ370" s="3434" t="n"/>
      <c r="BA370" s="2013" t="n"/>
      <c r="BB370" s="2016" t="n"/>
    </row>
    <row customFormat="1" customHeight="1" ht="30" r="371" s="2062">
      <c r="A371" s="2012" t="n"/>
      <c r="B371" s="2013" t="n"/>
      <c r="C371" s="2014" t="n"/>
      <c r="D371" s="3434" t="n"/>
      <c r="E371" s="3434" t="n"/>
      <c r="F371" s="3434" t="n"/>
      <c r="G371" s="3434" t="n"/>
      <c r="H371" s="3434" t="n"/>
      <c r="I371" s="3434" t="n"/>
      <c r="J371" s="3434" t="n"/>
      <c r="K371" s="3434" t="n"/>
      <c r="L371" s="3434" t="n"/>
      <c r="M371" s="3434" t="n"/>
      <c r="N371" s="3434" t="n"/>
      <c r="O371" s="3434" t="n"/>
      <c r="P371" s="2013" t="n"/>
      <c r="Q371" s="3434" t="n"/>
      <c r="R371" s="3434" t="n"/>
      <c r="S371" s="3434" t="n"/>
      <c r="T371" s="3434" t="n"/>
      <c r="U371" s="3434" t="n"/>
      <c r="V371" s="3434" t="n"/>
      <c r="W371" s="3434" t="n"/>
      <c r="X371" s="3434" t="n"/>
      <c r="Y371" s="3434" t="n"/>
      <c r="Z371" s="3434" t="n"/>
      <c r="AA371" s="3434" t="n"/>
      <c r="AB371" s="3434" t="n"/>
      <c r="AC371" s="3434" t="n"/>
      <c r="AD371" s="3434" t="n"/>
      <c r="AE371" s="3434" t="n"/>
      <c r="AF371" s="3434" t="n"/>
      <c r="AG371" s="3434" t="n"/>
      <c r="AH371" s="3434" t="n"/>
      <c r="AI371" s="3434" t="n"/>
      <c r="AJ371" s="3434" t="n"/>
      <c r="AK371" s="3434" t="n"/>
      <c r="AL371" s="3434" t="n"/>
      <c r="AM371" s="3434" t="n"/>
      <c r="AN371" s="3434" t="n"/>
      <c r="AO371" s="3434" t="n"/>
      <c r="AP371" s="3434" t="n"/>
      <c r="AQ371" s="3434" t="n"/>
      <c r="AR371" s="3434" t="n"/>
      <c r="AS371" s="3434" t="n"/>
      <c r="AT371" s="3434" t="n"/>
      <c r="AU371" s="3434" t="n"/>
      <c r="AV371" s="3434" t="n"/>
      <c r="AW371" s="3434" t="n"/>
      <c r="AX371" s="3434" t="n"/>
      <c r="AY371" s="3434" t="n"/>
      <c r="AZ371" s="3434" t="n"/>
      <c r="BA371" s="2013" t="n"/>
      <c r="BB371" s="2016" t="n"/>
    </row>
    <row customFormat="1" customHeight="1" ht="30" r="372" s="2046">
      <c r="A372" s="2012" t="n"/>
      <c r="B372" s="2013" t="n"/>
      <c r="C372" s="2014" t="n"/>
      <c r="D372" s="3434" t="n"/>
      <c r="E372" s="3434" t="n"/>
      <c r="F372" s="3434" t="n"/>
      <c r="G372" s="3434" t="n"/>
      <c r="H372" s="3434" t="n"/>
      <c r="I372" s="3434" t="n"/>
      <c r="J372" s="3434" t="n"/>
      <c r="K372" s="3434" t="n"/>
      <c r="L372" s="3434" t="n"/>
      <c r="M372" s="3434" t="n"/>
      <c r="N372" s="3434" t="n"/>
      <c r="O372" s="3434" t="n"/>
      <c r="P372" s="2013" t="n"/>
      <c r="Q372" s="3434" t="n"/>
      <c r="R372" s="3434" t="n"/>
      <c r="S372" s="3434" t="n"/>
      <c r="T372" s="3434" t="n"/>
      <c r="U372" s="3434" t="n"/>
      <c r="V372" s="3434" t="n"/>
      <c r="W372" s="3434" t="n"/>
      <c r="X372" s="3434" t="n"/>
      <c r="Y372" s="3434" t="n"/>
      <c r="Z372" s="3434" t="n"/>
      <c r="AA372" s="3434" t="n"/>
      <c r="AB372" s="3434" t="n"/>
      <c r="AC372" s="3434" t="n"/>
      <c r="AD372" s="3434" t="n"/>
      <c r="AE372" s="3434" t="n"/>
      <c r="AF372" s="3434" t="n"/>
      <c r="AG372" s="3434" t="n"/>
      <c r="AH372" s="3434" t="n"/>
      <c r="AI372" s="3434" t="n"/>
      <c r="AJ372" s="3434" t="n"/>
      <c r="AK372" s="3434" t="n"/>
      <c r="AL372" s="3434" t="n"/>
      <c r="AM372" s="3434" t="n"/>
      <c r="AN372" s="3434" t="n"/>
      <c r="AO372" s="3434" t="n"/>
      <c r="AP372" s="3434" t="n"/>
      <c r="AQ372" s="3434" t="n"/>
      <c r="AR372" s="3434" t="n"/>
      <c r="AS372" s="3434" t="n"/>
      <c r="AT372" s="3434" t="n"/>
      <c r="AU372" s="3434" t="n"/>
      <c r="AV372" s="3434" t="n"/>
      <c r="AW372" s="3434" t="n"/>
      <c r="AX372" s="3434" t="n"/>
      <c r="AY372" s="3434" t="n"/>
      <c r="AZ372" s="3434" t="n"/>
      <c r="BA372" s="2013" t="n"/>
      <c r="BB372" s="2016" t="n"/>
    </row>
    <row customFormat="1" customHeight="1" ht="30" r="373" s="2046">
      <c r="A373" s="2012" t="n"/>
      <c r="B373" s="2013" t="n"/>
      <c r="C373" s="2014" t="n"/>
      <c r="D373" s="3434" t="n"/>
      <c r="E373" s="3434" t="n"/>
      <c r="F373" s="3434" t="n"/>
      <c r="G373" s="3434" t="n"/>
      <c r="H373" s="3434" t="n"/>
      <c r="I373" s="3434" t="n"/>
      <c r="J373" s="3434" t="n"/>
      <c r="K373" s="3434" t="n"/>
      <c r="L373" s="3434" t="n"/>
      <c r="M373" s="3434" t="n"/>
      <c r="N373" s="3434" t="n"/>
      <c r="O373" s="3434" t="n"/>
      <c r="P373" s="2013" t="n"/>
      <c r="Q373" s="3434" t="n"/>
      <c r="R373" s="3434" t="n"/>
      <c r="S373" s="3434" t="n"/>
      <c r="T373" s="3434" t="n"/>
      <c r="U373" s="3434" t="n"/>
      <c r="V373" s="3434" t="n"/>
      <c r="W373" s="3434" t="n"/>
      <c r="X373" s="3434" t="n"/>
      <c r="Y373" s="3434" t="n"/>
      <c r="Z373" s="3434" t="n"/>
      <c r="AA373" s="3434" t="n"/>
      <c r="AB373" s="3434" t="n"/>
      <c r="AC373" s="3434" t="n"/>
      <c r="AD373" s="3434" t="n"/>
      <c r="AE373" s="3434" t="n"/>
      <c r="AF373" s="3434" t="n"/>
      <c r="AG373" s="3434" t="n"/>
      <c r="AH373" s="3434" t="n"/>
      <c r="AI373" s="3434" t="n"/>
      <c r="AJ373" s="3434" t="n"/>
      <c r="AK373" s="3434" t="n"/>
      <c r="AL373" s="3434" t="n"/>
      <c r="AM373" s="3434" t="n"/>
      <c r="AN373" s="3434" t="n"/>
      <c r="AO373" s="3434" t="n"/>
      <c r="AP373" s="3434" t="n"/>
      <c r="AQ373" s="3434" t="n"/>
      <c r="AR373" s="3434" t="n"/>
      <c r="AS373" s="3434" t="n"/>
      <c r="AT373" s="3434" t="n"/>
      <c r="AU373" s="3434" t="n"/>
      <c r="AV373" s="3434" t="n"/>
      <c r="AW373" s="3434" t="n"/>
      <c r="AX373" s="3434" t="n"/>
      <c r="AY373" s="3434" t="n"/>
      <c r="AZ373" s="3434" t="n"/>
      <c r="BA373" s="2013" t="n"/>
      <c r="BB373" s="2016" t="n"/>
    </row>
    <row customFormat="1" customHeight="1" ht="30" r="374" s="2046">
      <c r="A374" s="2012" t="n"/>
      <c r="B374" s="2013" t="n"/>
      <c r="C374" s="2014" t="n"/>
      <c r="D374" s="3434" t="n"/>
      <c r="E374" s="3434" t="n"/>
      <c r="F374" s="3434" t="n"/>
      <c r="G374" s="3434" t="n"/>
      <c r="H374" s="3434" t="n"/>
      <c r="I374" s="3434" t="n"/>
      <c r="J374" s="3434" t="n"/>
      <c r="K374" s="3434" t="n"/>
      <c r="L374" s="3434" t="n"/>
      <c r="M374" s="3434" t="n"/>
      <c r="N374" s="3434" t="n"/>
      <c r="O374" s="3434" t="n"/>
      <c r="P374" s="2013" t="n"/>
      <c r="Q374" s="3434" t="n"/>
      <c r="R374" s="3434" t="n"/>
      <c r="S374" s="3434" t="n"/>
      <c r="T374" s="3434" t="n"/>
      <c r="U374" s="3434" t="n"/>
      <c r="V374" s="3434" t="n"/>
      <c r="W374" s="3434" t="n"/>
      <c r="X374" s="3434" t="n"/>
      <c r="Y374" s="3434" t="n"/>
      <c r="Z374" s="3434" t="n"/>
      <c r="AA374" s="3434" t="n"/>
      <c r="AB374" s="3434" t="n"/>
      <c r="AC374" s="3434" t="n"/>
      <c r="AD374" s="3434" t="n"/>
      <c r="AE374" s="3434" t="n"/>
      <c r="AF374" s="3434" t="n"/>
      <c r="AG374" s="3434" t="n"/>
      <c r="AH374" s="3434" t="n"/>
      <c r="AI374" s="3434" t="n"/>
      <c r="AJ374" s="3434" t="n"/>
      <c r="AK374" s="3434" t="n"/>
      <c r="AL374" s="3434" t="n"/>
      <c r="AM374" s="3434" t="n"/>
      <c r="AN374" s="3434" t="n"/>
      <c r="AO374" s="3434" t="n"/>
      <c r="AP374" s="3434" t="n"/>
      <c r="AQ374" s="3434" t="n"/>
      <c r="AR374" s="3434" t="n"/>
      <c r="AS374" s="3434" t="n"/>
      <c r="AT374" s="3434" t="n"/>
      <c r="AU374" s="3434" t="n"/>
      <c r="AV374" s="3434" t="n"/>
      <c r="AW374" s="3434" t="n"/>
      <c r="AX374" s="3434" t="n"/>
      <c r="AY374" s="3434" t="n"/>
      <c r="AZ374" s="3434" t="n"/>
      <c r="BA374" s="2013" t="n"/>
      <c r="BB374" s="2016" t="n"/>
    </row>
    <row customFormat="1" customHeight="1" ht="33.75" r="375" s="2064">
      <c r="A375" s="2012" t="n"/>
      <c r="B375" s="2013" t="n"/>
      <c r="C375" s="2014" t="n"/>
      <c r="D375" s="3434" t="n"/>
      <c r="E375" s="3434" t="n"/>
      <c r="F375" s="3434" t="n"/>
      <c r="G375" s="3434" t="n"/>
      <c r="H375" s="3434" t="n"/>
      <c r="I375" s="3434" t="n"/>
      <c r="J375" s="3434" t="n"/>
      <c r="K375" s="3434" t="n"/>
      <c r="L375" s="3434" t="n"/>
      <c r="M375" s="3434" t="n"/>
      <c r="N375" s="3434" t="n"/>
      <c r="O375" s="3434" t="n"/>
      <c r="P375" s="2013" t="n"/>
      <c r="Q375" s="3434" t="n"/>
      <c r="R375" s="3434" t="n"/>
      <c r="S375" s="3434" t="n"/>
      <c r="T375" s="3434" t="n"/>
      <c r="U375" s="3434" t="n"/>
      <c r="V375" s="3434" t="n"/>
      <c r="W375" s="3434" t="n"/>
      <c r="X375" s="3434" t="n"/>
      <c r="Y375" s="3434" t="n"/>
      <c r="Z375" s="3434" t="n"/>
      <c r="AA375" s="3434" t="n"/>
      <c r="AB375" s="3434" t="n"/>
      <c r="AC375" s="3434" t="n"/>
      <c r="AD375" s="3434" t="n"/>
      <c r="AE375" s="3434" t="n"/>
      <c r="AF375" s="3434" t="n"/>
      <c r="AG375" s="3434" t="n"/>
      <c r="AH375" s="3434" t="n"/>
      <c r="AI375" s="3434" t="n"/>
      <c r="AJ375" s="3434" t="n"/>
      <c r="AK375" s="3434" t="n"/>
      <c r="AL375" s="3434" t="n"/>
      <c r="AM375" s="3434" t="n"/>
      <c r="AN375" s="3434" t="n"/>
      <c r="AO375" s="3434" t="n"/>
      <c r="AP375" s="3434" t="n"/>
      <c r="AQ375" s="3434" t="n"/>
      <c r="AR375" s="3434" t="n"/>
      <c r="AS375" s="3434" t="n"/>
      <c r="AT375" s="3434" t="n"/>
      <c r="AU375" s="3434" t="n"/>
      <c r="AV375" s="3434" t="n"/>
      <c r="AW375" s="3434" t="n"/>
      <c r="AX375" s="3434" t="n"/>
      <c r="AY375" s="3434" t="n"/>
      <c r="AZ375" s="3434" t="n"/>
      <c r="BA375" s="2013" t="n"/>
      <c r="BB375" s="2016" t="n"/>
    </row>
    <row r="376">
      <c r="A376" s="2012" t="n"/>
      <c r="B376" s="2013" t="n"/>
      <c r="C376" s="2014" t="n"/>
      <c r="D376" s="3434" t="n"/>
      <c r="E376" s="3434" t="n"/>
      <c r="F376" s="3434" t="n"/>
      <c r="G376" s="3434" t="n"/>
      <c r="H376" s="3434" t="n"/>
      <c r="I376" s="3434" t="n"/>
      <c r="J376" s="3434" t="n"/>
      <c r="K376" s="3434" t="n"/>
      <c r="L376" s="3434" t="n"/>
      <c r="M376" s="3434" t="n"/>
      <c r="N376" s="3434" t="n"/>
      <c r="O376" s="3434" t="n"/>
      <c r="P376" s="2013" t="n"/>
      <c r="Q376" s="3434" t="n"/>
      <c r="R376" s="3434" t="n"/>
      <c r="S376" s="3434" t="n"/>
      <c r="T376" s="3434" t="n"/>
      <c r="U376" s="3434" t="n"/>
      <c r="V376" s="3434" t="n"/>
      <c r="W376" s="3434" t="n"/>
      <c r="X376" s="3434" t="n"/>
      <c r="Y376" s="3434" t="n"/>
      <c r="Z376" s="3434" t="n"/>
      <c r="AA376" s="3434" t="n"/>
      <c r="AB376" s="3434" t="n"/>
      <c r="AC376" s="3434" t="n"/>
      <c r="AD376" s="3434" t="n"/>
      <c r="AE376" s="3434" t="n"/>
      <c r="AF376" s="3434" t="n"/>
      <c r="AG376" s="3434" t="n"/>
      <c r="AH376" s="3434" t="n"/>
      <c r="AI376" s="3434" t="n"/>
      <c r="AJ376" s="3434" t="n"/>
      <c r="AK376" s="3434" t="n"/>
      <c r="AL376" s="3434" t="n"/>
      <c r="AM376" s="3434" t="n"/>
      <c r="AN376" s="3434" t="n"/>
      <c r="AO376" s="3434" t="n"/>
      <c r="AP376" s="3434" t="n"/>
      <c r="AQ376" s="3434" t="n"/>
      <c r="AR376" s="3434" t="n"/>
      <c r="AS376" s="3434" t="n"/>
      <c r="AT376" s="3434" t="n"/>
      <c r="AU376" s="3434" t="n"/>
      <c r="AV376" s="3434" t="n"/>
      <c r="AW376" s="3434" t="n"/>
      <c r="AX376" s="3434" t="n"/>
      <c r="AY376" s="3434" t="n"/>
      <c r="AZ376" s="3434" t="n"/>
      <c r="BA376" s="2013" t="n"/>
      <c r="BB376" s="2016" t="n"/>
    </row>
    <row r="377">
      <c r="A377" s="2012" t="n"/>
      <c r="B377" s="2013" t="n"/>
      <c r="C377" s="2014" t="n"/>
      <c r="D377" s="3434" t="n"/>
      <c r="E377" s="3434" t="n"/>
      <c r="F377" s="3434" t="n"/>
      <c r="G377" s="3434" t="n"/>
      <c r="H377" s="3434" t="n"/>
      <c r="I377" s="3434" t="n"/>
      <c r="J377" s="3434" t="n"/>
      <c r="K377" s="3434" t="n"/>
      <c r="L377" s="3434" t="n"/>
      <c r="M377" s="3434" t="n"/>
      <c r="N377" s="3434" t="n"/>
      <c r="O377" s="3434" t="n"/>
      <c r="P377" s="2013" t="n"/>
      <c r="Q377" s="3434" t="n"/>
      <c r="R377" s="3434" t="n"/>
      <c r="S377" s="3434" t="n"/>
      <c r="T377" s="3434" t="n"/>
      <c r="U377" s="3434" t="n"/>
      <c r="V377" s="3434" t="n"/>
      <c r="W377" s="3434" t="n"/>
      <c r="X377" s="3434" t="n"/>
      <c r="Y377" s="3434" t="n"/>
      <c r="Z377" s="3434" t="n"/>
      <c r="AA377" s="3434" t="n"/>
      <c r="AB377" s="3434" t="n"/>
      <c r="AC377" s="3434" t="n"/>
      <c r="AD377" s="3434" t="n"/>
      <c r="AE377" s="3434" t="n"/>
      <c r="AF377" s="3434" t="n"/>
      <c r="AG377" s="3434" t="n"/>
      <c r="AH377" s="3434" t="n"/>
      <c r="AI377" s="3434" t="n"/>
      <c r="AJ377" s="3434" t="n"/>
      <c r="AK377" s="3434" t="n"/>
      <c r="AL377" s="3434" t="n"/>
      <c r="AM377" s="3434" t="n"/>
      <c r="AN377" s="3434" t="n"/>
      <c r="AO377" s="3434" t="n"/>
      <c r="AP377" s="3434" t="n"/>
      <c r="AQ377" s="3434" t="n"/>
      <c r="AR377" s="3434" t="n"/>
      <c r="AS377" s="3434" t="n"/>
      <c r="AT377" s="3434" t="n"/>
      <c r="AU377" s="3434" t="n"/>
      <c r="AV377" s="3434" t="n"/>
      <c r="AW377" s="3434" t="n"/>
      <c r="AX377" s="3434" t="n"/>
      <c r="AY377" s="3434" t="n"/>
      <c r="AZ377" s="3434" t="n"/>
      <c r="BA377" s="2013" t="n"/>
      <c r="BB377" s="2016" t="n"/>
    </row>
    <row r="378">
      <c r="A378" s="2012" t="n"/>
      <c r="B378" s="2013" t="n"/>
      <c r="C378" s="2014" t="n"/>
      <c r="D378" s="3434" t="n"/>
      <c r="E378" s="3434" t="n"/>
      <c r="F378" s="3434" t="n"/>
      <c r="G378" s="3434" t="n"/>
      <c r="H378" s="3434" t="n"/>
      <c r="I378" s="3434" t="n"/>
      <c r="J378" s="3434" t="n"/>
      <c r="K378" s="3434" t="n"/>
      <c r="L378" s="3434" t="n"/>
      <c r="M378" s="3434" t="n"/>
      <c r="N378" s="3434" t="n"/>
      <c r="O378" s="3434" t="n"/>
      <c r="P378" s="2013" t="n"/>
      <c r="Q378" s="3434" t="n"/>
      <c r="R378" s="3434" t="n"/>
      <c r="S378" s="3434" t="n"/>
      <c r="T378" s="3434" t="n"/>
      <c r="U378" s="3434" t="n"/>
      <c r="V378" s="3434" t="n"/>
      <c r="W378" s="3434" t="n"/>
      <c r="X378" s="3434" t="n"/>
      <c r="Y378" s="3434" t="n"/>
      <c r="Z378" s="3434" t="n"/>
      <c r="AA378" s="3434" t="n"/>
      <c r="AB378" s="3434" t="n"/>
      <c r="AC378" s="3434" t="n"/>
      <c r="AD378" s="3434" t="n"/>
      <c r="AE378" s="3434" t="n"/>
      <c r="AF378" s="3434" t="n"/>
      <c r="AG378" s="3434" t="n"/>
      <c r="AH378" s="3434" t="n"/>
      <c r="AI378" s="3434" t="n"/>
      <c r="AJ378" s="3434" t="n"/>
      <c r="AK378" s="3434" t="n"/>
      <c r="AL378" s="3434" t="n"/>
      <c r="AM378" s="3434" t="n"/>
      <c r="AN378" s="3434" t="n"/>
      <c r="AO378" s="3434" t="n"/>
      <c r="AP378" s="3434" t="n"/>
      <c r="AQ378" s="3434" t="n"/>
      <c r="AR378" s="3434" t="n"/>
      <c r="AS378" s="3434" t="n"/>
      <c r="AT378" s="3434" t="n"/>
      <c r="AU378" s="3434" t="n"/>
      <c r="AV378" s="3434" t="n"/>
      <c r="AW378" s="3434" t="n"/>
      <c r="AX378" s="3434" t="n"/>
      <c r="AY378" s="3434" t="n"/>
      <c r="AZ378" s="3434" t="n"/>
      <c r="BA378" s="2013" t="n"/>
      <c r="BB378" s="2016" t="n"/>
    </row>
    <row r="379">
      <c r="A379" s="2012" t="n"/>
      <c r="B379" s="2013" t="n"/>
      <c r="C379" s="2014" t="n"/>
      <c r="D379" s="3434" t="n"/>
      <c r="E379" s="3434" t="n"/>
      <c r="F379" s="3434" t="n"/>
      <c r="G379" s="3434" t="n"/>
      <c r="H379" s="3434" t="n"/>
      <c r="I379" s="3434" t="n"/>
      <c r="J379" s="3434" t="n"/>
      <c r="K379" s="3434" t="n"/>
      <c r="L379" s="3434" t="n"/>
      <c r="M379" s="3434" t="n"/>
      <c r="N379" s="3434" t="n"/>
      <c r="O379" s="3434" t="n"/>
      <c r="P379" s="2013" t="n"/>
      <c r="Q379" s="3434" t="n"/>
      <c r="R379" s="3434" t="n"/>
      <c r="S379" s="3434" t="n"/>
      <c r="T379" s="3434" t="n"/>
      <c r="U379" s="3434" t="n"/>
      <c r="V379" s="3434" t="n"/>
      <c r="W379" s="3434" t="n"/>
      <c r="X379" s="3434" t="n"/>
      <c r="Y379" s="3434" t="n"/>
      <c r="Z379" s="3434" t="n"/>
      <c r="AA379" s="3434" t="n"/>
      <c r="AB379" s="3434" t="n"/>
      <c r="AC379" s="3434" t="n"/>
      <c r="AD379" s="3434" t="n"/>
      <c r="AE379" s="3434" t="n"/>
      <c r="AF379" s="3434" t="n"/>
      <c r="AG379" s="3434" t="n"/>
      <c r="AH379" s="3434" t="n"/>
      <c r="AI379" s="3434" t="n"/>
      <c r="AJ379" s="3434" t="n"/>
      <c r="AK379" s="3434" t="n"/>
      <c r="AL379" s="3434" t="n"/>
      <c r="AM379" s="3434" t="n"/>
      <c r="AN379" s="3434" t="n"/>
      <c r="AO379" s="3434" t="n"/>
      <c r="AP379" s="3434" t="n"/>
      <c r="AQ379" s="3434" t="n"/>
      <c r="AR379" s="3434" t="n"/>
      <c r="AS379" s="3434" t="n"/>
      <c r="AT379" s="3434" t="n"/>
      <c r="AU379" s="3434" t="n"/>
      <c r="AV379" s="3434" t="n"/>
      <c r="AW379" s="3434" t="n"/>
      <c r="AX379" s="3434" t="n"/>
      <c r="AY379" s="3434" t="n"/>
      <c r="AZ379" s="3434" t="n"/>
      <c r="BA379" s="2013" t="n"/>
      <c r="BB379" s="2016" t="n"/>
    </row>
    <row r="380">
      <c r="A380" s="2012" t="n"/>
      <c r="B380" s="2013" t="n"/>
      <c r="C380" s="2014" t="n"/>
      <c r="D380" s="3434" t="n"/>
      <c r="E380" s="3434" t="n"/>
      <c r="F380" s="3434" t="n"/>
      <c r="G380" s="3434" t="n"/>
      <c r="H380" s="3434" t="n"/>
      <c r="I380" s="3434" t="n"/>
      <c r="J380" s="3434" t="n"/>
      <c r="K380" s="3434" t="n"/>
      <c r="L380" s="3434" t="n"/>
      <c r="M380" s="3434" t="n"/>
      <c r="N380" s="3434" t="n"/>
      <c r="O380" s="3434" t="n"/>
      <c r="P380" s="2013" t="n"/>
      <c r="Q380" s="3434" t="n"/>
      <c r="R380" s="3434" t="n"/>
      <c r="S380" s="3434" t="n"/>
      <c r="T380" s="3434" t="n"/>
      <c r="U380" s="3434" t="n"/>
      <c r="V380" s="3434" t="n"/>
      <c r="W380" s="3434" t="n"/>
      <c r="X380" s="3434" t="n"/>
      <c r="Y380" s="3434" t="n"/>
      <c r="Z380" s="3434" t="n"/>
      <c r="AA380" s="3434" t="n"/>
      <c r="AB380" s="3434" t="n"/>
      <c r="AC380" s="3434" t="n"/>
      <c r="AD380" s="3434" t="n"/>
      <c r="AE380" s="3434" t="n"/>
      <c r="AF380" s="3434" t="n"/>
      <c r="AG380" s="3434" t="n"/>
      <c r="AH380" s="3434" t="n"/>
      <c r="AI380" s="3434" t="n"/>
      <c r="AJ380" s="3434" t="n"/>
      <c r="AK380" s="3434" t="n"/>
      <c r="AL380" s="3434" t="n"/>
      <c r="AM380" s="3434" t="n"/>
      <c r="AN380" s="3434" t="n"/>
      <c r="AO380" s="3434" t="n"/>
      <c r="AP380" s="3434" t="n"/>
      <c r="AQ380" s="3434" t="n"/>
      <c r="AR380" s="3434" t="n"/>
      <c r="AS380" s="3434" t="n"/>
      <c r="AT380" s="3434" t="n"/>
      <c r="AU380" s="3434" t="n"/>
      <c r="AV380" s="3434" t="n"/>
      <c r="AW380" s="3434" t="n"/>
      <c r="AX380" s="3434" t="n"/>
      <c r="AY380" s="3434" t="n"/>
      <c r="AZ380" s="3434" t="n"/>
      <c r="BA380" s="2013" t="n"/>
      <c r="BB380" s="2016" t="n"/>
    </row>
    <row r="381">
      <c r="A381" s="2012" t="n"/>
      <c r="B381" s="2013" t="n"/>
      <c r="C381" s="2014" t="n"/>
      <c r="D381" s="3434" t="n"/>
      <c r="E381" s="3434" t="n"/>
      <c r="F381" s="3434" t="n"/>
      <c r="G381" s="3434" t="n"/>
      <c r="H381" s="3434" t="n"/>
      <c r="I381" s="3434" t="n"/>
      <c r="J381" s="3434" t="n"/>
      <c r="K381" s="3434" t="n"/>
      <c r="L381" s="3434" t="n"/>
      <c r="M381" s="3434" t="n"/>
      <c r="N381" s="3434" t="n"/>
      <c r="O381" s="3434" t="n"/>
      <c r="P381" s="2013" t="n"/>
      <c r="Q381" s="3434" t="n"/>
      <c r="R381" s="3434" t="n"/>
      <c r="S381" s="3434" t="n"/>
      <c r="T381" s="3434" t="n"/>
      <c r="U381" s="3434" t="n"/>
      <c r="V381" s="3434" t="n"/>
      <c r="W381" s="3434" t="n"/>
      <c r="X381" s="3434" t="n"/>
      <c r="Y381" s="3434" t="n"/>
      <c r="Z381" s="3434" t="n"/>
      <c r="AA381" s="3434" t="n"/>
      <c r="AB381" s="3434" t="n"/>
      <c r="AC381" s="3434" t="n"/>
      <c r="AD381" s="3434" t="n"/>
      <c r="AE381" s="3434" t="n"/>
      <c r="AF381" s="3434" t="n"/>
      <c r="AG381" s="3434" t="n"/>
      <c r="AH381" s="3434" t="n"/>
      <c r="AI381" s="3434" t="n"/>
      <c r="AJ381" s="3434" t="n"/>
      <c r="AK381" s="3434" t="n"/>
      <c r="AL381" s="3434" t="n"/>
      <c r="AM381" s="3434" t="n"/>
      <c r="AN381" s="3434" t="n"/>
      <c r="AO381" s="3434" t="n"/>
      <c r="AP381" s="3434" t="n"/>
      <c r="AQ381" s="3434" t="n"/>
      <c r="AR381" s="3434" t="n"/>
      <c r="AS381" s="3434" t="n"/>
      <c r="AT381" s="3434" t="n"/>
      <c r="AU381" s="3434" t="n"/>
      <c r="AV381" s="3434" t="n"/>
      <c r="AW381" s="3434" t="n"/>
      <c r="AX381" s="3434" t="n"/>
      <c r="AY381" s="3434" t="n"/>
      <c r="AZ381" s="3434" t="n"/>
      <c r="BA381" s="2013" t="n"/>
      <c r="BB381" s="2016" t="n"/>
    </row>
    <row r="382">
      <c r="A382" s="2012" t="n"/>
      <c r="B382" s="2013" t="n"/>
      <c r="C382" s="2014" t="n"/>
      <c r="D382" s="3434" t="n"/>
      <c r="E382" s="3434" t="n"/>
      <c r="F382" s="3434" t="n"/>
      <c r="G382" s="3434" t="n"/>
      <c r="H382" s="3434" t="n"/>
      <c r="I382" s="3434" t="n"/>
      <c r="J382" s="3434" t="n"/>
      <c r="K382" s="3434" t="n"/>
      <c r="L382" s="3434" t="n"/>
      <c r="M382" s="3434" t="n"/>
      <c r="N382" s="3434" t="n"/>
      <c r="O382" s="3434" t="n"/>
      <c r="P382" s="2013" t="n"/>
      <c r="Q382" s="3434" t="n"/>
      <c r="R382" s="3434" t="n"/>
      <c r="S382" s="3434" t="n"/>
      <c r="T382" s="3434" t="n"/>
      <c r="U382" s="3434" t="n"/>
      <c r="V382" s="3434" t="n"/>
      <c r="W382" s="3434" t="n"/>
      <c r="X382" s="3434" t="n"/>
      <c r="Y382" s="3434" t="n"/>
      <c r="Z382" s="3434" t="n"/>
      <c r="AA382" s="3434" t="n"/>
      <c r="AB382" s="3434" t="n"/>
      <c r="AC382" s="3434" t="n"/>
      <c r="AD382" s="3434" t="n"/>
      <c r="AE382" s="3434" t="n"/>
      <c r="AF382" s="3434" t="n"/>
      <c r="AG382" s="3434" t="n"/>
      <c r="AH382" s="3434" t="n"/>
      <c r="AI382" s="3434" t="n"/>
      <c r="AJ382" s="3434" t="n"/>
      <c r="AK382" s="3434" t="n"/>
      <c r="AL382" s="3434" t="n"/>
      <c r="AM382" s="3434" t="n"/>
      <c r="AN382" s="3434" t="n"/>
      <c r="AO382" s="3434" t="n"/>
      <c r="AP382" s="3434" t="n"/>
      <c r="AQ382" s="3434" t="n"/>
      <c r="AR382" s="3434" t="n"/>
      <c r="AS382" s="3434" t="n"/>
      <c r="AT382" s="3434" t="n"/>
      <c r="AU382" s="3434" t="n"/>
      <c r="AV382" s="3434" t="n"/>
      <c r="AW382" s="3434" t="n"/>
      <c r="AX382" s="3434" t="n"/>
      <c r="AY382" s="3434" t="n"/>
      <c r="AZ382" s="3434" t="n"/>
      <c r="BA382" s="2013" t="n"/>
      <c r="BB382" s="2016" t="n"/>
    </row>
    <row r="383">
      <c r="A383" s="2012" t="n"/>
      <c r="B383" s="2013" t="n"/>
      <c r="C383" s="2014" t="n"/>
      <c r="D383" s="3434" t="n"/>
      <c r="E383" s="3434" t="n"/>
      <c r="F383" s="3434" t="n"/>
      <c r="G383" s="3434" t="n"/>
      <c r="H383" s="3434" t="n"/>
      <c r="I383" s="3434" t="n"/>
      <c r="J383" s="3434" t="n"/>
      <c r="K383" s="3434" t="n"/>
      <c r="L383" s="3434" t="n"/>
      <c r="M383" s="3434" t="n"/>
      <c r="N383" s="3434" t="n"/>
      <c r="O383" s="3434" t="n"/>
      <c r="P383" s="2013" t="n"/>
      <c r="Q383" s="3434" t="n"/>
      <c r="R383" s="3434" t="n"/>
      <c r="S383" s="3434" t="n"/>
      <c r="T383" s="3434" t="n"/>
      <c r="U383" s="3434" t="n"/>
      <c r="V383" s="3434" t="n"/>
      <c r="W383" s="3434" t="n"/>
      <c r="X383" s="3434" t="n"/>
      <c r="Y383" s="3434" t="n"/>
      <c r="Z383" s="3434" t="n"/>
      <c r="AA383" s="3434" t="n"/>
      <c r="AB383" s="3434" t="n"/>
      <c r="AC383" s="3434" t="n"/>
      <c r="AD383" s="3434" t="n"/>
      <c r="AE383" s="3434" t="n"/>
      <c r="AF383" s="3434" t="n"/>
      <c r="AG383" s="3434" t="n"/>
      <c r="AH383" s="3434" t="n"/>
      <c r="AI383" s="3434" t="n"/>
      <c r="AJ383" s="3434" t="n"/>
      <c r="AK383" s="3434" t="n"/>
      <c r="AL383" s="3434" t="n"/>
      <c r="AM383" s="3434" t="n"/>
      <c r="AN383" s="3434" t="n"/>
      <c r="AO383" s="3434" t="n"/>
      <c r="AP383" s="3434" t="n"/>
      <c r="AQ383" s="3434" t="n"/>
      <c r="AR383" s="3434" t="n"/>
      <c r="AS383" s="3434" t="n"/>
      <c r="AT383" s="3434" t="n"/>
      <c r="AU383" s="3434" t="n"/>
      <c r="AV383" s="3434" t="n"/>
      <c r="AW383" s="3434" t="n"/>
      <c r="AX383" s="3434" t="n"/>
      <c r="AY383" s="3434" t="n"/>
      <c r="AZ383" s="3434" t="n"/>
      <c r="BA383" s="2013" t="n"/>
      <c r="BB383" s="2016" t="n"/>
    </row>
    <row r="384">
      <c r="A384" s="2012" t="n"/>
      <c r="B384" s="2013" t="n"/>
      <c r="C384" s="2014" t="n"/>
      <c r="D384" s="3434" t="n"/>
      <c r="E384" s="3434" t="n"/>
      <c r="F384" s="3434" t="n"/>
      <c r="G384" s="3434" t="n"/>
      <c r="H384" s="3434" t="n"/>
      <c r="I384" s="3434" t="n"/>
      <c r="J384" s="3434" t="n"/>
      <c r="K384" s="3434" t="n"/>
      <c r="L384" s="3434" t="n"/>
      <c r="M384" s="3434" t="n"/>
      <c r="N384" s="3434" t="n"/>
      <c r="O384" s="3434" t="n"/>
      <c r="P384" s="2013" t="n"/>
      <c r="Q384" s="3434" t="n"/>
      <c r="R384" s="3434" t="n"/>
      <c r="S384" s="3434" t="n"/>
      <c r="T384" s="3434" t="n"/>
      <c r="U384" s="3434" t="n"/>
      <c r="V384" s="3434" t="n"/>
      <c r="W384" s="3434" t="n"/>
      <c r="X384" s="3434" t="n"/>
      <c r="Y384" s="3434" t="n"/>
      <c r="Z384" s="3434" t="n"/>
      <c r="AA384" s="3434" t="n"/>
      <c r="AB384" s="3434" t="n"/>
      <c r="AC384" s="3434" t="n"/>
      <c r="AD384" s="3434" t="n"/>
      <c r="AE384" s="3434" t="n"/>
      <c r="AF384" s="3434" t="n"/>
      <c r="AG384" s="3434" t="n"/>
      <c r="AH384" s="3434" t="n"/>
      <c r="AI384" s="3434" t="n"/>
      <c r="AJ384" s="3434" t="n"/>
      <c r="AK384" s="3434" t="n"/>
      <c r="AL384" s="3434" t="n"/>
      <c r="AM384" s="3434" t="n"/>
      <c r="AN384" s="3434" t="n"/>
      <c r="AO384" s="3434" t="n"/>
      <c r="AP384" s="3434" t="n"/>
      <c r="AQ384" s="3434" t="n"/>
      <c r="AR384" s="3434" t="n"/>
      <c r="AS384" s="3434" t="n"/>
      <c r="AT384" s="3434" t="n"/>
      <c r="AU384" s="3434" t="n"/>
      <c r="AV384" s="3434" t="n"/>
      <c r="AW384" s="3434" t="n"/>
      <c r="AX384" s="3434" t="n"/>
      <c r="AY384" s="3434" t="n"/>
      <c r="AZ384" s="3434" t="n"/>
      <c r="BA384" s="2013" t="n"/>
      <c r="BB384" s="2016" t="n"/>
    </row>
    <row r="385">
      <c r="A385" s="2012" t="n"/>
      <c r="B385" s="2013" t="n"/>
      <c r="C385" s="2014" t="n"/>
      <c r="D385" s="3434" t="n"/>
      <c r="E385" s="3434" t="n"/>
      <c r="F385" s="3434" t="n"/>
      <c r="G385" s="3434" t="n"/>
      <c r="H385" s="3434" t="n"/>
      <c r="I385" s="3434" t="n"/>
      <c r="J385" s="3434" t="n"/>
      <c r="K385" s="3434" t="n"/>
      <c r="L385" s="3434" t="n"/>
      <c r="M385" s="3434" t="n"/>
      <c r="N385" s="3434" t="n"/>
      <c r="O385" s="3434" t="n"/>
      <c r="P385" s="2013" t="n"/>
      <c r="Q385" s="3434" t="n"/>
      <c r="R385" s="3434" t="n"/>
      <c r="S385" s="3434" t="n"/>
      <c r="T385" s="3434" t="n"/>
      <c r="U385" s="3434" t="n"/>
      <c r="V385" s="3434" t="n"/>
      <c r="W385" s="3434" t="n"/>
      <c r="X385" s="3434" t="n"/>
      <c r="Y385" s="3434" t="n"/>
      <c r="Z385" s="3434" t="n"/>
      <c r="AA385" s="3434" t="n"/>
      <c r="AB385" s="3434" t="n"/>
      <c r="AC385" s="3434" t="n"/>
      <c r="AD385" s="3434" t="n"/>
      <c r="AE385" s="3434" t="n"/>
      <c r="AF385" s="3434" t="n"/>
      <c r="AG385" s="3434" t="n"/>
      <c r="AH385" s="3434" t="n"/>
      <c r="AI385" s="3434" t="n"/>
      <c r="AJ385" s="3434" t="n"/>
      <c r="AK385" s="3434" t="n"/>
      <c r="AL385" s="3434" t="n"/>
      <c r="AM385" s="3434" t="n"/>
      <c r="AN385" s="3434" t="n"/>
      <c r="AO385" s="3434" t="n"/>
      <c r="AP385" s="3434" t="n"/>
      <c r="AQ385" s="3434" t="n"/>
      <c r="AR385" s="3434" t="n"/>
      <c r="AS385" s="3434" t="n"/>
      <c r="AT385" s="3434" t="n"/>
      <c r="AU385" s="3434" t="n"/>
      <c r="AV385" s="3434" t="n"/>
      <c r="AW385" s="3434" t="n"/>
      <c r="AX385" s="3434" t="n"/>
      <c r="AY385" s="3434" t="n"/>
      <c r="AZ385" s="3434" t="n"/>
      <c r="BA385" s="2013" t="n"/>
      <c r="BB385" s="2016" t="n"/>
    </row>
    <row r="386">
      <c r="A386" s="2012" t="n"/>
      <c r="B386" s="2013" t="n"/>
      <c r="C386" s="2014" t="n"/>
      <c r="D386" s="3434" t="n"/>
      <c r="E386" s="3434" t="n"/>
      <c r="F386" s="3434" t="n"/>
      <c r="G386" s="3434" t="n"/>
      <c r="H386" s="3434" t="n"/>
      <c r="I386" s="3434" t="n"/>
      <c r="J386" s="3434" t="n"/>
      <c r="K386" s="3434" t="n"/>
      <c r="L386" s="3434" t="n"/>
      <c r="M386" s="3434" t="n"/>
      <c r="N386" s="3434" t="n"/>
      <c r="O386" s="3434" t="n"/>
      <c r="P386" s="2013" t="n"/>
      <c r="Q386" s="3434" t="n"/>
      <c r="R386" s="3434" t="n"/>
      <c r="S386" s="3434" t="n"/>
      <c r="T386" s="3434" t="n"/>
      <c r="U386" s="3434" t="n"/>
      <c r="V386" s="3434" t="n"/>
      <c r="W386" s="3434" t="n"/>
      <c r="X386" s="3434" t="n"/>
      <c r="Y386" s="3434" t="n"/>
      <c r="Z386" s="3434" t="n"/>
      <c r="AA386" s="3434" t="n"/>
      <c r="AB386" s="3434" t="n"/>
      <c r="AC386" s="3434" t="n"/>
      <c r="AD386" s="3434" t="n"/>
      <c r="AE386" s="3434" t="n"/>
      <c r="AF386" s="3434" t="n"/>
      <c r="AG386" s="3434" t="n"/>
      <c r="AH386" s="3434" t="n"/>
      <c r="AI386" s="3434" t="n"/>
      <c r="AJ386" s="3434" t="n"/>
      <c r="AK386" s="3434" t="n"/>
      <c r="AL386" s="3434" t="n"/>
      <c r="AM386" s="3434" t="n"/>
      <c r="AN386" s="3434" t="n"/>
      <c r="AO386" s="3434" t="n"/>
      <c r="AP386" s="3434" t="n"/>
      <c r="AQ386" s="3434" t="n"/>
      <c r="AR386" s="3434" t="n"/>
      <c r="AS386" s="3434" t="n"/>
      <c r="AT386" s="3434" t="n"/>
      <c r="AU386" s="3434" t="n"/>
      <c r="AV386" s="3434" t="n"/>
      <c r="AW386" s="3434" t="n"/>
      <c r="AX386" s="3434" t="n"/>
      <c r="AY386" s="3434" t="n"/>
      <c r="AZ386" s="3434" t="n"/>
      <c r="BA386" s="2013" t="n"/>
      <c r="BB386" s="2016" t="n"/>
    </row>
    <row r="387">
      <c r="A387" s="2012" t="n"/>
      <c r="B387" s="2013" t="n"/>
      <c r="C387" s="2014" t="n"/>
      <c r="D387" s="3434" t="n"/>
      <c r="E387" s="3434" t="n"/>
      <c r="F387" s="3434" t="n"/>
      <c r="G387" s="3434" t="n"/>
      <c r="H387" s="3434" t="n"/>
      <c r="I387" s="3434" t="n"/>
      <c r="J387" s="3434" t="n"/>
      <c r="K387" s="3434" t="n"/>
      <c r="L387" s="3434" t="n"/>
      <c r="M387" s="3434" t="n"/>
      <c r="N387" s="3434" t="n"/>
      <c r="O387" s="3434" t="n"/>
      <c r="P387" s="2013" t="n"/>
      <c r="Q387" s="3434" t="n"/>
      <c r="R387" s="3434" t="n"/>
      <c r="S387" s="3434" t="n"/>
      <c r="T387" s="3434" t="n"/>
      <c r="U387" s="3434" t="n"/>
      <c r="V387" s="3434" t="n"/>
      <c r="W387" s="3434" t="n"/>
      <c r="X387" s="3434" t="n"/>
      <c r="Y387" s="3434" t="n"/>
      <c r="Z387" s="3434" t="n"/>
      <c r="AA387" s="3434" t="n"/>
      <c r="AB387" s="3434" t="n"/>
      <c r="AC387" s="3434" t="n"/>
      <c r="AD387" s="3434" t="n"/>
      <c r="AE387" s="3434" t="n"/>
      <c r="AF387" s="3434" t="n"/>
      <c r="AG387" s="3434" t="n"/>
      <c r="AH387" s="3434" t="n"/>
      <c r="AI387" s="3434" t="n"/>
      <c r="AJ387" s="3434" t="n"/>
      <c r="AK387" s="3434" t="n"/>
      <c r="AL387" s="3434" t="n"/>
      <c r="AM387" s="3434" t="n"/>
      <c r="AN387" s="3434" t="n"/>
      <c r="AO387" s="3434" t="n"/>
      <c r="AP387" s="3434" t="n"/>
      <c r="AQ387" s="3434" t="n"/>
      <c r="AR387" s="3434" t="n"/>
      <c r="AS387" s="3434" t="n"/>
      <c r="AT387" s="3434" t="n"/>
      <c r="AU387" s="3434" t="n"/>
      <c r="AV387" s="3434" t="n"/>
      <c r="AW387" s="3434" t="n"/>
      <c r="AX387" s="3434" t="n"/>
      <c r="AY387" s="3434" t="n"/>
      <c r="AZ387" s="3434" t="n"/>
      <c r="BA387" s="2013" t="n"/>
      <c r="BB387" s="2016" t="n"/>
    </row>
    <row r="388">
      <c r="A388" s="2012" t="n"/>
      <c r="B388" s="2013" t="n"/>
      <c r="C388" s="2014" t="n"/>
      <c r="D388" s="3434" t="n"/>
      <c r="E388" s="3434" t="n"/>
      <c r="F388" s="3434" t="n"/>
      <c r="G388" s="3434" t="n"/>
      <c r="H388" s="3434" t="n"/>
      <c r="I388" s="3434" t="n"/>
      <c r="J388" s="3434" t="n"/>
      <c r="K388" s="3434" t="n"/>
      <c r="L388" s="3434" t="n"/>
      <c r="M388" s="3434" t="n"/>
      <c r="N388" s="3434" t="n"/>
      <c r="O388" s="3434" t="n"/>
      <c r="P388" s="2013" t="n"/>
      <c r="Q388" s="3434" t="n"/>
      <c r="R388" s="3434" t="n"/>
      <c r="S388" s="3434" t="n"/>
      <c r="T388" s="3434" t="n"/>
      <c r="U388" s="3434" t="n"/>
      <c r="V388" s="3434" t="n"/>
      <c r="W388" s="3434" t="n"/>
      <c r="X388" s="3434" t="n"/>
      <c r="Y388" s="3434" t="n"/>
      <c r="Z388" s="3434" t="n"/>
      <c r="AA388" s="3434" t="n"/>
      <c r="AB388" s="3434" t="n"/>
      <c r="AC388" s="3434" t="n"/>
      <c r="AD388" s="3434" t="n"/>
      <c r="AE388" s="3434" t="n"/>
      <c r="AF388" s="3434" t="n"/>
      <c r="AG388" s="3434" t="n"/>
      <c r="AH388" s="3434" t="n"/>
      <c r="AI388" s="3434" t="n"/>
      <c r="AJ388" s="3434" t="n"/>
      <c r="AK388" s="3434" t="n"/>
      <c r="AL388" s="3434" t="n"/>
      <c r="AM388" s="3434" t="n"/>
      <c r="AN388" s="3434" t="n"/>
      <c r="AO388" s="3434" t="n"/>
      <c r="AP388" s="3434" t="n"/>
      <c r="AQ388" s="3434" t="n"/>
      <c r="AR388" s="3434" t="n"/>
      <c r="AS388" s="3434" t="n"/>
      <c r="AT388" s="3434" t="n"/>
      <c r="AU388" s="3434" t="n"/>
      <c r="AV388" s="3434" t="n"/>
      <c r="AW388" s="3434" t="n"/>
      <c r="AX388" s="3434" t="n"/>
      <c r="AY388" s="3434" t="n"/>
      <c r="AZ388" s="3434" t="n"/>
      <c r="BA388" s="2013" t="n"/>
      <c r="BB388" s="2016" t="n"/>
    </row>
    <row r="389">
      <c r="A389" s="2012" t="n"/>
      <c r="B389" s="2013" t="n"/>
      <c r="C389" s="2014" t="n"/>
      <c r="D389" s="3434" t="n"/>
      <c r="E389" s="3434" t="n"/>
      <c r="F389" s="3434" t="n"/>
      <c r="G389" s="3434" t="n"/>
      <c r="H389" s="3434" t="n"/>
      <c r="I389" s="3434" t="n"/>
      <c r="J389" s="3434" t="n"/>
      <c r="K389" s="3434" t="n"/>
      <c r="L389" s="3434" t="n"/>
      <c r="M389" s="3434" t="n"/>
      <c r="N389" s="3434" t="n"/>
      <c r="O389" s="3434" t="n"/>
      <c r="P389" s="2013" t="n"/>
      <c r="Q389" s="3434" t="n"/>
      <c r="R389" s="3434" t="n"/>
      <c r="S389" s="3434" t="n"/>
      <c r="T389" s="3434" t="n"/>
      <c r="U389" s="3434" t="n"/>
      <c r="V389" s="3434" t="n"/>
      <c r="W389" s="3434" t="n"/>
      <c r="X389" s="3434" t="n"/>
      <c r="Y389" s="3434" t="n"/>
      <c r="Z389" s="3434" t="n"/>
      <c r="AA389" s="3434" t="n"/>
      <c r="AB389" s="3434" t="n"/>
      <c r="AC389" s="3434" t="n"/>
      <c r="AD389" s="3434" t="n"/>
      <c r="AE389" s="3434" t="n"/>
      <c r="AF389" s="3434" t="n"/>
      <c r="AG389" s="3434" t="n"/>
      <c r="AH389" s="3434" t="n"/>
      <c r="AI389" s="3434" t="n"/>
      <c r="AJ389" s="3434" t="n"/>
      <c r="AK389" s="3434" t="n"/>
      <c r="AL389" s="3434" t="n"/>
      <c r="AM389" s="3434" t="n"/>
      <c r="AN389" s="3434" t="n"/>
      <c r="AO389" s="3434" t="n"/>
      <c r="AP389" s="3434" t="n"/>
      <c r="AQ389" s="3434" t="n"/>
      <c r="AR389" s="3434" t="n"/>
      <c r="AS389" s="3434" t="n"/>
      <c r="AT389" s="3434" t="n"/>
      <c r="AU389" s="3434" t="n"/>
      <c r="AV389" s="3434" t="n"/>
      <c r="AW389" s="3434" t="n"/>
      <c r="AX389" s="3434" t="n"/>
      <c r="AY389" s="3434" t="n"/>
      <c r="AZ389" s="3434" t="n"/>
      <c r="BA389" s="2013" t="n"/>
      <c r="BB389" s="2016" t="n"/>
    </row>
    <row r="390">
      <c r="A390" s="2012" t="n"/>
      <c r="B390" s="2013" t="n"/>
      <c r="C390" s="2014" t="n"/>
      <c r="D390" s="3434" t="n"/>
      <c r="E390" s="3434" t="n"/>
      <c r="F390" s="3434" t="n"/>
      <c r="G390" s="3434" t="n"/>
      <c r="H390" s="3434" t="n"/>
      <c r="I390" s="3434" t="n"/>
      <c r="J390" s="3434" t="n"/>
      <c r="K390" s="3434" t="n"/>
      <c r="L390" s="3434" t="n"/>
      <c r="M390" s="3434" t="n"/>
      <c r="N390" s="3434" t="n"/>
      <c r="O390" s="3434" t="n"/>
      <c r="P390" s="2013" t="n"/>
      <c r="Q390" s="3434" t="n"/>
      <c r="R390" s="3434" t="n"/>
      <c r="S390" s="3434" t="n"/>
      <c r="T390" s="3434" t="n"/>
      <c r="U390" s="3434" t="n"/>
      <c r="V390" s="3434" t="n"/>
      <c r="W390" s="3434" t="n"/>
      <c r="X390" s="3434" t="n"/>
      <c r="Y390" s="3434" t="n"/>
      <c r="Z390" s="3434" t="n"/>
      <c r="AA390" s="3434" t="n"/>
      <c r="AB390" s="3434" t="n"/>
      <c r="AC390" s="3434" t="n"/>
      <c r="AD390" s="3434" t="n"/>
      <c r="AE390" s="3434" t="n"/>
      <c r="AF390" s="3434" t="n"/>
      <c r="AG390" s="3434" t="n"/>
      <c r="AH390" s="3434" t="n"/>
      <c r="AI390" s="3434" t="n"/>
      <c r="AJ390" s="3434" t="n"/>
      <c r="AK390" s="3434" t="n"/>
      <c r="AL390" s="3434" t="n"/>
      <c r="AM390" s="3434" t="n"/>
      <c r="AN390" s="3434" t="n"/>
      <c r="AO390" s="3434" t="n"/>
      <c r="AP390" s="3434" t="n"/>
      <c r="AQ390" s="3434" t="n"/>
      <c r="AR390" s="3434" t="n"/>
      <c r="AS390" s="3434" t="n"/>
      <c r="AT390" s="3434" t="n"/>
      <c r="AU390" s="3434" t="n"/>
      <c r="AV390" s="3434" t="n"/>
      <c r="AW390" s="3434" t="n"/>
      <c r="AX390" s="3434" t="n"/>
      <c r="AY390" s="3434" t="n"/>
      <c r="AZ390" s="3434" t="n"/>
      <c r="BA390" s="2013" t="n"/>
      <c r="BB390" s="2016" t="n"/>
    </row>
    <row r="391">
      <c r="A391" s="2012" t="n"/>
      <c r="B391" s="2013" t="n"/>
      <c r="C391" s="2014" t="n"/>
      <c r="D391" s="3434" t="n"/>
      <c r="E391" s="3434" t="n"/>
      <c r="F391" s="3434" t="n"/>
      <c r="G391" s="3434" t="n"/>
      <c r="H391" s="3434" t="n"/>
      <c r="I391" s="3434" t="n"/>
      <c r="J391" s="3434" t="n"/>
      <c r="K391" s="3434" t="n"/>
      <c r="L391" s="3434" t="n"/>
      <c r="M391" s="3434" t="n"/>
      <c r="N391" s="3434" t="n"/>
      <c r="O391" s="3434" t="n"/>
      <c r="P391" s="2013" t="n"/>
      <c r="Q391" s="3434" t="n"/>
      <c r="R391" s="3434" t="n"/>
      <c r="S391" s="3434" t="n"/>
      <c r="T391" s="3434" t="n"/>
      <c r="U391" s="3434" t="n"/>
      <c r="V391" s="3434" t="n"/>
      <c r="W391" s="3434" t="n"/>
      <c r="X391" s="3434" t="n"/>
      <c r="Y391" s="3434" t="n"/>
      <c r="Z391" s="3434" t="n"/>
      <c r="AA391" s="3434" t="n"/>
      <c r="AB391" s="3434" t="n"/>
      <c r="AC391" s="3434" t="n"/>
      <c r="AD391" s="3434" t="n"/>
      <c r="AE391" s="3434" t="n"/>
      <c r="AF391" s="3434" t="n"/>
      <c r="AG391" s="3434" t="n"/>
      <c r="AH391" s="3434" t="n"/>
      <c r="AI391" s="3434" t="n"/>
      <c r="AJ391" s="3434" t="n"/>
      <c r="AK391" s="3434" t="n"/>
      <c r="AL391" s="3434" t="n"/>
      <c r="AM391" s="3434" t="n"/>
      <c r="AN391" s="3434" t="n"/>
      <c r="AO391" s="3434" t="n"/>
      <c r="AP391" s="3434" t="n"/>
      <c r="AQ391" s="3434" t="n"/>
      <c r="AR391" s="3434" t="n"/>
      <c r="AS391" s="3434" t="n"/>
      <c r="AT391" s="3434" t="n"/>
      <c r="AU391" s="3434" t="n"/>
      <c r="AV391" s="3434" t="n"/>
      <c r="AW391" s="3434" t="n"/>
      <c r="AX391" s="3434" t="n"/>
      <c r="AY391" s="3434" t="n"/>
      <c r="AZ391" s="3434" t="n"/>
      <c r="BA391" s="2013" t="n"/>
      <c r="BB391" s="2016" t="n"/>
    </row>
    <row r="392">
      <c r="A392" s="2012" t="n"/>
      <c r="B392" s="2013" t="n"/>
      <c r="C392" s="2014" t="n"/>
      <c r="D392" s="3434" t="n"/>
      <c r="E392" s="3434" t="n"/>
      <c r="F392" s="3434" t="n"/>
      <c r="G392" s="3434" t="n"/>
      <c r="H392" s="3434" t="n"/>
      <c r="I392" s="3434" t="n"/>
      <c r="J392" s="3434" t="n"/>
      <c r="K392" s="3434" t="n"/>
      <c r="L392" s="3434" t="n"/>
      <c r="M392" s="3434" t="n"/>
      <c r="N392" s="3434" t="n"/>
      <c r="O392" s="3434" t="n"/>
      <c r="P392" s="2013" t="n"/>
      <c r="Q392" s="3434" t="n"/>
      <c r="R392" s="3434" t="n"/>
      <c r="S392" s="3434" t="n"/>
      <c r="T392" s="3434" t="n"/>
      <c r="U392" s="3434" t="n"/>
      <c r="V392" s="3434" t="n"/>
      <c r="W392" s="3434" t="n"/>
      <c r="X392" s="3434" t="n"/>
      <c r="Y392" s="3434" t="n"/>
      <c r="Z392" s="3434" t="n"/>
      <c r="AA392" s="3434" t="n"/>
      <c r="AB392" s="3434" t="n"/>
      <c r="AC392" s="3434" t="n"/>
      <c r="AD392" s="3434" t="n"/>
      <c r="AE392" s="3434" t="n"/>
      <c r="AF392" s="3434" t="n"/>
      <c r="AG392" s="3434" t="n"/>
      <c r="AH392" s="3434" t="n"/>
      <c r="AI392" s="3434" t="n"/>
      <c r="AJ392" s="3434" t="n"/>
      <c r="AK392" s="3434" t="n"/>
      <c r="AL392" s="3434" t="n"/>
      <c r="AM392" s="3434" t="n"/>
      <c r="AN392" s="3434" t="n"/>
      <c r="AO392" s="3434" t="n"/>
      <c r="AP392" s="3434" t="n"/>
      <c r="AQ392" s="3434" t="n"/>
      <c r="AR392" s="3434" t="n"/>
      <c r="AS392" s="3434" t="n"/>
      <c r="AT392" s="3434" t="n"/>
      <c r="AU392" s="3434" t="n"/>
      <c r="AV392" s="3434" t="n"/>
      <c r="AW392" s="3434" t="n"/>
      <c r="AX392" s="3434" t="n"/>
      <c r="AY392" s="3434" t="n"/>
      <c r="AZ392" s="3434" t="n"/>
      <c r="BA392" s="2013" t="n"/>
      <c r="BB392" s="2016" t="n"/>
    </row>
    <row r="393">
      <c r="A393" s="2012" t="n"/>
      <c r="B393" s="2013" t="n"/>
      <c r="C393" s="2014" t="n"/>
      <c r="D393" s="3434" t="n"/>
      <c r="E393" s="3434" t="n"/>
      <c r="F393" s="3434" t="n"/>
      <c r="G393" s="3434" t="n"/>
      <c r="H393" s="3434" t="n"/>
      <c r="I393" s="3434" t="n"/>
      <c r="J393" s="3434" t="n"/>
      <c r="K393" s="3434" t="n"/>
      <c r="L393" s="3434" t="n"/>
      <c r="M393" s="3434" t="n"/>
      <c r="N393" s="3434" t="n"/>
      <c r="O393" s="3434" t="n"/>
      <c r="P393" s="2013" t="n"/>
      <c r="Q393" s="3434" t="n"/>
      <c r="R393" s="3434" t="n"/>
      <c r="S393" s="3434" t="n"/>
      <c r="T393" s="3434" t="n"/>
      <c r="U393" s="3434" t="n"/>
      <c r="V393" s="3434" t="n"/>
      <c r="W393" s="3434" t="n"/>
      <c r="X393" s="3434" t="n"/>
      <c r="Y393" s="3434" t="n"/>
      <c r="Z393" s="3434" t="n"/>
      <c r="AA393" s="3434" t="n"/>
      <c r="AB393" s="3434" t="n"/>
      <c r="AC393" s="3434" t="n"/>
      <c r="AD393" s="3434" t="n"/>
      <c r="AE393" s="3434" t="n"/>
      <c r="AF393" s="3434" t="n"/>
      <c r="AG393" s="3434" t="n"/>
      <c r="AH393" s="3434" t="n"/>
      <c r="AI393" s="3434" t="n"/>
      <c r="AJ393" s="3434" t="n"/>
      <c r="AK393" s="3434" t="n"/>
      <c r="AL393" s="3434" t="n"/>
      <c r="AM393" s="3434" t="n"/>
      <c r="AN393" s="3434" t="n"/>
      <c r="AO393" s="3434" t="n"/>
      <c r="AP393" s="3434" t="n"/>
      <c r="AQ393" s="3434" t="n"/>
      <c r="AR393" s="3434" t="n"/>
      <c r="AS393" s="3434" t="n"/>
      <c r="AT393" s="3434" t="n"/>
      <c r="AU393" s="3434" t="n"/>
      <c r="AV393" s="3434" t="n"/>
      <c r="AW393" s="3434" t="n"/>
      <c r="AX393" s="3434" t="n"/>
      <c r="AY393" s="3434" t="n"/>
      <c r="AZ393" s="3434" t="n"/>
      <c r="BA393" s="2013" t="n"/>
      <c r="BB393" s="2016" t="n"/>
    </row>
    <row r="394">
      <c r="A394" s="2012" t="n"/>
      <c r="B394" s="2013" t="n"/>
      <c r="C394" s="2014" t="n"/>
      <c r="D394" s="3434" t="n"/>
      <c r="E394" s="3434" t="n"/>
      <c r="F394" s="3434" t="n"/>
      <c r="G394" s="3434" t="n"/>
      <c r="H394" s="3434" t="n"/>
      <c r="I394" s="3434" t="n"/>
      <c r="J394" s="3434" t="n"/>
      <c r="K394" s="3434" t="n"/>
      <c r="L394" s="3434" t="n"/>
      <c r="M394" s="3434" t="n"/>
      <c r="N394" s="3434" t="n"/>
      <c r="O394" s="3434" t="n"/>
      <c r="P394" s="2013" t="n"/>
      <c r="Q394" s="3434" t="n"/>
      <c r="R394" s="3434" t="n"/>
      <c r="S394" s="3434" t="n"/>
      <c r="T394" s="3434" t="n"/>
      <c r="U394" s="3434" t="n"/>
      <c r="V394" s="3434" t="n"/>
      <c r="W394" s="3434" t="n"/>
      <c r="X394" s="3434" t="n"/>
      <c r="Y394" s="3434" t="n"/>
      <c r="Z394" s="3434" t="n"/>
      <c r="AA394" s="3434" t="n"/>
      <c r="AB394" s="3434" t="n"/>
      <c r="AC394" s="3434" t="n"/>
      <c r="AD394" s="3434" t="n"/>
      <c r="AE394" s="3434" t="n"/>
      <c r="AF394" s="3434" t="n"/>
      <c r="AG394" s="3434" t="n"/>
      <c r="AH394" s="3434" t="n"/>
      <c r="AI394" s="3434" t="n"/>
      <c r="AJ394" s="3434" t="n"/>
      <c r="AK394" s="3434" t="n"/>
      <c r="AL394" s="3434" t="n"/>
      <c r="AM394" s="3434" t="n"/>
      <c r="AN394" s="3434" t="n"/>
      <c r="AO394" s="3434" t="n"/>
      <c r="AP394" s="3434" t="n"/>
      <c r="AQ394" s="3434" t="n"/>
      <c r="AR394" s="3434" t="n"/>
      <c r="AS394" s="3434" t="n"/>
      <c r="AT394" s="3434" t="n"/>
      <c r="AU394" s="3434" t="n"/>
      <c r="AV394" s="3434" t="n"/>
      <c r="AW394" s="3434" t="n"/>
      <c r="AX394" s="3434" t="n"/>
      <c r="AY394" s="3434" t="n"/>
      <c r="AZ394" s="3434" t="n"/>
      <c r="BA394" s="2013" t="n"/>
      <c r="BB394" s="2016" t="n"/>
    </row>
    <row r="395">
      <c r="A395" s="2012" t="n"/>
      <c r="B395" s="2013" t="n"/>
      <c r="C395" s="2014" t="n"/>
      <c r="D395" s="3434" t="n"/>
      <c r="E395" s="3434" t="n"/>
      <c r="F395" s="3434" t="n"/>
      <c r="G395" s="3434" t="n"/>
      <c r="H395" s="3434" t="n"/>
      <c r="I395" s="3434" t="n"/>
      <c r="J395" s="3434" t="n"/>
      <c r="K395" s="3434" t="n"/>
      <c r="L395" s="3434" t="n"/>
      <c r="M395" s="3434" t="n"/>
      <c r="N395" s="3434" t="n"/>
      <c r="O395" s="3434" t="n"/>
      <c r="P395" s="2013" t="n"/>
      <c r="Q395" s="3434" t="n"/>
      <c r="R395" s="3434" t="n"/>
      <c r="S395" s="3434" t="n"/>
      <c r="T395" s="3434" t="n"/>
      <c r="U395" s="3434" t="n"/>
      <c r="V395" s="3434" t="n"/>
      <c r="W395" s="3434" t="n"/>
      <c r="X395" s="3434" t="n"/>
      <c r="Y395" s="3434" t="n"/>
      <c r="Z395" s="3434" t="n"/>
      <c r="AA395" s="3434" t="n"/>
      <c r="AB395" s="3434" t="n"/>
      <c r="AC395" s="3434" t="n"/>
      <c r="AD395" s="3434" t="n"/>
      <c r="AE395" s="3434" t="n"/>
      <c r="AF395" s="3434" t="n"/>
      <c r="AG395" s="3434" t="n"/>
      <c r="AH395" s="3434" t="n"/>
      <c r="AI395" s="3434" t="n"/>
      <c r="AJ395" s="3434" t="n"/>
      <c r="AK395" s="3434" t="n"/>
      <c r="AL395" s="3434" t="n"/>
      <c r="AM395" s="3434" t="n"/>
      <c r="AN395" s="3434" t="n"/>
      <c r="AO395" s="3434" t="n"/>
      <c r="AP395" s="3434" t="n"/>
      <c r="AQ395" s="3434" t="n"/>
      <c r="AR395" s="3434" t="n"/>
      <c r="AS395" s="3434" t="n"/>
      <c r="AT395" s="3434" t="n"/>
      <c r="AU395" s="3434" t="n"/>
      <c r="AV395" s="3434" t="n"/>
      <c r="AW395" s="3434" t="n"/>
      <c r="AX395" s="3434" t="n"/>
      <c r="AY395" s="3434" t="n"/>
      <c r="AZ395" s="3434" t="n"/>
      <c r="BA395" s="2013" t="n"/>
      <c r="BB395" s="2016" t="n"/>
    </row>
    <row r="396">
      <c r="A396" s="2012" t="n"/>
      <c r="B396" s="2013" t="n"/>
      <c r="C396" s="2014" t="n"/>
      <c r="D396" s="3434" t="n"/>
      <c r="E396" s="3434" t="n"/>
      <c r="F396" s="3434" t="n"/>
      <c r="G396" s="3434" t="n"/>
      <c r="H396" s="3434" t="n"/>
      <c r="I396" s="3434" t="n"/>
      <c r="J396" s="3434" t="n"/>
      <c r="K396" s="3434" t="n"/>
      <c r="L396" s="3434" t="n"/>
      <c r="M396" s="3434" t="n"/>
      <c r="N396" s="3434" t="n"/>
      <c r="O396" s="3434" t="n"/>
      <c r="P396" s="2013" t="n"/>
      <c r="Q396" s="3434" t="n"/>
      <c r="R396" s="3434" t="n"/>
      <c r="S396" s="3434" t="n"/>
      <c r="T396" s="3434" t="n"/>
      <c r="U396" s="3434" t="n"/>
      <c r="V396" s="3434" t="n"/>
      <c r="W396" s="3434" t="n"/>
      <c r="X396" s="3434" t="n"/>
      <c r="Y396" s="3434" t="n"/>
      <c r="Z396" s="3434" t="n"/>
      <c r="AA396" s="3434" t="n"/>
      <c r="AB396" s="3434" t="n"/>
      <c r="AC396" s="3434" t="n"/>
      <c r="AD396" s="3434" t="n"/>
      <c r="AE396" s="3434" t="n"/>
      <c r="AF396" s="3434" t="n"/>
      <c r="AG396" s="3434" t="n"/>
      <c r="AH396" s="3434" t="n"/>
      <c r="AI396" s="3434" t="n"/>
      <c r="AJ396" s="3434" t="n"/>
      <c r="AK396" s="3434" t="n"/>
      <c r="AL396" s="3434" t="n"/>
      <c r="AM396" s="3434" t="n"/>
      <c r="AN396" s="3434" t="n"/>
      <c r="AO396" s="3434" t="n"/>
      <c r="AP396" s="3434" t="n"/>
      <c r="AQ396" s="3434" t="n"/>
      <c r="AR396" s="3434" t="n"/>
      <c r="AS396" s="3434" t="n"/>
      <c r="AT396" s="3434" t="n"/>
      <c r="AU396" s="3434" t="n"/>
      <c r="AV396" s="3434" t="n"/>
      <c r="AW396" s="3434" t="n"/>
      <c r="AX396" s="3434" t="n"/>
      <c r="AY396" s="3434" t="n"/>
      <c r="AZ396" s="3434" t="n"/>
      <c r="BA396" s="2013" t="n"/>
      <c r="BB396" s="2016" t="n"/>
    </row>
    <row r="397">
      <c r="A397" s="2012" t="n"/>
      <c r="B397" s="2013" t="n"/>
      <c r="C397" s="2014" t="n"/>
      <c r="D397" s="3434" t="n"/>
      <c r="E397" s="3434" t="n"/>
      <c r="F397" s="3434" t="n"/>
      <c r="G397" s="3434" t="n"/>
      <c r="H397" s="3434" t="n"/>
      <c r="I397" s="3434" t="n"/>
      <c r="J397" s="3434" t="n"/>
      <c r="K397" s="3434" t="n"/>
      <c r="L397" s="3434" t="n"/>
      <c r="M397" s="3434" t="n"/>
      <c r="N397" s="3434" t="n"/>
      <c r="O397" s="3434" t="n"/>
      <c r="P397" s="2013" t="n"/>
      <c r="Q397" s="3434" t="n"/>
      <c r="R397" s="3434" t="n"/>
      <c r="S397" s="3434" t="n"/>
      <c r="T397" s="3434" t="n"/>
      <c r="U397" s="3434" t="n"/>
      <c r="V397" s="3434" t="n"/>
      <c r="W397" s="3434" t="n"/>
      <c r="X397" s="3434" t="n"/>
      <c r="Y397" s="3434" t="n"/>
      <c r="Z397" s="3434" t="n"/>
      <c r="AA397" s="3434" t="n"/>
      <c r="AB397" s="3434" t="n"/>
      <c r="AC397" s="3434" t="n"/>
      <c r="AD397" s="3434" t="n"/>
      <c r="AE397" s="3434" t="n"/>
      <c r="AF397" s="3434" t="n"/>
      <c r="AG397" s="3434" t="n"/>
      <c r="AH397" s="3434" t="n"/>
      <c r="AI397" s="3434" t="n"/>
      <c r="AJ397" s="3434" t="n"/>
      <c r="AK397" s="3434" t="n"/>
      <c r="AL397" s="3434" t="n"/>
      <c r="AM397" s="3434" t="n"/>
      <c r="AN397" s="3434" t="n"/>
      <c r="AO397" s="3434" t="n"/>
      <c r="AP397" s="3434" t="n"/>
      <c r="AQ397" s="3434" t="n"/>
      <c r="AR397" s="3434" t="n"/>
      <c r="AS397" s="3434" t="n"/>
      <c r="AT397" s="3434" t="n"/>
      <c r="AU397" s="3434" t="n"/>
      <c r="AV397" s="3434" t="n"/>
      <c r="AW397" s="3434" t="n"/>
      <c r="AX397" s="3434" t="n"/>
      <c r="AY397" s="3434" t="n"/>
      <c r="AZ397" s="3434" t="n"/>
      <c r="BA397" s="2013" t="n"/>
      <c r="BB397" s="2016" t="n"/>
    </row>
    <row r="398">
      <c r="A398" s="2012" t="n"/>
      <c r="B398" s="2013" t="n"/>
      <c r="C398" s="2014" t="n"/>
      <c r="D398" s="3434" t="n"/>
      <c r="E398" s="3434" t="n"/>
      <c r="F398" s="3434" t="n"/>
      <c r="G398" s="3434" t="n"/>
      <c r="H398" s="3434" t="n"/>
      <c r="I398" s="3434" t="n"/>
      <c r="J398" s="3434" t="n"/>
      <c r="K398" s="3434" t="n"/>
      <c r="L398" s="3434" t="n"/>
      <c r="M398" s="3434" t="n"/>
      <c r="N398" s="3434" t="n"/>
      <c r="O398" s="3434" t="n"/>
      <c r="P398" s="2013" t="n"/>
      <c r="Q398" s="3434" t="n"/>
      <c r="R398" s="3434" t="n"/>
      <c r="S398" s="3434" t="n"/>
      <c r="T398" s="3434" t="n"/>
      <c r="U398" s="3434" t="n"/>
      <c r="V398" s="3434" t="n"/>
      <c r="W398" s="3434" t="n"/>
      <c r="X398" s="3434" t="n"/>
      <c r="Y398" s="3434" t="n"/>
      <c r="Z398" s="3434" t="n"/>
      <c r="AA398" s="3434" t="n"/>
      <c r="AB398" s="3434" t="n"/>
      <c r="AC398" s="3434" t="n"/>
      <c r="AD398" s="3434" t="n"/>
      <c r="AE398" s="3434" t="n"/>
      <c r="AF398" s="3434" t="n"/>
      <c r="AG398" s="3434" t="n"/>
      <c r="AH398" s="3434" t="n"/>
      <c r="AI398" s="3434" t="n"/>
      <c r="AJ398" s="3434" t="n"/>
      <c r="AK398" s="3434" t="n"/>
      <c r="AL398" s="3434" t="n"/>
      <c r="AM398" s="3434" t="n"/>
      <c r="AN398" s="3434" t="n"/>
      <c r="AO398" s="3434" t="n"/>
      <c r="AP398" s="3434" t="n"/>
      <c r="AQ398" s="3434" t="n"/>
      <c r="AR398" s="3434" t="n"/>
      <c r="AS398" s="3434" t="n"/>
      <c r="AT398" s="3434" t="n"/>
      <c r="AU398" s="3434" t="n"/>
      <c r="AV398" s="3434" t="n"/>
      <c r="AW398" s="3434" t="n"/>
      <c r="AX398" s="3434" t="n"/>
      <c r="AY398" s="3434" t="n"/>
      <c r="AZ398" s="3434" t="n"/>
      <c r="BA398" s="2013" t="n"/>
      <c r="BB398" s="2016" t="n"/>
    </row>
    <row r="399">
      <c r="A399" s="2012" t="n"/>
      <c r="B399" s="2013" t="n"/>
      <c r="C399" s="2014" t="n"/>
      <c r="D399" s="3434" t="n"/>
      <c r="E399" s="3434" t="n"/>
      <c r="F399" s="3434" t="n"/>
      <c r="G399" s="3434" t="n"/>
      <c r="H399" s="3434" t="n"/>
      <c r="I399" s="3434" t="n"/>
      <c r="J399" s="3434" t="n"/>
      <c r="K399" s="3434" t="n"/>
      <c r="L399" s="3434" t="n"/>
      <c r="M399" s="3434" t="n"/>
      <c r="N399" s="3434" t="n"/>
      <c r="O399" s="3434" t="n"/>
      <c r="P399" s="2013" t="n"/>
      <c r="Q399" s="3434" t="n"/>
      <c r="R399" s="3434" t="n"/>
      <c r="S399" s="3434" t="n"/>
      <c r="T399" s="3434" t="n"/>
      <c r="U399" s="3434" t="n"/>
      <c r="V399" s="3434" t="n"/>
      <c r="W399" s="3434" t="n"/>
      <c r="X399" s="3434" t="n"/>
      <c r="Y399" s="3434" t="n"/>
      <c r="Z399" s="3434" t="n"/>
      <c r="AA399" s="3434" t="n"/>
      <c r="AB399" s="3434" t="n"/>
      <c r="AC399" s="3434" t="n"/>
      <c r="AD399" s="3434" t="n"/>
      <c r="AE399" s="3434" t="n"/>
      <c r="AF399" s="3434" t="n"/>
      <c r="AG399" s="3434" t="n"/>
      <c r="AH399" s="3434" t="n"/>
      <c r="AI399" s="3434" t="n"/>
      <c r="AJ399" s="3434" t="n"/>
      <c r="AK399" s="3434" t="n"/>
      <c r="AL399" s="3434" t="n"/>
      <c r="AM399" s="3434" t="n"/>
      <c r="AN399" s="3434" t="n"/>
      <c r="AO399" s="3434" t="n"/>
      <c r="AP399" s="3434" t="n"/>
      <c r="AQ399" s="3434" t="n"/>
      <c r="AR399" s="3434" t="n"/>
      <c r="AS399" s="3434" t="n"/>
      <c r="AT399" s="3434" t="n"/>
      <c r="AU399" s="3434" t="n"/>
      <c r="AV399" s="3434" t="n"/>
      <c r="AW399" s="3434" t="n"/>
      <c r="AX399" s="3434" t="n"/>
      <c r="AY399" s="3434" t="n"/>
      <c r="AZ399" s="3434" t="n"/>
      <c r="BA399" s="2013" t="n"/>
      <c r="BB399" s="2016" t="n"/>
    </row>
    <row r="400">
      <c r="A400" s="2012" t="n"/>
      <c r="B400" s="2013" t="n"/>
      <c r="C400" s="2014" t="n"/>
      <c r="D400" s="3434" t="n"/>
      <c r="E400" s="3434" t="n"/>
      <c r="F400" s="3434" t="n"/>
      <c r="G400" s="3434" t="n"/>
      <c r="H400" s="3434" t="n"/>
      <c r="I400" s="3434" t="n"/>
      <c r="J400" s="3434" t="n"/>
      <c r="K400" s="3434" t="n"/>
      <c r="L400" s="3434" t="n"/>
      <c r="M400" s="3434" t="n"/>
      <c r="N400" s="3434" t="n"/>
      <c r="O400" s="3434" t="n"/>
      <c r="P400" s="2013" t="n"/>
      <c r="Q400" s="3434" t="n"/>
      <c r="R400" s="3434" t="n"/>
      <c r="S400" s="3434" t="n"/>
      <c r="T400" s="3434" t="n"/>
      <c r="U400" s="3434" t="n"/>
      <c r="V400" s="3434" t="n"/>
      <c r="W400" s="3434" t="n"/>
      <c r="X400" s="3434" t="n"/>
      <c r="Y400" s="3434" t="n"/>
      <c r="Z400" s="3434" t="n"/>
      <c r="AA400" s="3434" t="n"/>
      <c r="AB400" s="3434" t="n"/>
      <c r="AC400" s="3434" t="n"/>
      <c r="AD400" s="3434" t="n"/>
      <c r="AE400" s="3434" t="n"/>
      <c r="AF400" s="3434" t="n"/>
      <c r="AG400" s="3434" t="n"/>
      <c r="AH400" s="3434" t="n"/>
      <c r="AI400" s="3434" t="n"/>
      <c r="AJ400" s="3434" t="n"/>
      <c r="AK400" s="3434" t="n"/>
      <c r="AL400" s="3434" t="n"/>
      <c r="AM400" s="3434" t="n"/>
      <c r="AN400" s="3434" t="n"/>
      <c r="AO400" s="3434" t="n"/>
      <c r="AP400" s="3434" t="n"/>
      <c r="AQ400" s="3434" t="n"/>
      <c r="AR400" s="3434" t="n"/>
      <c r="AS400" s="3434" t="n"/>
      <c r="AT400" s="3434" t="n"/>
      <c r="AU400" s="3434" t="n"/>
      <c r="AV400" s="3434" t="n"/>
      <c r="AW400" s="3434" t="n"/>
      <c r="AX400" s="3434" t="n"/>
      <c r="AY400" s="3434" t="n"/>
      <c r="AZ400" s="3434" t="n"/>
      <c r="BA400" s="2013" t="n"/>
      <c r="BB400" s="2016" t="n"/>
    </row>
    <row r="401">
      <c r="A401" s="2012" t="n"/>
      <c r="B401" s="2013" t="n"/>
      <c r="C401" s="2014" t="n"/>
      <c r="D401" s="3434" t="n"/>
      <c r="E401" s="3434" t="n"/>
      <c r="F401" s="3434" t="n"/>
      <c r="G401" s="3434" t="n"/>
      <c r="H401" s="3434" t="n"/>
      <c r="I401" s="3434" t="n"/>
      <c r="J401" s="3434" t="n"/>
      <c r="K401" s="3434" t="n"/>
      <c r="L401" s="3434" t="n"/>
      <c r="M401" s="3434" t="n"/>
      <c r="N401" s="3434" t="n"/>
      <c r="O401" s="3434" t="n"/>
      <c r="P401" s="2013" t="n"/>
      <c r="Q401" s="3434" t="n"/>
      <c r="R401" s="3434" t="n"/>
      <c r="S401" s="3434" t="n"/>
      <c r="T401" s="3434" t="n"/>
      <c r="U401" s="3434" t="n"/>
      <c r="V401" s="3434" t="n"/>
      <c r="W401" s="3434" t="n"/>
      <c r="X401" s="3434" t="n"/>
      <c r="Y401" s="3434" t="n"/>
      <c r="Z401" s="3434" t="n"/>
      <c r="AA401" s="3434" t="n"/>
      <c r="AB401" s="3434" t="n"/>
      <c r="AC401" s="3434" t="n"/>
      <c r="AD401" s="3434" t="n"/>
      <c r="AE401" s="3434" t="n"/>
      <c r="AF401" s="3434" t="n"/>
      <c r="AG401" s="3434" t="n"/>
      <c r="AH401" s="3434" t="n"/>
      <c r="AI401" s="3434" t="n"/>
      <c r="AJ401" s="3434" t="n"/>
      <c r="AK401" s="3434" t="n"/>
      <c r="AL401" s="3434" t="n"/>
      <c r="AM401" s="3434" t="n"/>
      <c r="AN401" s="3434" t="n"/>
      <c r="AO401" s="3434" t="n"/>
      <c r="AP401" s="3434" t="n"/>
      <c r="AQ401" s="3434" t="n"/>
      <c r="AR401" s="3434" t="n"/>
      <c r="AS401" s="3434" t="n"/>
      <c r="AT401" s="3434" t="n"/>
      <c r="AU401" s="3434" t="n"/>
      <c r="AV401" s="3434" t="n"/>
      <c r="AW401" s="3434" t="n"/>
      <c r="AX401" s="3434" t="n"/>
      <c r="AY401" s="3434" t="n"/>
      <c r="AZ401" s="3434" t="n"/>
      <c r="BA401" s="2013" t="n"/>
      <c r="BB401" s="2016" t="n"/>
    </row>
    <row r="402">
      <c r="A402" s="2012" t="n"/>
      <c r="B402" s="2013" t="n"/>
      <c r="C402" s="2014" t="n"/>
      <c r="D402" s="3434" t="n"/>
      <c r="E402" s="3434" t="n"/>
      <c r="F402" s="3434" t="n"/>
      <c r="G402" s="3434" t="n"/>
      <c r="H402" s="3434" t="n"/>
      <c r="I402" s="3434" t="n"/>
      <c r="J402" s="3434" t="n"/>
      <c r="K402" s="3434" t="n"/>
      <c r="L402" s="3434" t="n"/>
      <c r="M402" s="3434" t="n"/>
      <c r="N402" s="3434" t="n"/>
      <c r="O402" s="3434" t="n"/>
      <c r="P402" s="2013" t="n"/>
      <c r="Q402" s="3434" t="n"/>
      <c r="R402" s="3434" t="n"/>
      <c r="S402" s="3434" t="n"/>
      <c r="T402" s="3434" t="n"/>
      <c r="U402" s="3434" t="n"/>
      <c r="V402" s="3434" t="n"/>
      <c r="W402" s="3434" t="n"/>
      <c r="X402" s="3434" t="n"/>
      <c r="Y402" s="3434" t="n"/>
      <c r="Z402" s="3434" t="n"/>
      <c r="AA402" s="3434" t="n"/>
      <c r="AB402" s="3434" t="n"/>
      <c r="AC402" s="3434" t="n"/>
      <c r="AD402" s="3434" t="n"/>
      <c r="AE402" s="3434" t="n"/>
      <c r="AF402" s="3434" t="n"/>
      <c r="AG402" s="3434" t="n"/>
      <c r="AH402" s="3434" t="n"/>
      <c r="AI402" s="3434" t="n"/>
      <c r="AJ402" s="3434" t="n"/>
      <c r="AK402" s="3434" t="n"/>
      <c r="AL402" s="3434" t="n"/>
      <c r="AM402" s="3434" t="n"/>
      <c r="AN402" s="3434" t="n"/>
      <c r="AO402" s="3434" t="n"/>
      <c r="AP402" s="3434" t="n"/>
      <c r="AQ402" s="3434" t="n"/>
      <c r="AR402" s="3434" t="n"/>
      <c r="AS402" s="3434" t="n"/>
      <c r="AT402" s="3434" t="n"/>
      <c r="AU402" s="3434" t="n"/>
      <c r="AV402" s="3434" t="n"/>
      <c r="AW402" s="3434" t="n"/>
      <c r="AX402" s="3434" t="n"/>
      <c r="AY402" s="3434" t="n"/>
      <c r="AZ402" s="3434" t="n"/>
      <c r="BA402" s="2013" t="n"/>
      <c r="BB402" s="2016" t="n"/>
    </row>
    <row r="403">
      <c r="A403" s="2012" t="n"/>
      <c r="B403" s="2013" t="n"/>
      <c r="C403" s="2014" t="n"/>
      <c r="D403" s="3434" t="n"/>
      <c r="E403" s="3434" t="n"/>
      <c r="F403" s="3434" t="n"/>
      <c r="G403" s="3434" t="n"/>
      <c r="H403" s="3434" t="n"/>
      <c r="I403" s="3434" t="n"/>
      <c r="J403" s="3434" t="n"/>
      <c r="K403" s="3434" t="n"/>
      <c r="L403" s="3434" t="n"/>
      <c r="M403" s="3434" t="n"/>
      <c r="N403" s="3434" t="n"/>
      <c r="O403" s="3434" t="n"/>
      <c r="P403" s="2013" t="n"/>
      <c r="Q403" s="3434" t="n"/>
      <c r="R403" s="3434" t="n"/>
      <c r="S403" s="3434" t="n"/>
      <c r="T403" s="3434" t="n"/>
      <c r="U403" s="3434" t="n"/>
      <c r="V403" s="3434" t="n"/>
      <c r="W403" s="3434" t="n"/>
      <c r="X403" s="3434" t="n"/>
      <c r="Y403" s="3434" t="n"/>
      <c r="Z403" s="3434" t="n"/>
      <c r="AA403" s="3434" t="n"/>
      <c r="AB403" s="3434" t="n"/>
      <c r="AC403" s="3434" t="n"/>
      <c r="AD403" s="3434" t="n"/>
      <c r="AE403" s="3434" t="n"/>
      <c r="AF403" s="3434" t="n"/>
      <c r="AG403" s="3434" t="n"/>
      <c r="AH403" s="3434" t="n"/>
      <c r="AI403" s="3434" t="n"/>
      <c r="AJ403" s="3434" t="n"/>
      <c r="AK403" s="3434" t="n"/>
      <c r="AL403" s="3434" t="n"/>
      <c r="AM403" s="3434" t="n"/>
      <c r="AN403" s="3434" t="n"/>
      <c r="AO403" s="3434" t="n"/>
      <c r="AP403" s="3434" t="n"/>
      <c r="AQ403" s="3434" t="n"/>
      <c r="AR403" s="3434" t="n"/>
      <c r="AS403" s="3434" t="n"/>
      <c r="AT403" s="3434" t="n"/>
      <c r="AU403" s="3434" t="n"/>
      <c r="AV403" s="3434" t="n"/>
      <c r="AW403" s="3434" t="n"/>
      <c r="AX403" s="3434" t="n"/>
      <c r="AY403" s="3434" t="n"/>
      <c r="AZ403" s="3434" t="n"/>
      <c r="BA403" s="2013" t="n"/>
      <c r="BB403" s="2016" t="n"/>
    </row>
    <row r="404">
      <c r="A404" s="2012" t="n"/>
      <c r="B404" s="2013" t="n"/>
      <c r="C404" s="2014" t="n"/>
      <c r="D404" s="3434" t="n"/>
      <c r="E404" s="3434" t="n"/>
      <c r="F404" s="3434" t="n"/>
      <c r="G404" s="3434" t="n"/>
      <c r="H404" s="3434" t="n"/>
      <c r="I404" s="3434" t="n"/>
      <c r="J404" s="3434" t="n"/>
      <c r="K404" s="3434" t="n"/>
      <c r="L404" s="3434" t="n"/>
      <c r="M404" s="3434" t="n"/>
      <c r="N404" s="3434" t="n"/>
      <c r="O404" s="3434" t="n"/>
      <c r="P404" s="2013" t="n"/>
      <c r="Q404" s="3434" t="n"/>
      <c r="R404" s="3434" t="n"/>
      <c r="S404" s="3434" t="n"/>
      <c r="T404" s="3434" t="n"/>
      <c r="U404" s="3434" t="n"/>
      <c r="V404" s="3434" t="n"/>
      <c r="W404" s="3434" t="n"/>
      <c r="X404" s="3434" t="n"/>
      <c r="Y404" s="3434" t="n"/>
      <c r="Z404" s="3434" t="n"/>
      <c r="AA404" s="3434" t="n"/>
      <c r="AB404" s="3434" t="n"/>
      <c r="AC404" s="3434" t="n"/>
      <c r="AD404" s="3434" t="n"/>
      <c r="AE404" s="3434" t="n"/>
      <c r="AF404" s="3434" t="n"/>
      <c r="AG404" s="3434" t="n"/>
      <c r="AH404" s="3434" t="n"/>
      <c r="AI404" s="3434" t="n"/>
      <c r="AJ404" s="3434" t="n"/>
      <c r="AK404" s="3434" t="n"/>
      <c r="AL404" s="3434" t="n"/>
      <c r="AM404" s="3434" t="n"/>
      <c r="AN404" s="3434" t="n"/>
      <c r="AO404" s="3434" t="n"/>
      <c r="AP404" s="3434" t="n"/>
      <c r="AQ404" s="3434" t="n"/>
      <c r="AR404" s="3434" t="n"/>
      <c r="AS404" s="3434" t="n"/>
      <c r="AT404" s="3434" t="n"/>
      <c r="AU404" s="3434" t="n"/>
      <c r="AV404" s="3434" t="n"/>
      <c r="AW404" s="3434" t="n"/>
      <c r="AX404" s="3434" t="n"/>
      <c r="AY404" s="3434" t="n"/>
      <c r="AZ404" s="3434" t="n"/>
      <c r="BA404" s="2013" t="n"/>
      <c r="BB404" s="2016" t="n"/>
    </row>
    <row r="405">
      <c r="A405" s="2012" t="n"/>
      <c r="B405" s="2013" t="n"/>
      <c r="C405" s="2014" t="n"/>
      <c r="D405" s="3434" t="n"/>
      <c r="E405" s="3434" t="n"/>
      <c r="F405" s="3434" t="n"/>
      <c r="G405" s="3434" t="n"/>
      <c r="H405" s="3434" t="n"/>
      <c r="I405" s="3434" t="n"/>
      <c r="J405" s="3434" t="n"/>
      <c r="K405" s="3434" t="n"/>
      <c r="L405" s="3434" t="n"/>
      <c r="M405" s="3434" t="n"/>
      <c r="N405" s="3434" t="n"/>
      <c r="O405" s="3434" t="n"/>
      <c r="P405" s="2013" t="n"/>
      <c r="Q405" s="3434" t="n"/>
      <c r="R405" s="3434" t="n"/>
      <c r="S405" s="3434" t="n"/>
      <c r="T405" s="3434" t="n"/>
      <c r="U405" s="3434" t="n"/>
      <c r="V405" s="3434" t="n"/>
      <c r="W405" s="3434" t="n"/>
      <c r="X405" s="3434" t="n"/>
      <c r="Y405" s="3434" t="n"/>
      <c r="Z405" s="3434" t="n"/>
      <c r="AA405" s="3434" t="n"/>
      <c r="AB405" s="3434" t="n"/>
      <c r="AC405" s="3434" t="n"/>
      <c r="AD405" s="3434" t="n"/>
      <c r="AE405" s="3434" t="n"/>
      <c r="AF405" s="3434" t="n"/>
      <c r="AG405" s="3434" t="n"/>
      <c r="AH405" s="3434" t="n"/>
      <c r="AI405" s="3434" t="n"/>
      <c r="AJ405" s="3434" t="n"/>
      <c r="AK405" s="3434" t="n"/>
      <c r="AL405" s="3434" t="n"/>
      <c r="AM405" s="3434" t="n"/>
      <c r="AN405" s="3434" t="n"/>
      <c r="AO405" s="3434" t="n"/>
      <c r="AP405" s="3434" t="n"/>
      <c r="AQ405" s="3434" t="n"/>
      <c r="AR405" s="3434" t="n"/>
      <c r="AS405" s="3434" t="n"/>
      <c r="AT405" s="3434" t="n"/>
      <c r="AU405" s="3434" t="n"/>
      <c r="AV405" s="3434" t="n"/>
      <c r="AW405" s="3434" t="n"/>
      <c r="AX405" s="3434" t="n"/>
      <c r="AY405" s="3434" t="n"/>
      <c r="AZ405" s="3434" t="n"/>
      <c r="BA405" s="2013" t="n"/>
      <c r="BB405" s="2016" t="n"/>
    </row>
    <row r="406">
      <c r="A406" s="2012" t="n"/>
      <c r="B406" s="2013" t="n"/>
      <c r="C406" s="2014" t="n"/>
      <c r="D406" s="3434" t="n"/>
      <c r="E406" s="3434" t="n"/>
      <c r="F406" s="3434" t="n"/>
      <c r="G406" s="3434" t="n"/>
      <c r="H406" s="3434" t="n"/>
      <c r="I406" s="3434" t="n"/>
      <c r="J406" s="3434" t="n"/>
      <c r="K406" s="3434" t="n"/>
      <c r="L406" s="3434" t="n"/>
      <c r="M406" s="3434" t="n"/>
      <c r="N406" s="3434" t="n"/>
      <c r="O406" s="3434" t="n"/>
      <c r="P406" s="2013" t="n"/>
      <c r="Q406" s="3434" t="n"/>
      <c r="R406" s="3434" t="n"/>
      <c r="S406" s="3434" t="n"/>
      <c r="T406" s="3434" t="n"/>
      <c r="U406" s="3434" t="n"/>
      <c r="V406" s="3434" t="n"/>
      <c r="W406" s="3434" t="n"/>
      <c r="X406" s="3434" t="n"/>
      <c r="Y406" s="3434" t="n"/>
      <c r="Z406" s="3434" t="n"/>
      <c r="AA406" s="3434" t="n"/>
      <c r="AB406" s="3434" t="n"/>
      <c r="AC406" s="3434" t="n"/>
      <c r="AD406" s="3434" t="n"/>
      <c r="AE406" s="3434" t="n"/>
      <c r="AF406" s="3434" t="n"/>
      <c r="AG406" s="3434" t="n"/>
      <c r="AH406" s="3434" t="n"/>
      <c r="AI406" s="3434" t="n"/>
      <c r="AJ406" s="3434" t="n"/>
      <c r="AK406" s="3434" t="n"/>
      <c r="AL406" s="3434" t="n"/>
      <c r="AM406" s="3434" t="n"/>
      <c r="AN406" s="3434" t="n"/>
      <c r="AO406" s="3434" t="n"/>
      <c r="AP406" s="3434" t="n"/>
      <c r="AQ406" s="3434" t="n"/>
      <c r="AR406" s="3434" t="n"/>
      <c r="AS406" s="3434" t="n"/>
      <c r="AT406" s="3434" t="n"/>
      <c r="AU406" s="3434" t="n"/>
      <c r="AV406" s="3434" t="n"/>
      <c r="AW406" s="3434" t="n"/>
      <c r="AX406" s="3434" t="n"/>
      <c r="AY406" s="3434" t="n"/>
      <c r="AZ406" s="3434" t="n"/>
      <c r="BA406" s="2013" t="n"/>
      <c r="BB406" s="2016" t="n"/>
    </row>
    <row r="407">
      <c r="A407" s="2012" t="n"/>
      <c r="B407" s="2013" t="n"/>
      <c r="C407" s="2014" t="n"/>
      <c r="D407" s="3434" t="n"/>
      <c r="E407" s="3434" t="n"/>
      <c r="F407" s="3434" t="n"/>
      <c r="G407" s="3434" t="n"/>
      <c r="H407" s="3434" t="n"/>
      <c r="I407" s="3434" t="n"/>
      <c r="J407" s="3434" t="n"/>
      <c r="K407" s="3434" t="n"/>
      <c r="L407" s="3434" t="n"/>
      <c r="M407" s="3434" t="n"/>
      <c r="N407" s="3434" t="n"/>
      <c r="O407" s="3434" t="n"/>
      <c r="P407" s="2013" t="n"/>
      <c r="Q407" s="3434" t="n"/>
      <c r="R407" s="3434" t="n"/>
      <c r="S407" s="3434" t="n"/>
      <c r="T407" s="3434" t="n"/>
      <c r="U407" s="3434" t="n"/>
      <c r="V407" s="3434" t="n"/>
      <c r="W407" s="3434" t="n"/>
      <c r="X407" s="3434" t="n"/>
      <c r="Y407" s="3434" t="n"/>
      <c r="Z407" s="3434" t="n"/>
      <c r="AA407" s="3434" t="n"/>
      <c r="AB407" s="3434" t="n"/>
      <c r="AC407" s="3434" t="n"/>
      <c r="AD407" s="3434" t="n"/>
      <c r="AE407" s="3434" t="n"/>
      <c r="AF407" s="3434" t="n"/>
      <c r="AG407" s="3434" t="n"/>
      <c r="AH407" s="3434" t="n"/>
      <c r="AI407" s="3434" t="n"/>
      <c r="AJ407" s="3434" t="n"/>
      <c r="AK407" s="3434" t="n"/>
      <c r="AL407" s="3434" t="n"/>
      <c r="AM407" s="3434" t="n"/>
      <c r="AN407" s="3434" t="n"/>
      <c r="AO407" s="3434" t="n"/>
      <c r="AP407" s="3434" t="n"/>
      <c r="AQ407" s="3434" t="n"/>
      <c r="AR407" s="3434" t="n"/>
      <c r="AS407" s="3434" t="n"/>
      <c r="AT407" s="3434" t="n"/>
      <c r="AU407" s="3434" t="n"/>
      <c r="AV407" s="3434" t="n"/>
      <c r="AW407" s="3434" t="n"/>
      <c r="AX407" s="3434" t="n"/>
      <c r="AY407" s="3434" t="n"/>
      <c r="AZ407" s="3434" t="n"/>
      <c r="BA407" s="2013" t="n"/>
      <c r="BB407" s="2016" t="n"/>
    </row>
    <row r="408">
      <c r="A408" s="2012" t="n"/>
      <c r="B408" s="2013" t="n"/>
      <c r="C408" s="2014" t="n"/>
      <c r="D408" s="3434" t="n"/>
      <c r="E408" s="3434" t="n"/>
      <c r="F408" s="3434" t="n"/>
      <c r="G408" s="3434" t="n"/>
      <c r="H408" s="3434" t="n"/>
      <c r="I408" s="3434" t="n"/>
      <c r="J408" s="3434" t="n"/>
      <c r="K408" s="3434" t="n"/>
      <c r="L408" s="3434" t="n"/>
      <c r="M408" s="3434" t="n"/>
      <c r="N408" s="3434" t="n"/>
      <c r="O408" s="3434" t="n"/>
      <c r="P408" s="2013" t="n"/>
      <c r="Q408" s="3434" t="n"/>
      <c r="R408" s="3434" t="n"/>
      <c r="S408" s="3434" t="n"/>
      <c r="T408" s="3434" t="n"/>
      <c r="U408" s="3434" t="n"/>
      <c r="V408" s="3434" t="n"/>
      <c r="W408" s="3434" t="n"/>
      <c r="X408" s="3434" t="n"/>
      <c r="Y408" s="3434" t="n"/>
      <c r="Z408" s="3434" t="n"/>
      <c r="AA408" s="3434" t="n"/>
      <c r="AB408" s="3434" t="n"/>
      <c r="AC408" s="3434" t="n"/>
      <c r="AD408" s="3434" t="n"/>
      <c r="AE408" s="3434" t="n"/>
      <c r="AF408" s="3434" t="n"/>
      <c r="AG408" s="3434" t="n"/>
      <c r="AH408" s="3434" t="n"/>
      <c r="AI408" s="3434" t="n"/>
      <c r="AJ408" s="3434" t="n"/>
      <c r="AK408" s="3434" t="n"/>
      <c r="AL408" s="3434" t="n"/>
      <c r="AM408" s="3434" t="n"/>
      <c r="AN408" s="3434" t="n"/>
      <c r="AO408" s="3434" t="n"/>
      <c r="AP408" s="3434" t="n"/>
      <c r="AQ408" s="3434" t="n"/>
      <c r="AR408" s="3434" t="n"/>
      <c r="AS408" s="3434" t="n"/>
      <c r="AT408" s="3434" t="n"/>
      <c r="AU408" s="3434" t="n"/>
      <c r="AV408" s="3434" t="n"/>
      <c r="AW408" s="3434" t="n"/>
      <c r="AX408" s="3434" t="n"/>
      <c r="AY408" s="3434" t="n"/>
      <c r="AZ408" s="3434" t="n"/>
      <c r="BA408" s="2013" t="n"/>
      <c r="BB408" s="2016" t="n"/>
    </row>
    <row r="409">
      <c r="A409" s="2012" t="n"/>
      <c r="B409" s="2013" t="n"/>
      <c r="C409" s="2014" t="n"/>
      <c r="D409" s="3434" t="n"/>
      <c r="E409" s="3434" t="n"/>
      <c r="F409" s="3434" t="n"/>
      <c r="G409" s="3434" t="n"/>
      <c r="H409" s="3434" t="n"/>
      <c r="I409" s="3434" t="n"/>
      <c r="J409" s="3434" t="n"/>
      <c r="K409" s="3434" t="n"/>
      <c r="L409" s="3434" t="n"/>
      <c r="M409" s="3434" t="n"/>
      <c r="N409" s="3434" t="n"/>
      <c r="O409" s="3434" t="n"/>
      <c r="P409" s="2013" t="n"/>
      <c r="Q409" s="3434" t="n"/>
      <c r="R409" s="3434" t="n"/>
      <c r="S409" s="3434" t="n"/>
      <c r="T409" s="3434" t="n"/>
      <c r="U409" s="3434" t="n"/>
      <c r="V409" s="3434" t="n"/>
      <c r="W409" s="3434" t="n"/>
      <c r="X409" s="3434" t="n"/>
      <c r="Y409" s="3434" t="n"/>
      <c r="Z409" s="3434" t="n"/>
      <c r="AA409" s="3434" t="n"/>
      <c r="AB409" s="3434" t="n"/>
      <c r="AC409" s="3434" t="n"/>
      <c r="AD409" s="3434" t="n"/>
      <c r="AE409" s="3434" t="n"/>
      <c r="AF409" s="3434" t="n"/>
      <c r="AG409" s="3434" t="n"/>
      <c r="AH409" s="3434" t="n"/>
      <c r="AI409" s="3434" t="n"/>
      <c r="AJ409" s="3434" t="n"/>
      <c r="AK409" s="3434" t="n"/>
      <c r="AL409" s="3434" t="n"/>
      <c r="AM409" s="3434" t="n"/>
      <c r="AN409" s="3434" t="n"/>
      <c r="AO409" s="3434" t="n"/>
      <c r="AP409" s="3434" t="n"/>
      <c r="AQ409" s="3434" t="n"/>
      <c r="AR409" s="3434" t="n"/>
      <c r="AS409" s="3434" t="n"/>
      <c r="AT409" s="3434" t="n"/>
      <c r="AU409" s="3434" t="n"/>
      <c r="AV409" s="3434" t="n"/>
      <c r="AW409" s="3434" t="n"/>
      <c r="AX409" s="3434" t="n"/>
      <c r="AY409" s="3434" t="n"/>
      <c r="AZ409" s="3434" t="n"/>
      <c r="BA409" s="2013" t="n"/>
      <c r="BB409" s="2016" t="n"/>
    </row>
    <row r="410">
      <c r="A410" s="2012" t="n"/>
      <c r="B410" s="2013" t="n"/>
      <c r="C410" s="2014" t="n"/>
      <c r="D410" s="3434" t="n"/>
      <c r="E410" s="3434" t="n"/>
      <c r="F410" s="3434" t="n"/>
      <c r="G410" s="3434" t="n"/>
      <c r="H410" s="3434" t="n"/>
      <c r="I410" s="3434" t="n"/>
      <c r="J410" s="3434" t="n"/>
      <c r="K410" s="3434" t="n"/>
      <c r="L410" s="3434" t="n"/>
      <c r="M410" s="3434" t="n"/>
      <c r="N410" s="3434" t="n"/>
      <c r="O410" s="3434" t="n"/>
      <c r="P410" s="2013" t="n"/>
      <c r="Q410" s="3434" t="n"/>
      <c r="R410" s="3434" t="n"/>
      <c r="S410" s="3434" t="n"/>
      <c r="T410" s="3434" t="n"/>
      <c r="U410" s="3434" t="n"/>
      <c r="V410" s="3434" t="n"/>
      <c r="W410" s="3434" t="n"/>
      <c r="X410" s="3434" t="n"/>
      <c r="Y410" s="3434" t="n"/>
      <c r="Z410" s="3434" t="n"/>
      <c r="AA410" s="3434" t="n"/>
      <c r="AB410" s="3434" t="n"/>
      <c r="AC410" s="3434" t="n"/>
      <c r="AD410" s="3434" t="n"/>
      <c r="AE410" s="3434" t="n"/>
      <c r="AF410" s="3434" t="n"/>
      <c r="AG410" s="3434" t="n"/>
      <c r="AH410" s="3434" t="n"/>
      <c r="AI410" s="3434" t="n"/>
      <c r="AJ410" s="3434" t="n"/>
      <c r="AK410" s="3434" t="n"/>
      <c r="AL410" s="3434" t="n"/>
      <c r="AM410" s="3434" t="n"/>
      <c r="AN410" s="3434" t="n"/>
      <c r="AO410" s="3434" t="n"/>
      <c r="AP410" s="3434" t="n"/>
      <c r="AQ410" s="3434" t="n"/>
      <c r="AR410" s="3434" t="n"/>
      <c r="AS410" s="3434" t="n"/>
      <c r="AT410" s="3434" t="n"/>
      <c r="AU410" s="3434" t="n"/>
      <c r="AV410" s="3434" t="n"/>
      <c r="AW410" s="3434" t="n"/>
      <c r="AX410" s="3434" t="n"/>
      <c r="AY410" s="3434" t="n"/>
      <c r="AZ410" s="3434" t="n"/>
      <c r="BA410" s="2013" t="n"/>
      <c r="BB410" s="2016" t="n"/>
    </row>
    <row r="411">
      <c r="A411" s="2012" t="n"/>
      <c r="B411" s="2013" t="n"/>
      <c r="C411" s="2014" t="n"/>
      <c r="D411" s="3434" t="n"/>
      <c r="E411" s="3434" t="n"/>
      <c r="F411" s="3434" t="n"/>
      <c r="G411" s="3434" t="n"/>
      <c r="H411" s="3434" t="n"/>
      <c r="I411" s="3434" t="n"/>
      <c r="J411" s="3434" t="n"/>
      <c r="K411" s="3434" t="n"/>
      <c r="L411" s="3434" t="n"/>
      <c r="M411" s="3434" t="n"/>
      <c r="N411" s="3434" t="n"/>
      <c r="O411" s="3434" t="n"/>
      <c r="P411" s="2013" t="n"/>
      <c r="Q411" s="3434" t="n"/>
      <c r="R411" s="3434" t="n"/>
      <c r="S411" s="3434" t="n"/>
      <c r="T411" s="3434" t="n"/>
      <c r="U411" s="3434" t="n"/>
      <c r="V411" s="3434" t="n"/>
      <c r="W411" s="3434" t="n"/>
      <c r="X411" s="3434" t="n"/>
      <c r="Y411" s="3434" t="n"/>
      <c r="Z411" s="3434" t="n"/>
      <c r="AA411" s="3434" t="n"/>
      <c r="AB411" s="3434" t="n"/>
      <c r="AC411" s="3434" t="n"/>
      <c r="AD411" s="3434" t="n"/>
      <c r="AE411" s="3434" t="n"/>
      <c r="AF411" s="3434" t="n"/>
      <c r="AG411" s="3434" t="n"/>
      <c r="AH411" s="3434" t="n"/>
      <c r="AI411" s="3434" t="n"/>
      <c r="AJ411" s="3434" t="n"/>
      <c r="AK411" s="3434" t="n"/>
      <c r="AL411" s="3434" t="n"/>
      <c r="AM411" s="3434" t="n"/>
      <c r="AN411" s="3434" t="n"/>
      <c r="AO411" s="3434" t="n"/>
      <c r="AP411" s="3434" t="n"/>
      <c r="AQ411" s="3434" t="n"/>
      <c r="AR411" s="3434" t="n"/>
      <c r="AS411" s="3434" t="n"/>
      <c r="AT411" s="3434" t="n"/>
      <c r="AU411" s="3434" t="n"/>
      <c r="AV411" s="3434" t="n"/>
      <c r="AW411" s="3434" t="n"/>
      <c r="AX411" s="3434" t="n"/>
      <c r="AY411" s="3434" t="n"/>
      <c r="AZ411" s="3434" t="n"/>
      <c r="BA411" s="2013" t="n"/>
      <c r="BB411" s="2016" t="n"/>
    </row>
    <row r="412">
      <c r="A412" s="2012" t="n"/>
      <c r="B412" s="2013" t="n"/>
      <c r="C412" s="2014" t="n"/>
      <c r="D412" s="3434" t="n"/>
      <c r="E412" s="3434" t="n"/>
      <c r="F412" s="3434" t="n"/>
      <c r="G412" s="3434" t="n"/>
      <c r="H412" s="3434" t="n"/>
      <c r="I412" s="3434" t="n"/>
      <c r="J412" s="3434" t="n"/>
      <c r="K412" s="3434" t="n"/>
      <c r="L412" s="3434" t="n"/>
      <c r="M412" s="3434" t="n"/>
      <c r="N412" s="3434" t="n"/>
      <c r="O412" s="3434" t="n"/>
      <c r="P412" s="2013" t="n"/>
      <c r="Q412" s="3434" t="n"/>
      <c r="R412" s="3434" t="n"/>
      <c r="S412" s="3434" t="n"/>
      <c r="T412" s="3434" t="n"/>
      <c r="U412" s="3434" t="n"/>
      <c r="V412" s="3434" t="n"/>
      <c r="W412" s="3434" t="n"/>
      <c r="X412" s="3434" t="n"/>
      <c r="Y412" s="3434" t="n"/>
      <c r="Z412" s="3434" t="n"/>
      <c r="AA412" s="3434" t="n"/>
      <c r="AB412" s="3434" t="n"/>
      <c r="AC412" s="3434" t="n"/>
      <c r="AD412" s="3434" t="n"/>
      <c r="AE412" s="3434" t="n"/>
      <c r="AF412" s="3434" t="n"/>
      <c r="AG412" s="3434" t="n"/>
      <c r="AH412" s="3434" t="n"/>
      <c r="AI412" s="3434" t="n"/>
      <c r="AJ412" s="3434" t="n"/>
      <c r="AK412" s="3434" t="n"/>
      <c r="AL412" s="3434" t="n"/>
      <c r="AM412" s="3434" t="n"/>
      <c r="AN412" s="3434" t="n"/>
      <c r="AO412" s="3434" t="n"/>
      <c r="AP412" s="3434" t="n"/>
      <c r="AQ412" s="3434" t="n"/>
      <c r="AR412" s="3434" t="n"/>
      <c r="AS412" s="3434" t="n"/>
      <c r="AT412" s="3434" t="n"/>
      <c r="AU412" s="3434" t="n"/>
      <c r="AV412" s="3434" t="n"/>
      <c r="AW412" s="3434" t="n"/>
      <c r="AX412" s="3434" t="n"/>
      <c r="AY412" s="3434" t="n"/>
      <c r="AZ412" s="3434" t="n"/>
      <c r="BA412" s="2013" t="n"/>
      <c r="BB412" s="2016" t="n"/>
    </row>
    <row r="413">
      <c r="A413" s="2012" t="n"/>
      <c r="B413" s="2013" t="n"/>
      <c r="C413" s="2014" t="n"/>
      <c r="D413" s="3434" t="n"/>
      <c r="E413" s="3434" t="n"/>
      <c r="F413" s="3434" t="n"/>
      <c r="G413" s="3434" t="n"/>
      <c r="H413" s="3434" t="n"/>
      <c r="I413" s="3434" t="n"/>
      <c r="J413" s="3434" t="n"/>
      <c r="K413" s="3434" t="n"/>
      <c r="L413" s="3434" t="n"/>
      <c r="M413" s="3434" t="n"/>
      <c r="N413" s="3434" t="n"/>
      <c r="O413" s="3434" t="n"/>
      <c r="P413" s="2013" t="n"/>
      <c r="Q413" s="3434" t="n"/>
      <c r="R413" s="3434" t="n"/>
      <c r="S413" s="3434" t="n"/>
      <c r="T413" s="3434" t="n"/>
      <c r="U413" s="3434" t="n"/>
      <c r="V413" s="3434" t="n"/>
      <c r="W413" s="3434" t="n"/>
      <c r="X413" s="3434" t="n"/>
      <c r="Y413" s="3434" t="n"/>
      <c r="Z413" s="3434" t="n"/>
      <c r="AA413" s="3434" t="n"/>
      <c r="AB413" s="3434" t="n"/>
      <c r="AC413" s="3434" t="n"/>
      <c r="AD413" s="3434" t="n"/>
      <c r="AE413" s="3434" t="n"/>
      <c r="AF413" s="3434" t="n"/>
      <c r="AG413" s="3434" t="n"/>
      <c r="AH413" s="3434" t="n"/>
      <c r="AI413" s="3434" t="n"/>
      <c r="AJ413" s="3434" t="n"/>
      <c r="AK413" s="3434" t="n"/>
      <c r="AL413" s="3434" t="n"/>
      <c r="AM413" s="3434" t="n"/>
      <c r="AN413" s="3434" t="n"/>
      <c r="AO413" s="3434" t="n"/>
      <c r="AP413" s="3434" t="n"/>
      <c r="AQ413" s="3434" t="n"/>
      <c r="AR413" s="3434" t="n"/>
      <c r="AS413" s="3434" t="n"/>
      <c r="AT413" s="3434" t="n"/>
      <c r="AU413" s="3434" t="n"/>
      <c r="AV413" s="3434" t="n"/>
      <c r="AW413" s="3434" t="n"/>
      <c r="AX413" s="3434" t="n"/>
      <c r="AY413" s="3434" t="n"/>
      <c r="AZ413" s="3434" t="n"/>
      <c r="BA413" s="2013" t="n"/>
      <c r="BB413" s="2016" t="n"/>
    </row>
    <row r="414">
      <c r="A414" s="2012" t="n"/>
      <c r="B414" s="2013" t="n"/>
      <c r="C414" s="2014" t="n"/>
      <c r="D414" s="3434" t="n"/>
      <c r="E414" s="3434" t="n"/>
      <c r="F414" s="3434" t="n"/>
      <c r="G414" s="3434" t="n"/>
      <c r="H414" s="3434" t="n"/>
      <c r="I414" s="3434" t="n"/>
      <c r="J414" s="3434" t="n"/>
      <c r="K414" s="3434" t="n"/>
      <c r="L414" s="3434" t="n"/>
      <c r="M414" s="3434" t="n"/>
      <c r="N414" s="3434" t="n"/>
      <c r="O414" s="3434" t="n"/>
      <c r="P414" s="2013" t="n"/>
      <c r="Q414" s="3434" t="n"/>
      <c r="R414" s="3434" t="n"/>
      <c r="S414" s="3434" t="n"/>
      <c r="T414" s="3434" t="n"/>
      <c r="U414" s="3434" t="n"/>
      <c r="V414" s="3434" t="n"/>
      <c r="W414" s="3434" t="n"/>
      <c r="X414" s="3434" t="n"/>
      <c r="Y414" s="3434" t="n"/>
      <c r="Z414" s="3434" t="n"/>
      <c r="AA414" s="3434" t="n"/>
      <c r="AB414" s="3434" t="n"/>
      <c r="AC414" s="3434" t="n"/>
      <c r="AD414" s="3434" t="n"/>
      <c r="AE414" s="3434" t="n"/>
      <c r="AF414" s="3434" t="n"/>
      <c r="AG414" s="3434" t="n"/>
      <c r="AH414" s="3434" t="n"/>
      <c r="AI414" s="3434" t="n"/>
      <c r="AJ414" s="3434" t="n"/>
      <c r="AK414" s="3434" t="n"/>
      <c r="AL414" s="3434" t="n"/>
      <c r="AM414" s="3434" t="n"/>
      <c r="AN414" s="3434" t="n"/>
      <c r="AO414" s="3434" t="n"/>
      <c r="AP414" s="3434" t="n"/>
      <c r="AQ414" s="3434" t="n"/>
      <c r="AR414" s="3434" t="n"/>
      <c r="AS414" s="3434" t="n"/>
      <c r="AT414" s="3434" t="n"/>
      <c r="AU414" s="3434" t="n"/>
      <c r="AV414" s="3434" t="n"/>
      <c r="AW414" s="3434" t="n"/>
      <c r="AX414" s="3434" t="n"/>
      <c r="AY414" s="3434" t="n"/>
      <c r="AZ414" s="3434" t="n"/>
      <c r="BA414" s="2013" t="n"/>
      <c r="BB414" s="2016" t="n"/>
    </row>
    <row r="415">
      <c r="A415" s="2012" t="n"/>
      <c r="B415" s="2013" t="n"/>
      <c r="C415" s="2014" t="n"/>
      <c r="D415" s="3434" t="n"/>
      <c r="E415" s="3434" t="n"/>
      <c r="F415" s="3434" t="n"/>
      <c r="G415" s="3434" t="n"/>
      <c r="H415" s="3434" t="n"/>
      <c r="I415" s="3434" t="n"/>
      <c r="J415" s="3434" t="n"/>
      <c r="K415" s="3434" t="n"/>
      <c r="L415" s="3434" t="n"/>
      <c r="M415" s="3434" t="n"/>
      <c r="N415" s="3434" t="n"/>
      <c r="O415" s="3434" t="n"/>
      <c r="P415" s="2013" t="n"/>
      <c r="Q415" s="3434" t="n"/>
      <c r="R415" s="3434" t="n"/>
      <c r="S415" s="3434" t="n"/>
      <c r="T415" s="3434" t="n"/>
      <c r="U415" s="3434" t="n"/>
      <c r="V415" s="3434" t="n"/>
      <c r="W415" s="3434" t="n"/>
      <c r="X415" s="3434" t="n"/>
      <c r="Y415" s="3434" t="n"/>
      <c r="Z415" s="3434" t="n"/>
      <c r="AA415" s="3434" t="n"/>
      <c r="AB415" s="3434" t="n"/>
      <c r="AC415" s="3434" t="n"/>
      <c r="AD415" s="3434" t="n"/>
      <c r="AE415" s="3434" t="n"/>
      <c r="AF415" s="3434" t="n"/>
      <c r="AG415" s="3434" t="n"/>
      <c r="AH415" s="3434" t="n"/>
      <c r="AI415" s="3434" t="n"/>
      <c r="AJ415" s="3434" t="n"/>
      <c r="AK415" s="3434" t="n"/>
      <c r="AL415" s="3434" t="n"/>
      <c r="AM415" s="3434" t="n"/>
      <c r="AN415" s="3434" t="n"/>
      <c r="AO415" s="3434" t="n"/>
      <c r="AP415" s="3434" t="n"/>
      <c r="AQ415" s="3434" t="n"/>
      <c r="AR415" s="3434" t="n"/>
      <c r="AS415" s="3434" t="n"/>
      <c r="AT415" s="3434" t="n"/>
      <c r="AU415" s="3434" t="n"/>
      <c r="AV415" s="3434" t="n"/>
      <c r="AW415" s="3434" t="n"/>
      <c r="AX415" s="3434" t="n"/>
      <c r="AY415" s="3434" t="n"/>
      <c r="AZ415" s="3434" t="n"/>
      <c r="BA415" s="2013" t="n"/>
      <c r="BB415" s="2016" t="n"/>
    </row>
    <row r="416">
      <c r="A416" s="2012" t="n"/>
      <c r="B416" s="2013" t="n"/>
      <c r="C416" s="2014" t="n"/>
      <c r="D416" s="3434" t="n"/>
      <c r="E416" s="3434" t="n"/>
      <c r="F416" s="3434" t="n"/>
      <c r="G416" s="3434" t="n"/>
      <c r="H416" s="3434" t="n"/>
      <c r="I416" s="3434" t="n"/>
      <c r="J416" s="3434" t="n"/>
      <c r="K416" s="3434" t="n"/>
      <c r="L416" s="3434" t="n"/>
      <c r="M416" s="3434" t="n"/>
      <c r="N416" s="3434" t="n"/>
      <c r="O416" s="3434" t="n"/>
      <c r="P416" s="2013" t="n"/>
      <c r="Q416" s="3434" t="n"/>
      <c r="R416" s="3434" t="n"/>
      <c r="S416" s="3434" t="n"/>
      <c r="T416" s="3434" t="n"/>
      <c r="U416" s="3434" t="n"/>
      <c r="V416" s="3434" t="n"/>
      <c r="W416" s="3434" t="n"/>
      <c r="X416" s="3434" t="n"/>
      <c r="Y416" s="3434" t="n"/>
      <c r="Z416" s="3434" t="n"/>
      <c r="AA416" s="3434" t="n"/>
      <c r="AB416" s="3434" t="n"/>
      <c r="AC416" s="3434" t="n"/>
      <c r="AD416" s="3434" t="n"/>
      <c r="AE416" s="3434" t="n"/>
      <c r="AF416" s="3434" t="n"/>
      <c r="AG416" s="3434" t="n"/>
      <c r="AH416" s="3434" t="n"/>
      <c r="AI416" s="3434" t="n"/>
      <c r="AJ416" s="3434" t="n"/>
      <c r="AK416" s="3434" t="n"/>
      <c r="AL416" s="3434" t="n"/>
      <c r="AM416" s="3434" t="n"/>
      <c r="AN416" s="3434" t="n"/>
      <c r="AO416" s="3434" t="n"/>
      <c r="AP416" s="3434" t="n"/>
      <c r="AQ416" s="3434" t="n"/>
      <c r="AR416" s="3434" t="n"/>
      <c r="AS416" s="3434" t="n"/>
      <c r="AT416" s="3434" t="n"/>
      <c r="AU416" s="3434" t="n"/>
      <c r="AV416" s="3434" t="n"/>
      <c r="AW416" s="3434" t="n"/>
      <c r="AX416" s="3434" t="n"/>
      <c r="AY416" s="3434" t="n"/>
      <c r="AZ416" s="3434" t="n"/>
      <c r="BA416" s="2013" t="n"/>
      <c r="BB416" s="2016" t="n"/>
    </row>
    <row r="417">
      <c r="A417" s="2012" t="n"/>
      <c r="B417" s="2013" t="n"/>
      <c r="C417" s="2014" t="n"/>
      <c r="D417" s="3434" t="n"/>
      <c r="E417" s="3434" t="n"/>
      <c r="F417" s="3434" t="n"/>
      <c r="G417" s="3434" t="n"/>
      <c r="H417" s="3434" t="n"/>
      <c r="I417" s="3434" t="n"/>
      <c r="J417" s="3434" t="n"/>
      <c r="K417" s="3434" t="n"/>
      <c r="L417" s="3434" t="n"/>
      <c r="M417" s="3434" t="n"/>
      <c r="N417" s="3434" t="n"/>
      <c r="O417" s="3434" t="n"/>
      <c r="P417" s="2013" t="n"/>
      <c r="Q417" s="3434" t="n"/>
      <c r="R417" s="3434" t="n"/>
      <c r="S417" s="3434" t="n"/>
      <c r="T417" s="3434" t="n"/>
      <c r="U417" s="3434" t="n"/>
      <c r="V417" s="3434" t="n"/>
      <c r="W417" s="3434" t="n"/>
      <c r="X417" s="3434" t="n"/>
      <c r="Y417" s="3434" t="n"/>
      <c r="Z417" s="3434" t="n"/>
      <c r="AA417" s="3434" t="n"/>
      <c r="AB417" s="3434" t="n"/>
      <c r="AC417" s="3434" t="n"/>
      <c r="AD417" s="3434" t="n"/>
      <c r="AE417" s="3434" t="n"/>
      <c r="AF417" s="3434" t="n"/>
      <c r="AG417" s="3434" t="n"/>
      <c r="AH417" s="3434" t="n"/>
      <c r="AI417" s="3434" t="n"/>
      <c r="AJ417" s="3434" t="n"/>
      <c r="AK417" s="3434" t="n"/>
      <c r="AL417" s="3434" t="n"/>
      <c r="AM417" s="3434" t="n"/>
      <c r="AN417" s="3434" t="n"/>
      <c r="AO417" s="3434" t="n"/>
      <c r="AP417" s="3434" t="n"/>
      <c r="AQ417" s="3434" t="n"/>
      <c r="AR417" s="3434" t="n"/>
      <c r="AS417" s="3434" t="n"/>
      <c r="AT417" s="3434" t="n"/>
      <c r="AU417" s="3434" t="n"/>
      <c r="AV417" s="3434" t="n"/>
      <c r="AW417" s="3434" t="n"/>
      <c r="AX417" s="3434" t="n"/>
      <c r="AY417" s="3434" t="n"/>
      <c r="AZ417" s="3434" t="n"/>
      <c r="BA417" s="2013" t="n"/>
      <c r="BB417" s="2016" t="n"/>
    </row>
    <row r="418">
      <c r="A418" s="2012" t="n"/>
      <c r="B418" s="2013" t="n"/>
      <c r="C418" s="2014" t="n"/>
      <c r="D418" s="3434" t="n"/>
      <c r="E418" s="3434" t="n"/>
      <c r="F418" s="3434" t="n"/>
      <c r="G418" s="3434" t="n"/>
      <c r="H418" s="3434" t="n"/>
      <c r="I418" s="3434" t="n"/>
      <c r="J418" s="3434" t="n"/>
      <c r="K418" s="3434" t="n"/>
      <c r="L418" s="3434" t="n"/>
      <c r="M418" s="3434" t="n"/>
      <c r="N418" s="3434" t="n"/>
      <c r="O418" s="3434" t="n"/>
      <c r="P418" s="2013" t="n"/>
      <c r="Q418" s="3434" t="n"/>
      <c r="R418" s="3434" t="n"/>
      <c r="S418" s="3434" t="n"/>
      <c r="T418" s="3434" t="n"/>
      <c r="U418" s="3434" t="n"/>
      <c r="V418" s="3434" t="n"/>
      <c r="W418" s="3434" t="n"/>
      <c r="X418" s="3434" t="n"/>
      <c r="Y418" s="3434" t="n"/>
      <c r="Z418" s="3434" t="n"/>
      <c r="AA418" s="3434" t="n"/>
      <c r="AB418" s="3434" t="n"/>
      <c r="AC418" s="3434" t="n"/>
      <c r="AD418" s="3434" t="n"/>
      <c r="AE418" s="3434" t="n"/>
      <c r="AF418" s="3434" t="n"/>
      <c r="AG418" s="3434" t="n"/>
      <c r="AH418" s="3434" t="n"/>
      <c r="AI418" s="3434" t="n"/>
      <c r="AJ418" s="3434" t="n"/>
      <c r="AK418" s="3434" t="n"/>
      <c r="AL418" s="3434" t="n"/>
      <c r="AM418" s="3434" t="n"/>
      <c r="AN418" s="3434" t="n"/>
      <c r="AO418" s="3434" t="n"/>
      <c r="AP418" s="3434" t="n"/>
      <c r="AQ418" s="3434" t="n"/>
      <c r="AR418" s="3434" t="n"/>
      <c r="AS418" s="3434" t="n"/>
      <c r="AT418" s="3434" t="n"/>
      <c r="AU418" s="3434" t="n"/>
      <c r="AV418" s="3434" t="n"/>
      <c r="AW418" s="3434" t="n"/>
      <c r="AX418" s="3434" t="n"/>
      <c r="AY418" s="3434" t="n"/>
      <c r="AZ418" s="3434" t="n"/>
      <c r="BA418" s="2013" t="n"/>
      <c r="BB418" s="2016" t="n"/>
    </row>
    <row r="419">
      <c r="A419" s="2012" t="n"/>
      <c r="B419" s="2013" t="n"/>
      <c r="C419" s="2014" t="n"/>
      <c r="D419" s="3434" t="n"/>
      <c r="E419" s="3434" t="n"/>
      <c r="F419" s="3434" t="n"/>
      <c r="G419" s="3434" t="n"/>
      <c r="H419" s="3434" t="n"/>
      <c r="I419" s="3434" t="n"/>
      <c r="J419" s="3434" t="n"/>
      <c r="K419" s="3434" t="n"/>
      <c r="L419" s="3434" t="n"/>
      <c r="M419" s="3434" t="n"/>
      <c r="N419" s="3434" t="n"/>
      <c r="O419" s="3434" t="n"/>
      <c r="P419" s="2013" t="n"/>
      <c r="Q419" s="3434" t="n"/>
      <c r="R419" s="3434" t="n"/>
      <c r="S419" s="3434" t="n"/>
      <c r="T419" s="3434" t="n"/>
      <c r="U419" s="3434" t="n"/>
      <c r="V419" s="3434" t="n"/>
      <c r="W419" s="3434" t="n"/>
      <c r="X419" s="3434" t="n"/>
      <c r="Y419" s="3434" t="n"/>
      <c r="Z419" s="3434" t="n"/>
      <c r="AA419" s="3434" t="n"/>
      <c r="AB419" s="3434" t="n"/>
      <c r="AC419" s="3434" t="n"/>
      <c r="AD419" s="3434" t="n"/>
      <c r="AE419" s="3434" t="n"/>
      <c r="AF419" s="3434" t="n"/>
      <c r="AG419" s="3434" t="n"/>
      <c r="AH419" s="3434" t="n"/>
      <c r="AI419" s="3434" t="n"/>
      <c r="AJ419" s="3434" t="n"/>
      <c r="AK419" s="3434" t="n"/>
      <c r="AL419" s="3434" t="n"/>
      <c r="AM419" s="3434" t="n"/>
      <c r="AN419" s="3434" t="n"/>
      <c r="AO419" s="3434" t="n"/>
      <c r="AP419" s="3434" t="n"/>
      <c r="AQ419" s="3434" t="n"/>
      <c r="AR419" s="3434" t="n"/>
      <c r="AS419" s="3434" t="n"/>
      <c r="AT419" s="3434" t="n"/>
      <c r="AU419" s="3434" t="n"/>
      <c r="AV419" s="3434" t="n"/>
      <c r="AW419" s="3434" t="n"/>
      <c r="AX419" s="3434" t="n"/>
      <c r="AY419" s="3434" t="n"/>
      <c r="AZ419" s="3434" t="n"/>
      <c r="BA419" s="2013" t="n"/>
      <c r="BB419" s="2016" t="n"/>
    </row>
    <row r="420">
      <c r="A420" s="2012" t="n"/>
      <c r="B420" s="2013" t="n"/>
      <c r="C420" s="2014" t="n"/>
      <c r="D420" s="3434" t="n"/>
      <c r="E420" s="3434" t="n"/>
      <c r="F420" s="3434" t="n"/>
      <c r="G420" s="3434" t="n"/>
      <c r="H420" s="3434" t="n"/>
      <c r="I420" s="3434" t="n"/>
      <c r="J420" s="3434" t="n"/>
      <c r="K420" s="3434" t="n"/>
      <c r="L420" s="3434" t="n"/>
      <c r="M420" s="3434" t="n"/>
      <c r="N420" s="3434" t="n"/>
      <c r="O420" s="3434" t="n"/>
      <c r="P420" s="2013" t="n"/>
      <c r="Q420" s="3434" t="n"/>
      <c r="R420" s="3434" t="n"/>
      <c r="S420" s="3434" t="n"/>
      <c r="T420" s="3434" t="n"/>
      <c r="U420" s="3434" t="n"/>
      <c r="V420" s="3434" t="n"/>
      <c r="W420" s="3434" t="n"/>
      <c r="X420" s="3434" t="n"/>
      <c r="Y420" s="3434" t="n"/>
      <c r="Z420" s="3434" t="n"/>
      <c r="AA420" s="3434" t="n"/>
      <c r="AB420" s="3434" t="n"/>
      <c r="AC420" s="3434" t="n"/>
      <c r="AD420" s="3434" t="n"/>
      <c r="AE420" s="3434" t="n"/>
      <c r="AF420" s="3434" t="n"/>
      <c r="AG420" s="3434" t="n"/>
      <c r="AH420" s="3434" t="n"/>
      <c r="AI420" s="3434" t="n"/>
      <c r="AJ420" s="3434" t="n"/>
      <c r="AK420" s="3434" t="n"/>
      <c r="AL420" s="3434" t="n"/>
      <c r="AM420" s="3434" t="n"/>
      <c r="AN420" s="3434" t="n"/>
      <c r="AO420" s="3434" t="n"/>
      <c r="AP420" s="3434" t="n"/>
      <c r="AQ420" s="3434" t="n"/>
      <c r="AR420" s="3434" t="n"/>
      <c r="AS420" s="3434" t="n"/>
      <c r="AT420" s="3434" t="n"/>
      <c r="AU420" s="3434" t="n"/>
      <c r="AV420" s="3434" t="n"/>
      <c r="AW420" s="3434" t="n"/>
      <c r="AX420" s="3434" t="n"/>
      <c r="AY420" s="3434" t="n"/>
      <c r="AZ420" s="3434" t="n"/>
      <c r="BA420" s="2013" t="n"/>
      <c r="BB420" s="2016" t="n"/>
    </row>
    <row r="421">
      <c r="A421" s="2012" t="n"/>
      <c r="B421" s="2013" t="n"/>
      <c r="C421" s="2014" t="n"/>
      <c r="D421" s="3434" t="n"/>
      <c r="E421" s="3434" t="n"/>
      <c r="F421" s="3434" t="n"/>
      <c r="G421" s="3434" t="n"/>
      <c r="H421" s="3434" t="n"/>
      <c r="I421" s="3434" t="n"/>
      <c r="J421" s="3434" t="n"/>
      <c r="K421" s="3434" t="n"/>
      <c r="L421" s="3434" t="n"/>
      <c r="M421" s="3434" t="n"/>
      <c r="N421" s="3434" t="n"/>
      <c r="O421" s="3434" t="n"/>
      <c r="P421" s="2013" t="n"/>
      <c r="Q421" s="3434" t="n"/>
      <c r="R421" s="3434" t="n"/>
      <c r="S421" s="3434" t="n"/>
      <c r="T421" s="3434" t="n"/>
      <c r="U421" s="3434" t="n"/>
      <c r="V421" s="3434" t="n"/>
      <c r="W421" s="3434" t="n"/>
      <c r="X421" s="3434" t="n"/>
      <c r="Y421" s="3434" t="n"/>
      <c r="Z421" s="3434" t="n"/>
      <c r="AA421" s="3434" t="n"/>
      <c r="AB421" s="3434" t="n"/>
      <c r="AC421" s="3434" t="n"/>
      <c r="AD421" s="3434" t="n"/>
      <c r="AE421" s="3434" t="n"/>
      <c r="AF421" s="3434" t="n"/>
      <c r="AG421" s="3434" t="n"/>
      <c r="AH421" s="3434" t="n"/>
      <c r="AI421" s="3434" t="n"/>
      <c r="AJ421" s="3434" t="n"/>
      <c r="AK421" s="3434" t="n"/>
      <c r="AL421" s="3434" t="n"/>
      <c r="AM421" s="3434" t="n"/>
      <c r="AN421" s="3434" t="n"/>
      <c r="AO421" s="3434" t="n"/>
      <c r="AP421" s="3434" t="n"/>
      <c r="AQ421" s="3434" t="n"/>
      <c r="AR421" s="3434" t="n"/>
      <c r="AS421" s="3434" t="n"/>
      <c r="AT421" s="3434" t="n"/>
      <c r="AU421" s="3434" t="n"/>
      <c r="AV421" s="3434" t="n"/>
      <c r="AW421" s="3434" t="n"/>
      <c r="AX421" s="3434" t="n"/>
      <c r="AY421" s="3434" t="n"/>
      <c r="AZ421" s="3434" t="n"/>
      <c r="BA421" s="2013" t="n"/>
      <c r="BB421" s="2016" t="n"/>
    </row>
    <row r="422">
      <c r="A422" s="2012" t="n"/>
      <c r="B422" s="2013" t="n"/>
      <c r="C422" s="2014" t="n"/>
      <c r="D422" s="3434" t="n"/>
      <c r="E422" s="3434" t="n"/>
      <c r="F422" s="3434" t="n"/>
      <c r="G422" s="3434" t="n"/>
      <c r="H422" s="3434" t="n"/>
      <c r="I422" s="3434" t="n"/>
      <c r="J422" s="3434" t="n"/>
      <c r="K422" s="3434" t="n"/>
      <c r="L422" s="3434" t="n"/>
      <c r="M422" s="3434" t="n"/>
      <c r="N422" s="3434" t="n"/>
      <c r="O422" s="3434" t="n"/>
      <c r="P422" s="2013" t="n"/>
      <c r="Q422" s="3434" t="n"/>
      <c r="R422" s="3434" t="n"/>
      <c r="S422" s="3434" t="n"/>
      <c r="T422" s="3434" t="n"/>
      <c r="U422" s="3434" t="n"/>
      <c r="V422" s="3434" t="n"/>
      <c r="W422" s="3434" t="n"/>
      <c r="X422" s="3434" t="n"/>
      <c r="Y422" s="3434" t="n"/>
      <c r="Z422" s="3434" t="n"/>
      <c r="AA422" s="3434" t="n"/>
      <c r="AB422" s="3434" t="n"/>
      <c r="AC422" s="3434" t="n"/>
      <c r="AD422" s="3434" t="n"/>
      <c r="AE422" s="3434" t="n"/>
      <c r="AF422" s="3434" t="n"/>
      <c r="AG422" s="3434" t="n"/>
      <c r="AH422" s="3434" t="n"/>
      <c r="AI422" s="3434" t="n"/>
      <c r="AJ422" s="3434" t="n"/>
      <c r="AK422" s="3434" t="n"/>
      <c r="AL422" s="3434" t="n"/>
      <c r="AM422" s="3434" t="n"/>
      <c r="AN422" s="3434" t="n"/>
      <c r="AO422" s="3434" t="n"/>
      <c r="AP422" s="3434" t="n"/>
      <c r="AQ422" s="3434" t="n"/>
      <c r="AR422" s="3434" t="n"/>
      <c r="AS422" s="3434" t="n"/>
      <c r="AT422" s="3434" t="n"/>
      <c r="AU422" s="3434" t="n"/>
      <c r="AV422" s="3434" t="n"/>
      <c r="AW422" s="3434" t="n"/>
      <c r="AX422" s="3434" t="n"/>
      <c r="AY422" s="3434" t="n"/>
      <c r="AZ422" s="3434" t="n"/>
      <c r="BA422" s="2013" t="n"/>
      <c r="BB422" s="2016" t="n"/>
    </row>
    <row r="423">
      <c r="A423" s="2012" t="n"/>
      <c r="B423" s="2013" t="n"/>
      <c r="C423" s="2014" t="n"/>
      <c r="D423" s="3434" t="n"/>
      <c r="E423" s="3434" t="n"/>
      <c r="F423" s="3434" t="n"/>
      <c r="G423" s="3434" t="n"/>
      <c r="H423" s="3434" t="n"/>
      <c r="I423" s="3434" t="n"/>
      <c r="J423" s="3434" t="n"/>
      <c r="K423" s="3434" t="n"/>
      <c r="L423" s="3434" t="n"/>
      <c r="M423" s="3434" t="n"/>
      <c r="N423" s="3434" t="n"/>
      <c r="O423" s="3434" t="n"/>
      <c r="P423" s="2013" t="n"/>
      <c r="Q423" s="3434" t="n"/>
      <c r="R423" s="3434" t="n"/>
      <c r="S423" s="3434" t="n"/>
      <c r="T423" s="3434" t="n"/>
      <c r="U423" s="3434" t="n"/>
      <c r="V423" s="3434" t="n"/>
      <c r="W423" s="3434" t="n"/>
      <c r="X423" s="3434" t="n"/>
      <c r="Y423" s="3434" t="n"/>
      <c r="Z423" s="3434" t="n"/>
      <c r="AA423" s="3434" t="n"/>
      <c r="AB423" s="3434" t="n"/>
      <c r="AC423" s="3434" t="n"/>
      <c r="AD423" s="3434" t="n"/>
      <c r="AE423" s="3434" t="n"/>
      <c r="AF423" s="3434" t="n"/>
      <c r="AG423" s="3434" t="n"/>
      <c r="AH423" s="3434" t="n"/>
      <c r="AI423" s="3434" t="n"/>
      <c r="AJ423" s="3434" t="n"/>
      <c r="AK423" s="3434" t="n"/>
      <c r="AL423" s="3434" t="n"/>
      <c r="AM423" s="3434" t="n"/>
      <c r="AN423" s="3434" t="n"/>
      <c r="AO423" s="3434" t="n"/>
      <c r="AP423" s="3434" t="n"/>
      <c r="AQ423" s="3434" t="n"/>
      <c r="AR423" s="3434" t="n"/>
      <c r="AS423" s="3434" t="n"/>
      <c r="AT423" s="3434" t="n"/>
      <c r="AU423" s="3434" t="n"/>
      <c r="AV423" s="3434" t="n"/>
      <c r="AW423" s="3434" t="n"/>
      <c r="AX423" s="3434" t="n"/>
      <c r="AY423" s="3434" t="n"/>
      <c r="AZ423" s="3434" t="n"/>
      <c r="BA423" s="2013" t="n"/>
      <c r="BB423" s="2016" t="n"/>
    </row>
    <row r="424">
      <c r="A424" s="2012" t="n"/>
      <c r="B424" s="2013" t="n"/>
      <c r="C424" s="2014" t="n"/>
      <c r="D424" s="3434" t="n"/>
      <c r="E424" s="3434" t="n"/>
      <c r="F424" s="3434" t="n"/>
      <c r="G424" s="3434" t="n"/>
      <c r="H424" s="3434" t="n"/>
      <c r="I424" s="3434" t="n"/>
      <c r="J424" s="3434" t="n"/>
      <c r="K424" s="3434" t="n"/>
      <c r="L424" s="3434" t="n"/>
      <c r="M424" s="3434" t="n"/>
      <c r="N424" s="3434" t="n"/>
      <c r="O424" s="3434" t="n"/>
      <c r="P424" s="2013" t="n"/>
      <c r="Q424" s="3434" t="n"/>
      <c r="R424" s="3434" t="n"/>
      <c r="S424" s="3434" t="n"/>
      <c r="T424" s="3434" t="n"/>
      <c r="U424" s="3434" t="n"/>
      <c r="V424" s="3434" t="n"/>
      <c r="W424" s="3434" t="n"/>
      <c r="X424" s="3434" t="n"/>
      <c r="Y424" s="3434" t="n"/>
      <c r="Z424" s="3434" t="n"/>
      <c r="AA424" s="3434" t="n"/>
      <c r="AB424" s="3434" t="n"/>
      <c r="AC424" s="3434" t="n"/>
      <c r="AD424" s="3434" t="n"/>
      <c r="AE424" s="3434" t="n"/>
      <c r="AF424" s="3434" t="n"/>
      <c r="AG424" s="3434" t="n"/>
      <c r="AH424" s="3434" t="n"/>
      <c r="AI424" s="3434" t="n"/>
      <c r="AJ424" s="3434" t="n"/>
      <c r="AK424" s="3434" t="n"/>
      <c r="AL424" s="3434" t="n"/>
      <c r="AM424" s="3434" t="n"/>
      <c r="AN424" s="3434" t="n"/>
      <c r="AO424" s="3434" t="n"/>
      <c r="AP424" s="3434" t="n"/>
      <c r="AQ424" s="3434" t="n"/>
      <c r="AR424" s="3434" t="n"/>
      <c r="AS424" s="3434" t="n"/>
      <c r="AT424" s="3434" t="n"/>
      <c r="AU424" s="3434" t="n"/>
      <c r="AV424" s="3434" t="n"/>
      <c r="AW424" s="3434" t="n"/>
      <c r="AX424" s="3434" t="n"/>
      <c r="AY424" s="3434" t="n"/>
      <c r="AZ424" s="3434" t="n"/>
      <c r="BA424" s="2013" t="n"/>
      <c r="BB424" s="2016" t="n"/>
    </row>
    <row r="425">
      <c r="A425" s="2012" t="n"/>
      <c r="B425" s="2013" t="n"/>
      <c r="C425" s="2014" t="n"/>
      <c r="D425" s="3434" t="n"/>
      <c r="E425" s="3434" t="n"/>
      <c r="F425" s="3434" t="n"/>
      <c r="G425" s="3434" t="n"/>
      <c r="H425" s="3434" t="n"/>
      <c r="I425" s="3434" t="n"/>
      <c r="J425" s="3434" t="n"/>
      <c r="K425" s="3434" t="n"/>
      <c r="L425" s="3434" t="n"/>
      <c r="M425" s="3434" t="n"/>
      <c r="N425" s="3434" t="n"/>
      <c r="O425" s="3434" t="n"/>
      <c r="P425" s="2013" t="n"/>
      <c r="Q425" s="3434" t="n"/>
      <c r="R425" s="3434" t="n"/>
      <c r="S425" s="3434" t="n"/>
      <c r="T425" s="3434" t="n"/>
      <c r="U425" s="3434" t="n"/>
      <c r="V425" s="3434" t="n"/>
      <c r="W425" s="3434" t="n"/>
      <c r="X425" s="3434" t="n"/>
      <c r="Y425" s="3434" t="n"/>
      <c r="Z425" s="3434" t="n"/>
      <c r="AA425" s="3434" t="n"/>
      <c r="AB425" s="3434" t="n"/>
      <c r="AC425" s="3434" t="n"/>
      <c r="AD425" s="3434" t="n"/>
      <c r="AE425" s="3434" t="n"/>
      <c r="AF425" s="3434" t="n"/>
      <c r="AG425" s="3434" t="n"/>
      <c r="AH425" s="3434" t="n"/>
      <c r="AI425" s="3434" t="n"/>
      <c r="AJ425" s="3434" t="n"/>
      <c r="AK425" s="3434" t="n"/>
      <c r="AL425" s="3434" t="n"/>
      <c r="AM425" s="3434" t="n"/>
      <c r="AN425" s="3434" t="n"/>
      <c r="AO425" s="3434" t="n"/>
      <c r="AP425" s="3434" t="n"/>
      <c r="AQ425" s="3434" t="n"/>
      <c r="AR425" s="3434" t="n"/>
      <c r="AS425" s="3434" t="n"/>
      <c r="AT425" s="3434" t="n"/>
      <c r="AU425" s="3434" t="n"/>
      <c r="AV425" s="3434" t="n"/>
      <c r="AW425" s="3434" t="n"/>
      <c r="AX425" s="3434" t="n"/>
      <c r="AY425" s="3434" t="n"/>
      <c r="AZ425" s="3434" t="n"/>
      <c r="BA425" s="2013" t="n"/>
      <c r="BB425" s="2016" t="n"/>
    </row>
    <row r="426">
      <c r="A426" s="2012" t="n"/>
      <c r="B426" s="2013" t="n"/>
      <c r="C426" s="2014" t="n"/>
      <c r="D426" s="3434" t="n"/>
      <c r="E426" s="3434" t="n"/>
      <c r="F426" s="3434" t="n"/>
      <c r="G426" s="3434" t="n"/>
      <c r="H426" s="3434" t="n"/>
      <c r="I426" s="3434" t="n"/>
      <c r="J426" s="3434" t="n"/>
      <c r="K426" s="3434" t="n"/>
      <c r="L426" s="3434" t="n"/>
      <c r="M426" s="3434" t="n"/>
      <c r="N426" s="3434" t="n"/>
      <c r="O426" s="3434" t="n"/>
      <c r="P426" s="2013" t="n"/>
      <c r="Q426" s="3434" t="n"/>
      <c r="R426" s="3434" t="n"/>
      <c r="S426" s="3434" t="n"/>
      <c r="T426" s="3434" t="n"/>
      <c r="U426" s="3434" t="n"/>
      <c r="V426" s="3434" t="n"/>
      <c r="W426" s="3434" t="n"/>
      <c r="X426" s="3434" t="n"/>
      <c r="Y426" s="3434" t="n"/>
      <c r="Z426" s="3434" t="n"/>
      <c r="AA426" s="3434" t="n"/>
      <c r="AB426" s="3434" t="n"/>
      <c r="AC426" s="3434" t="n"/>
      <c r="AD426" s="3434" t="n"/>
      <c r="AE426" s="3434" t="n"/>
      <c r="AF426" s="3434" t="n"/>
      <c r="AG426" s="3434" t="n"/>
      <c r="AH426" s="3434" t="n"/>
      <c r="AI426" s="3434" t="n"/>
      <c r="AJ426" s="3434" t="n"/>
      <c r="AK426" s="3434" t="n"/>
      <c r="AL426" s="3434" t="n"/>
      <c r="AM426" s="3434" t="n"/>
      <c r="AN426" s="3434" t="n"/>
      <c r="AO426" s="3434" t="n"/>
      <c r="AP426" s="3434" t="n"/>
      <c r="AQ426" s="3434" t="n"/>
      <c r="AR426" s="3434" t="n"/>
      <c r="AS426" s="3434" t="n"/>
      <c r="AT426" s="3434" t="n"/>
      <c r="AU426" s="3434" t="n"/>
      <c r="AV426" s="3434" t="n"/>
      <c r="AW426" s="3434" t="n"/>
      <c r="AX426" s="3434" t="n"/>
      <c r="AY426" s="3434" t="n"/>
      <c r="AZ426" s="3434" t="n"/>
      <c r="BA426" s="2013" t="n"/>
      <c r="BB426" s="2016" t="n"/>
    </row>
    <row r="427">
      <c r="A427" s="2012" t="n"/>
      <c r="B427" s="2013" t="n"/>
      <c r="C427" s="2014" t="n"/>
      <c r="D427" s="3434" t="n"/>
      <c r="E427" s="3434" t="n"/>
      <c r="F427" s="3434" t="n"/>
      <c r="G427" s="3434" t="n"/>
      <c r="H427" s="3434" t="n"/>
      <c r="I427" s="3434" t="n"/>
      <c r="J427" s="3434" t="n"/>
      <c r="K427" s="3434" t="n"/>
      <c r="L427" s="3434" t="n"/>
      <c r="M427" s="3434" t="n"/>
      <c r="N427" s="3434" t="n"/>
      <c r="O427" s="3434" t="n"/>
      <c r="P427" s="2013" t="n"/>
      <c r="Q427" s="3434" t="n"/>
      <c r="R427" s="3434" t="n"/>
      <c r="S427" s="3434" t="n"/>
      <c r="T427" s="3434" t="n"/>
      <c r="U427" s="3434" t="n"/>
      <c r="V427" s="3434" t="n"/>
      <c r="W427" s="3434" t="n"/>
      <c r="X427" s="3434" t="n"/>
      <c r="Y427" s="3434" t="n"/>
      <c r="Z427" s="3434" t="n"/>
      <c r="AA427" s="3434" t="n"/>
      <c r="AB427" s="3434" t="n"/>
      <c r="AC427" s="3434" t="n"/>
      <c r="AD427" s="3434" t="n"/>
      <c r="AE427" s="3434" t="n"/>
      <c r="AF427" s="3434" t="n"/>
      <c r="AG427" s="3434" t="n"/>
      <c r="AH427" s="3434" t="n"/>
      <c r="AI427" s="3434" t="n"/>
      <c r="AJ427" s="3434" t="n"/>
      <c r="AK427" s="3434" t="n"/>
      <c r="AL427" s="3434" t="n"/>
      <c r="AM427" s="3434" t="n"/>
      <c r="AN427" s="3434" t="n"/>
      <c r="AO427" s="3434" t="n"/>
      <c r="AP427" s="3434" t="n"/>
      <c r="AQ427" s="3434" t="n"/>
      <c r="AR427" s="3434" t="n"/>
      <c r="AS427" s="3434" t="n"/>
      <c r="AT427" s="3434" t="n"/>
      <c r="AU427" s="3434" t="n"/>
      <c r="AV427" s="3434" t="n"/>
      <c r="AW427" s="3434" t="n"/>
      <c r="AX427" s="3434" t="n"/>
      <c r="AY427" s="3434" t="n"/>
      <c r="AZ427" s="3434" t="n"/>
      <c r="BA427" s="2013" t="n"/>
      <c r="BB427" s="2016" t="n"/>
    </row>
    <row r="428">
      <c r="A428" s="2012" t="n"/>
      <c r="B428" s="2013" t="n"/>
      <c r="C428" s="2014" t="n"/>
      <c r="D428" s="3434" t="n"/>
      <c r="E428" s="3434" t="n"/>
      <c r="F428" s="3434" t="n"/>
      <c r="G428" s="3434" t="n"/>
      <c r="H428" s="3434" t="n"/>
      <c r="I428" s="3434" t="n"/>
      <c r="J428" s="3434" t="n"/>
      <c r="K428" s="3434" t="n"/>
      <c r="L428" s="3434" t="n"/>
      <c r="M428" s="3434" t="n"/>
      <c r="N428" s="3434" t="n"/>
      <c r="O428" s="3434" t="n"/>
      <c r="P428" s="2013" t="n"/>
      <c r="Q428" s="3434" t="n"/>
      <c r="R428" s="3434" t="n"/>
      <c r="S428" s="3434" t="n"/>
      <c r="T428" s="3434" t="n"/>
      <c r="U428" s="3434" t="n"/>
      <c r="V428" s="3434" t="n"/>
      <c r="W428" s="3434" t="n"/>
      <c r="X428" s="3434" t="n"/>
      <c r="Y428" s="3434" t="n"/>
      <c r="Z428" s="3434" t="n"/>
      <c r="AA428" s="3434" t="n"/>
      <c r="AB428" s="3434" t="n"/>
      <c r="AC428" s="3434" t="n"/>
      <c r="AD428" s="3434" t="n"/>
      <c r="AE428" s="3434" t="n"/>
      <c r="AF428" s="3434" t="n"/>
      <c r="AG428" s="3434" t="n"/>
      <c r="AH428" s="3434" t="n"/>
      <c r="AI428" s="3434" t="n"/>
      <c r="AJ428" s="3434" t="n"/>
      <c r="AK428" s="3434" t="n"/>
      <c r="AL428" s="3434" t="n"/>
      <c r="AM428" s="3434" t="n"/>
      <c r="AN428" s="3434" t="n"/>
      <c r="AO428" s="3434" t="n"/>
      <c r="AP428" s="3434" t="n"/>
      <c r="AQ428" s="3434" t="n"/>
      <c r="AR428" s="3434" t="n"/>
      <c r="AS428" s="3434" t="n"/>
      <c r="AT428" s="3434" t="n"/>
      <c r="AU428" s="3434" t="n"/>
      <c r="AV428" s="3434" t="n"/>
      <c r="AW428" s="3434" t="n"/>
      <c r="AX428" s="3434" t="n"/>
      <c r="AY428" s="3434" t="n"/>
      <c r="AZ428" s="3434" t="n"/>
      <c r="BA428" s="2013" t="n"/>
      <c r="BB428" s="2016" t="n"/>
    </row>
    <row r="429">
      <c r="A429" s="2012" t="n"/>
      <c r="B429" s="2013" t="n"/>
      <c r="C429" s="2014" t="n"/>
      <c r="D429" s="3434" t="n"/>
      <c r="E429" s="3434" t="n"/>
      <c r="F429" s="3434" t="n"/>
      <c r="G429" s="3434" t="n"/>
      <c r="H429" s="3434" t="n"/>
      <c r="I429" s="3434" t="n"/>
      <c r="J429" s="3434" t="n"/>
      <c r="K429" s="3434" t="n"/>
      <c r="L429" s="3434" t="n"/>
      <c r="M429" s="3434" t="n"/>
      <c r="N429" s="3434" t="n"/>
      <c r="O429" s="3434" t="n"/>
      <c r="P429" s="2013" t="n"/>
      <c r="Q429" s="3434" t="n"/>
      <c r="R429" s="3434" t="n"/>
      <c r="S429" s="3434" t="n"/>
      <c r="T429" s="3434" t="n"/>
      <c r="U429" s="3434" t="n"/>
      <c r="V429" s="3434" t="n"/>
      <c r="W429" s="3434" t="n"/>
      <c r="X429" s="3434" t="n"/>
      <c r="Y429" s="3434" t="n"/>
      <c r="Z429" s="3434" t="n"/>
      <c r="AA429" s="3434" t="n"/>
      <c r="AB429" s="3434" t="n"/>
      <c r="AC429" s="3434" t="n"/>
      <c r="AD429" s="3434" t="n"/>
      <c r="AE429" s="3434" t="n"/>
      <c r="AF429" s="3434" t="n"/>
      <c r="AG429" s="3434" t="n"/>
      <c r="AH429" s="3434" t="n"/>
      <c r="AI429" s="3434" t="n"/>
      <c r="AJ429" s="3434" t="n"/>
      <c r="AK429" s="3434" t="n"/>
      <c r="AL429" s="3434" t="n"/>
      <c r="AM429" s="3434" t="n"/>
      <c r="AN429" s="3434" t="n"/>
      <c r="AO429" s="3434" t="n"/>
      <c r="AP429" s="3434" t="n"/>
      <c r="AQ429" s="3434" t="n"/>
      <c r="AR429" s="3434" t="n"/>
      <c r="AS429" s="3434" t="n"/>
      <c r="AT429" s="3434" t="n"/>
      <c r="AU429" s="3434" t="n"/>
      <c r="AV429" s="3434" t="n"/>
      <c r="AW429" s="3434" t="n"/>
      <c r="AX429" s="3434" t="n"/>
      <c r="AY429" s="3434" t="n"/>
      <c r="AZ429" s="3434" t="n"/>
      <c r="BA429" s="2013" t="n"/>
      <c r="BB429" s="2016" t="n"/>
    </row>
    <row r="430">
      <c r="A430" s="2012" t="n"/>
      <c r="B430" s="2013" t="n"/>
      <c r="C430" s="2014" t="n"/>
      <c r="D430" s="3434" t="n"/>
      <c r="E430" s="3434" t="n"/>
      <c r="F430" s="3434" t="n"/>
      <c r="G430" s="3434" t="n"/>
      <c r="H430" s="3434" t="n"/>
      <c r="I430" s="3434" t="n"/>
      <c r="J430" s="3434" t="n"/>
      <c r="K430" s="3434" t="n"/>
      <c r="L430" s="3434" t="n"/>
      <c r="M430" s="3434" t="n"/>
      <c r="N430" s="3434" t="n"/>
      <c r="O430" s="3434" t="n"/>
      <c r="P430" s="2013" t="n"/>
      <c r="Q430" s="3434" t="n"/>
      <c r="R430" s="3434" t="n"/>
      <c r="S430" s="3434" t="n"/>
      <c r="T430" s="3434" t="n"/>
      <c r="U430" s="3434" t="n"/>
      <c r="V430" s="3434" t="n"/>
      <c r="W430" s="3434" t="n"/>
      <c r="X430" s="3434" t="n"/>
      <c r="Y430" s="3434" t="n"/>
      <c r="Z430" s="3434" t="n"/>
      <c r="AA430" s="3434" t="n"/>
      <c r="AB430" s="3434" t="n"/>
      <c r="AC430" s="3434" t="n"/>
      <c r="AD430" s="3434" t="n"/>
      <c r="AE430" s="3434" t="n"/>
      <c r="AF430" s="3434" t="n"/>
      <c r="AG430" s="3434" t="n"/>
      <c r="AH430" s="3434" t="n"/>
      <c r="AI430" s="3434" t="n"/>
      <c r="AJ430" s="3434" t="n"/>
      <c r="AK430" s="3434" t="n"/>
      <c r="AL430" s="3434" t="n"/>
      <c r="AM430" s="3434" t="n"/>
      <c r="AN430" s="3434" t="n"/>
      <c r="AO430" s="3434" t="n"/>
      <c r="AP430" s="3434" t="n"/>
      <c r="AQ430" s="3434" t="n"/>
      <c r="AR430" s="3434" t="n"/>
      <c r="AS430" s="3434" t="n"/>
      <c r="AT430" s="3434" t="n"/>
      <c r="AU430" s="3434" t="n"/>
      <c r="AV430" s="3434" t="n"/>
      <c r="AW430" s="3434" t="n"/>
      <c r="AX430" s="3434" t="n"/>
      <c r="AY430" s="3434" t="n"/>
      <c r="AZ430" s="3434" t="n"/>
      <c r="BA430" s="2013" t="n"/>
      <c r="BB430" s="2016" t="n"/>
    </row>
    <row r="431">
      <c r="A431" s="2012" t="n"/>
      <c r="B431" s="2013" t="n"/>
      <c r="C431" s="2014" t="n"/>
      <c r="D431" s="3434" t="n"/>
      <c r="E431" s="3434" t="n"/>
      <c r="F431" s="3434" t="n"/>
      <c r="G431" s="3434" t="n"/>
      <c r="H431" s="3434" t="n"/>
      <c r="I431" s="3434" t="n"/>
      <c r="J431" s="3434" t="n"/>
      <c r="K431" s="3434" t="n"/>
      <c r="L431" s="3434" t="n"/>
      <c r="M431" s="3434" t="n"/>
      <c r="N431" s="3434" t="n"/>
      <c r="O431" s="3434" t="n"/>
      <c r="P431" s="2013" t="n"/>
      <c r="Q431" s="3434" t="n"/>
      <c r="R431" s="3434" t="n"/>
      <c r="S431" s="3434" t="n"/>
      <c r="T431" s="3434" t="n"/>
      <c r="U431" s="3434" t="n"/>
      <c r="V431" s="3434" t="n"/>
      <c r="W431" s="3434" t="n"/>
      <c r="X431" s="3434" t="n"/>
      <c r="Y431" s="3434" t="n"/>
      <c r="Z431" s="3434" t="n"/>
      <c r="AA431" s="3434" t="n"/>
      <c r="AB431" s="3434" t="n"/>
      <c r="AC431" s="3434" t="n"/>
      <c r="AD431" s="3434" t="n"/>
      <c r="AE431" s="3434" t="n"/>
      <c r="AF431" s="3434" t="n"/>
      <c r="AG431" s="3434" t="n"/>
      <c r="AH431" s="3434" t="n"/>
      <c r="AI431" s="3434" t="n"/>
      <c r="AJ431" s="3434" t="n"/>
      <c r="AK431" s="3434" t="n"/>
      <c r="AL431" s="3434" t="n"/>
      <c r="AM431" s="3434" t="n"/>
      <c r="AN431" s="3434" t="n"/>
      <c r="AO431" s="3434" t="n"/>
      <c r="AP431" s="3434" t="n"/>
      <c r="AQ431" s="3434" t="n"/>
      <c r="AR431" s="3434" t="n"/>
      <c r="AS431" s="3434" t="n"/>
      <c r="AT431" s="3434" t="n"/>
      <c r="AU431" s="3434" t="n"/>
      <c r="AV431" s="3434" t="n"/>
      <c r="AW431" s="3434" t="n"/>
      <c r="AX431" s="3434" t="n"/>
      <c r="AY431" s="3434" t="n"/>
      <c r="AZ431" s="3434" t="n"/>
      <c r="BA431" s="2013" t="n"/>
      <c r="BB431" s="2016" t="n"/>
    </row>
    <row r="432">
      <c r="A432" s="2012" t="n"/>
      <c r="B432" s="2013" t="n"/>
      <c r="C432" s="2014" t="n"/>
      <c r="D432" s="3434" t="n"/>
      <c r="E432" s="3434" t="n"/>
      <c r="F432" s="3434" t="n"/>
      <c r="G432" s="3434" t="n"/>
      <c r="H432" s="3434" t="n"/>
      <c r="I432" s="3434" t="n"/>
      <c r="J432" s="3434" t="n"/>
      <c r="K432" s="3434" t="n"/>
      <c r="L432" s="3434" t="n"/>
      <c r="M432" s="3434" t="n"/>
      <c r="N432" s="3434" t="n"/>
      <c r="O432" s="3434" t="n"/>
      <c r="P432" s="2013" t="n"/>
      <c r="Q432" s="3434" t="n"/>
      <c r="R432" s="3434" t="n"/>
      <c r="S432" s="3434" t="n"/>
      <c r="T432" s="3434" t="n"/>
      <c r="U432" s="3434" t="n"/>
      <c r="V432" s="3434" t="n"/>
      <c r="W432" s="3434" t="n"/>
      <c r="X432" s="3434" t="n"/>
      <c r="Y432" s="3434" t="n"/>
      <c r="Z432" s="3434" t="n"/>
      <c r="AA432" s="3434" t="n"/>
      <c r="AB432" s="3434" t="n"/>
      <c r="AC432" s="3434" t="n"/>
      <c r="AD432" s="3434" t="n"/>
      <c r="AE432" s="3434" t="n"/>
      <c r="AF432" s="3434" t="n"/>
      <c r="AG432" s="3434" t="n"/>
      <c r="AH432" s="3434" t="n"/>
      <c r="AI432" s="3434" t="n"/>
      <c r="AJ432" s="3434" t="n"/>
      <c r="AK432" s="3434" t="n"/>
      <c r="AL432" s="3434" t="n"/>
      <c r="AM432" s="3434" t="n"/>
      <c r="AN432" s="3434" t="n"/>
      <c r="AO432" s="3434" t="n"/>
      <c r="AP432" s="3434" t="n"/>
      <c r="AQ432" s="3434" t="n"/>
      <c r="AR432" s="3434" t="n"/>
      <c r="AS432" s="3434" t="n"/>
      <c r="AT432" s="3434" t="n"/>
      <c r="AU432" s="3434" t="n"/>
      <c r="AV432" s="3434" t="n"/>
      <c r="AW432" s="3434" t="n"/>
      <c r="AX432" s="3434" t="n"/>
      <c r="AY432" s="3434" t="n"/>
      <c r="AZ432" s="3434" t="n"/>
      <c r="BA432" s="2013" t="n"/>
      <c r="BB432" s="2016" t="n"/>
    </row>
    <row r="433">
      <c r="A433" s="2012" t="n"/>
      <c r="B433" s="2013" t="n"/>
      <c r="C433" s="2014" t="n"/>
      <c r="D433" s="3434" t="n"/>
      <c r="E433" s="3434" t="n"/>
      <c r="F433" s="3434" t="n"/>
      <c r="G433" s="3434" t="n"/>
      <c r="H433" s="3434" t="n"/>
      <c r="I433" s="3434" t="n"/>
      <c r="J433" s="3434" t="n"/>
      <c r="K433" s="3434" t="n"/>
      <c r="L433" s="3434" t="n"/>
      <c r="M433" s="3434" t="n"/>
      <c r="N433" s="3434" t="n"/>
      <c r="O433" s="3434" t="n"/>
      <c r="P433" s="2013" t="n"/>
      <c r="Q433" s="3434" t="n"/>
      <c r="R433" s="3434" t="n"/>
      <c r="S433" s="3434" t="n"/>
      <c r="T433" s="3434" t="n"/>
      <c r="U433" s="3434" t="n"/>
      <c r="V433" s="3434" t="n"/>
      <c r="W433" s="3434" t="n"/>
      <c r="X433" s="3434" t="n"/>
      <c r="Y433" s="3434" t="n"/>
      <c r="Z433" s="3434" t="n"/>
      <c r="AA433" s="3434" t="n"/>
      <c r="AB433" s="3434" t="n"/>
      <c r="AC433" s="3434" t="n"/>
      <c r="AD433" s="3434" t="n"/>
      <c r="AE433" s="3434" t="n"/>
      <c r="AF433" s="3434" t="n"/>
      <c r="AG433" s="3434" t="n"/>
      <c r="AH433" s="3434" t="n"/>
      <c r="AI433" s="3434" t="n"/>
      <c r="AJ433" s="3434" t="n"/>
      <c r="AK433" s="3434" t="n"/>
      <c r="AL433" s="3434" t="n"/>
      <c r="AM433" s="3434" t="n"/>
      <c r="AN433" s="3434" t="n"/>
      <c r="AO433" s="3434" t="n"/>
      <c r="AP433" s="3434" t="n"/>
      <c r="AQ433" s="3434" t="n"/>
      <c r="AR433" s="3434" t="n"/>
      <c r="AS433" s="3434" t="n"/>
      <c r="AT433" s="3434" t="n"/>
      <c r="AU433" s="3434" t="n"/>
      <c r="AV433" s="3434" t="n"/>
      <c r="AW433" s="3434" t="n"/>
      <c r="AX433" s="3434" t="n"/>
      <c r="AY433" s="3434" t="n"/>
      <c r="AZ433" s="3434" t="n"/>
      <c r="BA433" s="2013" t="n"/>
      <c r="BB433" s="2016" t="n"/>
    </row>
    <row r="434">
      <c r="A434" s="2012" t="n"/>
      <c r="B434" s="2013" t="n"/>
      <c r="C434" s="2014" t="n"/>
      <c r="D434" s="3434" t="n"/>
      <c r="E434" s="3434" t="n"/>
      <c r="F434" s="3434" t="n"/>
      <c r="G434" s="3434" t="n"/>
      <c r="H434" s="3434" t="n"/>
      <c r="I434" s="3434" t="n"/>
      <c r="J434" s="3434" t="n"/>
      <c r="K434" s="3434" t="n"/>
      <c r="L434" s="3434" t="n"/>
      <c r="M434" s="3434" t="n"/>
      <c r="N434" s="3434" t="n"/>
      <c r="O434" s="3434" t="n"/>
      <c r="P434" s="2013" t="n"/>
      <c r="Q434" s="3434" t="n"/>
      <c r="R434" s="3434" t="n"/>
      <c r="S434" s="3434" t="n"/>
      <c r="T434" s="3434" t="n"/>
      <c r="U434" s="3434" t="n"/>
      <c r="V434" s="3434" t="n"/>
      <c r="W434" s="3434" t="n"/>
      <c r="X434" s="3434" t="n"/>
      <c r="Y434" s="3434" t="n"/>
      <c r="Z434" s="3434" t="n"/>
      <c r="AA434" s="3434" t="n"/>
      <c r="AB434" s="3434" t="n"/>
      <c r="AC434" s="3434" t="n"/>
      <c r="AD434" s="3434" t="n"/>
      <c r="AE434" s="3434" t="n"/>
      <c r="AF434" s="3434" t="n"/>
      <c r="AG434" s="3434" t="n"/>
      <c r="AH434" s="3434" t="n"/>
      <c r="AI434" s="3434" t="n"/>
      <c r="AJ434" s="3434" t="n"/>
      <c r="AK434" s="3434" t="n"/>
      <c r="AL434" s="3434" t="n"/>
      <c r="AM434" s="3434" t="n"/>
      <c r="AN434" s="3434" t="n"/>
      <c r="AO434" s="3434" t="n"/>
      <c r="AP434" s="3434" t="n"/>
      <c r="AQ434" s="3434" t="n"/>
      <c r="AR434" s="3434" t="n"/>
      <c r="AS434" s="3434" t="n"/>
      <c r="AT434" s="3434" t="n"/>
      <c r="AU434" s="3434" t="n"/>
      <c r="AV434" s="3434" t="n"/>
      <c r="AW434" s="3434" t="n"/>
      <c r="AX434" s="3434" t="n"/>
      <c r="AY434" s="3434" t="n"/>
      <c r="AZ434" s="3434" t="n"/>
      <c r="BA434" s="2013" t="n"/>
      <c r="BB434" s="2016" t="n"/>
    </row>
    <row r="435">
      <c r="A435" s="2012" t="n"/>
      <c r="B435" s="2013" t="n"/>
      <c r="C435" s="2014" t="n"/>
      <c r="D435" s="3434" t="n"/>
      <c r="E435" s="3434" t="n"/>
      <c r="F435" s="3434" t="n"/>
      <c r="G435" s="3434" t="n"/>
      <c r="H435" s="3434" t="n"/>
      <c r="I435" s="3434" t="n"/>
      <c r="J435" s="3434" t="n"/>
      <c r="K435" s="3434" t="n"/>
      <c r="L435" s="3434" t="n"/>
      <c r="M435" s="3434" t="n"/>
      <c r="N435" s="3434" t="n"/>
      <c r="O435" s="3434" t="n"/>
      <c r="P435" s="2013" t="n"/>
      <c r="Q435" s="3434" t="n"/>
      <c r="R435" s="3434" t="n"/>
      <c r="S435" s="3434" t="n"/>
      <c r="T435" s="3434" t="n"/>
      <c r="U435" s="3434" t="n"/>
      <c r="V435" s="3434" t="n"/>
      <c r="W435" s="3434" t="n"/>
      <c r="X435" s="3434" t="n"/>
      <c r="Y435" s="3434" t="n"/>
      <c r="Z435" s="3434" t="n"/>
      <c r="AA435" s="3434" t="n"/>
      <c r="AB435" s="3434" t="n"/>
      <c r="AC435" s="3434" t="n"/>
      <c r="AD435" s="3434" t="n"/>
      <c r="AE435" s="3434" t="n"/>
      <c r="AF435" s="3434" t="n"/>
      <c r="AG435" s="3434" t="n"/>
      <c r="AH435" s="3434" t="n"/>
      <c r="AI435" s="3434" t="n"/>
      <c r="AJ435" s="3434" t="n"/>
      <c r="AK435" s="3434" t="n"/>
      <c r="AL435" s="3434" t="n"/>
      <c r="AM435" s="3434" t="n"/>
      <c r="AN435" s="3434" t="n"/>
      <c r="AO435" s="3434" t="n"/>
      <c r="AP435" s="3434" t="n"/>
      <c r="AQ435" s="3434" t="n"/>
      <c r="AR435" s="3434" t="n"/>
      <c r="AS435" s="3434" t="n"/>
      <c r="AT435" s="3434" t="n"/>
      <c r="AU435" s="3434" t="n"/>
      <c r="AV435" s="3434" t="n"/>
      <c r="AW435" s="3434" t="n"/>
      <c r="AX435" s="3434" t="n"/>
      <c r="AY435" s="3434" t="n"/>
      <c r="AZ435" s="3434" t="n"/>
      <c r="BA435" s="2013" t="n"/>
      <c r="BB435" s="2016" t="n"/>
    </row>
    <row r="436">
      <c r="A436" s="2012" t="n"/>
      <c r="B436" s="2013" t="n"/>
      <c r="C436" s="2014" t="n"/>
      <c r="D436" s="3434" t="n"/>
      <c r="E436" s="3434" t="n"/>
      <c r="F436" s="3434" t="n"/>
      <c r="G436" s="3434" t="n"/>
      <c r="H436" s="3434" t="n"/>
      <c r="I436" s="3434" t="n"/>
      <c r="J436" s="3434" t="n"/>
      <c r="K436" s="3434" t="n"/>
      <c r="L436" s="3434" t="n"/>
      <c r="M436" s="3434" t="n"/>
      <c r="N436" s="3434" t="n"/>
      <c r="O436" s="3434" t="n"/>
      <c r="P436" s="2013" t="n"/>
      <c r="Q436" s="3434" t="n"/>
      <c r="R436" s="3434" t="n"/>
      <c r="S436" s="3434" t="n"/>
      <c r="T436" s="3434" t="n"/>
      <c r="U436" s="3434" t="n"/>
      <c r="V436" s="3434" t="n"/>
      <c r="W436" s="3434" t="n"/>
      <c r="X436" s="3434" t="n"/>
      <c r="Y436" s="3434" t="n"/>
      <c r="Z436" s="3434" t="n"/>
      <c r="AA436" s="3434" t="n"/>
      <c r="AB436" s="3434" t="n"/>
      <c r="AC436" s="3434" t="n"/>
      <c r="AD436" s="3434" t="n"/>
      <c r="AE436" s="3434" t="n"/>
      <c r="AF436" s="3434" t="n"/>
      <c r="AG436" s="3434" t="n"/>
      <c r="AH436" s="3434" t="n"/>
      <c r="AI436" s="3434" t="n"/>
      <c r="AJ436" s="3434" t="n"/>
      <c r="AK436" s="3434" t="n"/>
      <c r="AL436" s="3434" t="n"/>
      <c r="AM436" s="3434" t="n"/>
      <c r="AN436" s="3434" t="n"/>
      <c r="AO436" s="3434" t="n"/>
      <c r="AP436" s="3434" t="n"/>
      <c r="AQ436" s="3434" t="n"/>
      <c r="AR436" s="3434" t="n"/>
      <c r="AS436" s="3434" t="n"/>
      <c r="AT436" s="3434" t="n"/>
      <c r="AU436" s="3434" t="n"/>
      <c r="AV436" s="3434" t="n"/>
      <c r="AW436" s="3434" t="n"/>
      <c r="AX436" s="3434" t="n"/>
      <c r="AY436" s="3434" t="n"/>
      <c r="AZ436" s="3434" t="n"/>
      <c r="BA436" s="2013" t="n"/>
      <c r="BB436" s="2016" t="n"/>
    </row>
    <row r="437">
      <c r="A437" s="2012" t="n"/>
      <c r="B437" s="2013" t="n"/>
      <c r="C437" s="2014" t="n"/>
      <c r="D437" s="3434" t="n"/>
      <c r="E437" s="3434" t="n"/>
      <c r="F437" s="3434" t="n"/>
      <c r="G437" s="3434" t="n"/>
      <c r="H437" s="3434" t="n"/>
      <c r="I437" s="3434" t="n"/>
      <c r="J437" s="3434" t="n"/>
      <c r="K437" s="3434" t="n"/>
      <c r="L437" s="3434" t="n"/>
      <c r="M437" s="3434" t="n"/>
      <c r="N437" s="3434" t="n"/>
      <c r="O437" s="3434" t="n"/>
      <c r="P437" s="2013" t="n"/>
      <c r="Q437" s="3434" t="n"/>
      <c r="R437" s="3434" t="n"/>
      <c r="S437" s="3434" t="n"/>
      <c r="T437" s="3434" t="n"/>
      <c r="U437" s="3434" t="n"/>
      <c r="V437" s="3434" t="n"/>
      <c r="W437" s="3434" t="n"/>
      <c r="X437" s="3434" t="n"/>
      <c r="Y437" s="3434" t="n"/>
      <c r="Z437" s="3434" t="n"/>
      <c r="AA437" s="3434" t="n"/>
      <c r="AB437" s="3434" t="n"/>
      <c r="AC437" s="3434" t="n"/>
      <c r="AD437" s="3434" t="n"/>
      <c r="AE437" s="3434" t="n"/>
      <c r="AF437" s="3434" t="n"/>
      <c r="AG437" s="3434" t="n"/>
      <c r="AH437" s="3434" t="n"/>
      <c r="AI437" s="3434" t="n"/>
      <c r="AJ437" s="3434" t="n"/>
      <c r="AK437" s="3434" t="n"/>
      <c r="AL437" s="3434" t="n"/>
      <c r="AM437" s="3434" t="n"/>
      <c r="AN437" s="3434" t="n"/>
      <c r="AO437" s="3434" t="n"/>
      <c r="AP437" s="3434" t="n"/>
      <c r="AQ437" s="3434" t="n"/>
      <c r="AR437" s="3434" t="n"/>
      <c r="AS437" s="3434" t="n"/>
      <c r="AT437" s="3434" t="n"/>
      <c r="AU437" s="3434" t="n"/>
      <c r="AV437" s="3434" t="n"/>
      <c r="AW437" s="3434" t="n"/>
      <c r="AX437" s="3434" t="n"/>
      <c r="AY437" s="3434" t="n"/>
      <c r="AZ437" s="3434" t="n"/>
      <c r="BA437" s="2013" t="n"/>
      <c r="BB437" s="2016" t="n"/>
    </row>
    <row r="438">
      <c r="A438" s="2012" t="n"/>
      <c r="B438" s="2013" t="n"/>
      <c r="C438" s="2014" t="n"/>
      <c r="D438" s="3434" t="n"/>
      <c r="E438" s="3434" t="n"/>
      <c r="F438" s="3434" t="n"/>
      <c r="G438" s="3434" t="n"/>
      <c r="H438" s="3434" t="n"/>
      <c r="I438" s="3434" t="n"/>
      <c r="J438" s="3434" t="n"/>
      <c r="K438" s="3434" t="n"/>
      <c r="L438" s="3434" t="n"/>
      <c r="M438" s="3434" t="n"/>
      <c r="N438" s="3434" t="n"/>
      <c r="O438" s="3434" t="n"/>
      <c r="P438" s="2013" t="n"/>
      <c r="Q438" s="3434" t="n"/>
      <c r="R438" s="3434" t="n"/>
      <c r="S438" s="3434" t="n"/>
      <c r="T438" s="3434" t="n"/>
      <c r="U438" s="3434" t="n"/>
      <c r="V438" s="3434" t="n"/>
      <c r="W438" s="3434" t="n"/>
      <c r="X438" s="3434" t="n"/>
      <c r="Y438" s="3434" t="n"/>
      <c r="Z438" s="3434" t="n"/>
      <c r="AA438" s="3434" t="n"/>
      <c r="AB438" s="3434" t="n"/>
      <c r="AC438" s="3434" t="n"/>
      <c r="AD438" s="3434" t="n"/>
      <c r="AE438" s="3434" t="n"/>
      <c r="AF438" s="3434" t="n"/>
      <c r="AG438" s="3434" t="n"/>
      <c r="AH438" s="3434" t="n"/>
      <c r="AI438" s="3434" t="n"/>
      <c r="AJ438" s="3434" t="n"/>
      <c r="AK438" s="3434" t="n"/>
      <c r="AL438" s="3434" t="n"/>
      <c r="AM438" s="3434" t="n"/>
      <c r="AN438" s="3434" t="n"/>
      <c r="AO438" s="3434" t="n"/>
      <c r="AP438" s="3434" t="n"/>
      <c r="AQ438" s="3434" t="n"/>
      <c r="AR438" s="3434" t="n"/>
      <c r="AS438" s="3434" t="n"/>
      <c r="AT438" s="3434" t="n"/>
      <c r="AU438" s="3434" t="n"/>
      <c r="AV438" s="3434" t="n"/>
      <c r="AW438" s="3434" t="n"/>
      <c r="AX438" s="3434" t="n"/>
      <c r="AY438" s="3434" t="n"/>
      <c r="AZ438" s="3434" t="n"/>
      <c r="BA438" s="2013" t="n"/>
      <c r="BB438" s="2016" t="n"/>
    </row>
    <row r="439">
      <c r="A439" s="2012" t="n"/>
      <c r="B439" s="2013" t="n"/>
      <c r="C439" s="2014" t="n"/>
      <c r="D439" s="3434" t="n"/>
      <c r="E439" s="3434" t="n"/>
      <c r="F439" s="3434" t="n"/>
      <c r="G439" s="3434" t="n"/>
      <c r="H439" s="3434" t="n"/>
      <c r="I439" s="3434" t="n"/>
      <c r="J439" s="3434" t="n"/>
      <c r="K439" s="3434" t="n"/>
      <c r="L439" s="3434" t="n"/>
      <c r="M439" s="3434" t="n"/>
      <c r="N439" s="3434" t="n"/>
      <c r="O439" s="3434" t="n"/>
      <c r="P439" s="2013" t="n"/>
      <c r="Q439" s="3434" t="n"/>
      <c r="R439" s="3434" t="n"/>
      <c r="S439" s="3434" t="n"/>
      <c r="T439" s="3434" t="n"/>
      <c r="U439" s="3434" t="n"/>
      <c r="V439" s="3434" t="n"/>
      <c r="W439" s="3434" t="n"/>
      <c r="X439" s="3434" t="n"/>
      <c r="Y439" s="3434" t="n"/>
      <c r="Z439" s="3434" t="n"/>
      <c r="AA439" s="3434" t="n"/>
      <c r="AB439" s="3434" t="n"/>
      <c r="AC439" s="3434" t="n"/>
      <c r="AD439" s="3434" t="n"/>
      <c r="AE439" s="3434" t="n"/>
      <c r="AF439" s="3434" t="n"/>
      <c r="AG439" s="3434" t="n"/>
      <c r="AH439" s="3434" t="n"/>
      <c r="AI439" s="3434" t="n"/>
      <c r="AJ439" s="3434" t="n"/>
      <c r="AK439" s="3434" t="n"/>
      <c r="AL439" s="3434" t="n"/>
      <c r="AM439" s="3434" t="n"/>
      <c r="AN439" s="3434" t="n"/>
      <c r="AO439" s="3434" t="n"/>
      <c r="AP439" s="3434" t="n"/>
      <c r="AQ439" s="3434" t="n"/>
      <c r="AR439" s="3434" t="n"/>
      <c r="AS439" s="3434" t="n"/>
      <c r="AT439" s="3434" t="n"/>
      <c r="AU439" s="3434" t="n"/>
      <c r="AV439" s="3434" t="n"/>
      <c r="AW439" s="3434" t="n"/>
      <c r="AX439" s="3434" t="n"/>
      <c r="AY439" s="3434" t="n"/>
      <c r="AZ439" s="3434" t="n"/>
      <c r="BA439" s="2013" t="n"/>
      <c r="BB439" s="2016" t="n"/>
    </row>
    <row r="440">
      <c r="A440" s="2012" t="n"/>
      <c r="B440" s="2013" t="n"/>
      <c r="C440" s="2014" t="n"/>
      <c r="D440" s="3434" t="n"/>
      <c r="E440" s="3434" t="n"/>
      <c r="F440" s="3434" t="n"/>
      <c r="G440" s="3434" t="n"/>
      <c r="H440" s="3434" t="n"/>
      <c r="I440" s="3434" t="n"/>
      <c r="J440" s="3434" t="n"/>
      <c r="K440" s="3434" t="n"/>
      <c r="L440" s="3434" t="n"/>
      <c r="M440" s="3434" t="n"/>
      <c r="N440" s="3434" t="n"/>
      <c r="O440" s="3434" t="n"/>
      <c r="P440" s="2013" t="n"/>
      <c r="Q440" s="3434" t="n"/>
      <c r="R440" s="3434" t="n"/>
      <c r="S440" s="3434" t="n"/>
      <c r="T440" s="3434" t="n"/>
      <c r="U440" s="3434" t="n"/>
      <c r="V440" s="3434" t="n"/>
      <c r="W440" s="3434" t="n"/>
      <c r="X440" s="3434" t="n"/>
      <c r="Y440" s="3434" t="n"/>
      <c r="Z440" s="3434" t="n"/>
      <c r="AA440" s="3434" t="n"/>
      <c r="AB440" s="3434" t="n"/>
      <c r="AC440" s="3434" t="n"/>
      <c r="AD440" s="3434" t="n"/>
      <c r="AE440" s="3434" t="n"/>
      <c r="AF440" s="3434" t="n"/>
      <c r="AG440" s="3434" t="n"/>
      <c r="AH440" s="3434" t="n"/>
      <c r="AI440" s="3434" t="n"/>
      <c r="AJ440" s="3434" t="n"/>
      <c r="AK440" s="3434" t="n"/>
      <c r="AL440" s="3434" t="n"/>
      <c r="AM440" s="3434" t="n"/>
      <c r="AN440" s="3434" t="n"/>
      <c r="AO440" s="3434" t="n"/>
      <c r="AP440" s="3434" t="n"/>
      <c r="AQ440" s="3434" t="n"/>
      <c r="AR440" s="3434" t="n"/>
      <c r="AS440" s="3434" t="n"/>
      <c r="AT440" s="3434" t="n"/>
      <c r="AU440" s="3434" t="n"/>
      <c r="AV440" s="3434" t="n"/>
      <c r="AW440" s="3434" t="n"/>
      <c r="AX440" s="3434" t="n"/>
      <c r="AY440" s="3434" t="n"/>
      <c r="AZ440" s="3434" t="n"/>
      <c r="BA440" s="2013" t="n"/>
      <c r="BB440" s="2016" t="n"/>
    </row>
    <row r="441">
      <c r="A441" s="2012" t="n"/>
      <c r="B441" s="2013" t="n"/>
      <c r="C441" s="2014" t="n"/>
      <c r="D441" s="3434" t="n"/>
      <c r="E441" s="3434" t="n"/>
      <c r="F441" s="3434" t="n"/>
      <c r="G441" s="3434" t="n"/>
      <c r="H441" s="3434" t="n"/>
      <c r="I441" s="3434" t="n"/>
      <c r="J441" s="3434" t="n"/>
      <c r="K441" s="3434" t="n"/>
      <c r="L441" s="3434" t="n"/>
      <c r="M441" s="3434" t="n"/>
      <c r="N441" s="3434" t="n"/>
      <c r="O441" s="3434" t="n"/>
      <c r="P441" s="2013" t="n"/>
      <c r="Q441" s="3434" t="n"/>
      <c r="R441" s="3434" t="n"/>
      <c r="S441" s="3434" t="n"/>
      <c r="T441" s="3434" t="n"/>
      <c r="U441" s="3434" t="n"/>
      <c r="V441" s="3434" t="n"/>
      <c r="W441" s="3434" t="n"/>
      <c r="X441" s="3434" t="n"/>
      <c r="Y441" s="3434" t="n"/>
      <c r="Z441" s="3434" t="n"/>
      <c r="AA441" s="3434" t="n"/>
      <c r="AB441" s="3434" t="n"/>
      <c r="AC441" s="3434" t="n"/>
      <c r="AD441" s="3434" t="n"/>
      <c r="AE441" s="3434" t="n"/>
      <c r="AF441" s="3434" t="n"/>
      <c r="AG441" s="3434" t="n"/>
      <c r="AH441" s="3434" t="n"/>
      <c r="AI441" s="3434" t="n"/>
      <c r="AJ441" s="3434" t="n"/>
      <c r="AK441" s="3434" t="n"/>
      <c r="AL441" s="3434" t="n"/>
      <c r="AM441" s="3434" t="n"/>
      <c r="AN441" s="3434" t="n"/>
      <c r="AO441" s="3434" t="n"/>
      <c r="AP441" s="3434" t="n"/>
      <c r="AQ441" s="3434" t="n"/>
      <c r="AR441" s="3434" t="n"/>
      <c r="AS441" s="3434" t="n"/>
      <c r="AT441" s="3434" t="n"/>
      <c r="AU441" s="3434" t="n"/>
      <c r="AV441" s="3434" t="n"/>
      <c r="AW441" s="3434" t="n"/>
      <c r="AX441" s="3434" t="n"/>
      <c r="AY441" s="3434" t="n"/>
      <c r="AZ441" s="3434" t="n"/>
      <c r="BA441" s="2013" t="n"/>
      <c r="BB441" s="2016" t="n"/>
    </row>
    <row r="442">
      <c r="A442" s="2012" t="n"/>
      <c r="B442" s="2013" t="n"/>
      <c r="C442" s="2014" t="n"/>
      <c r="D442" s="3434" t="n"/>
      <c r="E442" s="3434" t="n"/>
      <c r="F442" s="3434" t="n"/>
      <c r="G442" s="3434" t="n"/>
      <c r="H442" s="3434" t="n"/>
      <c r="I442" s="3434" t="n"/>
      <c r="J442" s="3434" t="n"/>
      <c r="K442" s="3434" t="n"/>
      <c r="L442" s="3434" t="n"/>
      <c r="M442" s="3434" t="n"/>
      <c r="N442" s="3434" t="n"/>
      <c r="O442" s="3434" t="n"/>
      <c r="P442" s="2013" t="n"/>
      <c r="Q442" s="3434" t="n"/>
      <c r="R442" s="3434" t="n"/>
      <c r="S442" s="3434" t="n"/>
      <c r="T442" s="3434" t="n"/>
      <c r="U442" s="3434" t="n"/>
      <c r="V442" s="3434" t="n"/>
      <c r="W442" s="3434" t="n"/>
      <c r="X442" s="3434" t="n"/>
      <c r="Y442" s="3434" t="n"/>
      <c r="Z442" s="3434" t="n"/>
      <c r="AA442" s="3434" t="n"/>
      <c r="AB442" s="3434" t="n"/>
      <c r="AC442" s="3434" t="n"/>
      <c r="AD442" s="3434" t="n"/>
      <c r="AE442" s="3434" t="n"/>
      <c r="AF442" s="3434" t="n"/>
      <c r="AG442" s="3434" t="n"/>
      <c r="AH442" s="3434" t="n"/>
      <c r="AI442" s="3434" t="n"/>
      <c r="AJ442" s="3434" t="n"/>
      <c r="AK442" s="3434" t="n"/>
      <c r="AL442" s="3434" t="n"/>
      <c r="AM442" s="3434" t="n"/>
      <c r="AN442" s="3434" t="n"/>
      <c r="AO442" s="3434" t="n"/>
      <c r="AP442" s="3434" t="n"/>
      <c r="AQ442" s="3434" t="n"/>
      <c r="AR442" s="3434" t="n"/>
      <c r="AS442" s="3434" t="n"/>
      <c r="AT442" s="3434" t="n"/>
      <c r="AU442" s="3434" t="n"/>
      <c r="AV442" s="3434" t="n"/>
      <c r="AW442" s="3434" t="n"/>
      <c r="AX442" s="3434" t="n"/>
      <c r="AY442" s="3434" t="n"/>
      <c r="AZ442" s="3434" t="n"/>
      <c r="BA442" s="2013" t="n"/>
      <c r="BB442" s="2016" t="n"/>
    </row>
    <row r="443">
      <c r="A443" s="2012" t="n"/>
      <c r="B443" s="2013" t="n"/>
      <c r="C443" s="2014" t="n"/>
      <c r="D443" s="3434" t="n"/>
      <c r="E443" s="3434" t="n"/>
      <c r="F443" s="3434" t="n"/>
      <c r="G443" s="3434" t="n"/>
      <c r="H443" s="3434" t="n"/>
      <c r="I443" s="3434" t="n"/>
      <c r="J443" s="3434" t="n"/>
      <c r="K443" s="3434" t="n"/>
      <c r="L443" s="3434" t="n"/>
      <c r="M443" s="3434" t="n"/>
      <c r="N443" s="3434" t="n"/>
      <c r="O443" s="3434" t="n"/>
      <c r="P443" s="2013" t="n"/>
      <c r="Q443" s="3434" t="n"/>
      <c r="R443" s="3434" t="n"/>
      <c r="S443" s="3434" t="n"/>
      <c r="T443" s="3434" t="n"/>
      <c r="U443" s="3434" t="n"/>
      <c r="V443" s="3434" t="n"/>
      <c r="W443" s="3434" t="n"/>
      <c r="X443" s="3434" t="n"/>
      <c r="Y443" s="3434" t="n"/>
      <c r="Z443" s="3434" t="n"/>
      <c r="AA443" s="3434" t="n"/>
      <c r="AB443" s="3434" t="n"/>
      <c r="AC443" s="3434" t="n"/>
      <c r="AD443" s="3434" t="n"/>
      <c r="AE443" s="3434" t="n"/>
      <c r="AF443" s="3434" t="n"/>
      <c r="AG443" s="3434" t="n"/>
      <c r="AH443" s="3434" t="n"/>
      <c r="AI443" s="3434" t="n"/>
      <c r="AJ443" s="3434" t="n"/>
      <c r="AK443" s="3434" t="n"/>
      <c r="AL443" s="3434" t="n"/>
      <c r="AM443" s="3434" t="n"/>
      <c r="AN443" s="3434" t="n"/>
      <c r="AO443" s="3434" t="n"/>
      <c r="AP443" s="3434" t="n"/>
      <c r="AQ443" s="3434" t="n"/>
      <c r="AR443" s="3434" t="n"/>
      <c r="AS443" s="3434" t="n"/>
      <c r="AT443" s="3434" t="n"/>
      <c r="AU443" s="3434" t="n"/>
      <c r="AV443" s="3434" t="n"/>
      <c r="AW443" s="3434" t="n"/>
      <c r="AX443" s="3434" t="n"/>
      <c r="AY443" s="3434" t="n"/>
      <c r="AZ443" s="3434" t="n"/>
      <c r="BA443" s="2013" t="n"/>
      <c r="BB443" s="2016" t="n"/>
    </row>
    <row r="444">
      <c r="A444" s="2012" t="n"/>
      <c r="B444" s="2013" t="n"/>
      <c r="C444" s="2014" t="n"/>
      <c r="D444" s="3434" t="n"/>
      <c r="E444" s="3434" t="n"/>
      <c r="F444" s="3434" t="n"/>
      <c r="G444" s="3434" t="n"/>
      <c r="H444" s="3434" t="n"/>
      <c r="I444" s="3434" t="n"/>
      <c r="J444" s="3434" t="n"/>
      <c r="K444" s="3434" t="n"/>
      <c r="L444" s="3434" t="n"/>
      <c r="M444" s="3434" t="n"/>
      <c r="N444" s="3434" t="n"/>
      <c r="O444" s="3434" t="n"/>
      <c r="P444" s="2013" t="n"/>
      <c r="Q444" s="3434" t="n"/>
      <c r="R444" s="3434" t="n"/>
      <c r="S444" s="3434" t="n"/>
      <c r="T444" s="3434" t="n"/>
      <c r="U444" s="3434" t="n"/>
      <c r="V444" s="3434" t="n"/>
      <c r="W444" s="3434" t="n"/>
      <c r="X444" s="3434" t="n"/>
      <c r="Y444" s="3434" t="n"/>
      <c r="Z444" s="3434" t="n"/>
      <c r="AA444" s="3434" t="n"/>
      <c r="AB444" s="3434" t="n"/>
      <c r="AC444" s="3434" t="n"/>
      <c r="AD444" s="3434" t="n"/>
      <c r="AE444" s="3434" t="n"/>
      <c r="AF444" s="3434" t="n"/>
      <c r="AG444" s="3434" t="n"/>
      <c r="AH444" s="3434" t="n"/>
      <c r="AI444" s="3434" t="n"/>
      <c r="AJ444" s="3434" t="n"/>
      <c r="AK444" s="3434" t="n"/>
      <c r="AL444" s="3434" t="n"/>
      <c r="AM444" s="3434" t="n"/>
      <c r="AN444" s="3434" t="n"/>
      <c r="AO444" s="3434" t="n"/>
      <c r="AP444" s="3434" t="n"/>
      <c r="AQ444" s="3434" t="n"/>
      <c r="AR444" s="3434" t="n"/>
      <c r="AS444" s="3434" t="n"/>
      <c r="AT444" s="3434" t="n"/>
      <c r="AU444" s="3434" t="n"/>
      <c r="AV444" s="3434" t="n"/>
      <c r="AW444" s="3434" t="n"/>
      <c r="AX444" s="3434" t="n"/>
      <c r="AY444" s="3434" t="n"/>
      <c r="AZ444" s="3434" t="n"/>
      <c r="BA444" s="2013" t="n"/>
      <c r="BB444" s="2016" t="n"/>
    </row>
    <row r="445">
      <c r="A445" s="2012" t="n"/>
      <c r="B445" s="2013" t="n"/>
      <c r="C445" s="2014" t="n"/>
      <c r="D445" s="3434" t="n"/>
      <c r="E445" s="3434" t="n"/>
      <c r="F445" s="3434" t="n"/>
      <c r="G445" s="3434" t="n"/>
      <c r="H445" s="3434" t="n"/>
      <c r="I445" s="3434" t="n"/>
      <c r="J445" s="3434" t="n"/>
      <c r="K445" s="3434" t="n"/>
      <c r="L445" s="3434" t="n"/>
      <c r="M445" s="3434" t="n"/>
      <c r="N445" s="3434" t="n"/>
      <c r="O445" s="3434" t="n"/>
      <c r="P445" s="2013" t="n"/>
      <c r="Q445" s="3434" t="n"/>
      <c r="R445" s="3434" t="n"/>
      <c r="S445" s="3434" t="n"/>
      <c r="T445" s="3434" t="n"/>
      <c r="U445" s="3434" t="n"/>
      <c r="V445" s="3434" t="n"/>
      <c r="W445" s="3434" t="n"/>
      <c r="X445" s="3434" t="n"/>
      <c r="Y445" s="3434" t="n"/>
      <c r="Z445" s="3434" t="n"/>
      <c r="AA445" s="3434" t="n"/>
      <c r="AB445" s="3434" t="n"/>
      <c r="AC445" s="3434" t="n"/>
      <c r="AD445" s="3434" t="n"/>
      <c r="AE445" s="3434" t="n"/>
      <c r="AF445" s="3434" t="n"/>
      <c r="AG445" s="3434" t="n"/>
      <c r="AH445" s="3434" t="n"/>
      <c r="AI445" s="3434" t="n"/>
      <c r="AJ445" s="3434" t="n"/>
      <c r="AK445" s="3434" t="n"/>
      <c r="AL445" s="3434" t="n"/>
      <c r="AM445" s="3434" t="n"/>
      <c r="AN445" s="3434" t="n"/>
      <c r="AO445" s="3434" t="n"/>
      <c r="AP445" s="3434" t="n"/>
      <c r="AQ445" s="3434" t="n"/>
      <c r="AR445" s="3434" t="n"/>
      <c r="AS445" s="3434" t="n"/>
      <c r="AT445" s="3434" t="n"/>
      <c r="AU445" s="3434" t="n"/>
      <c r="AV445" s="3434" t="n"/>
      <c r="AW445" s="3434" t="n"/>
      <c r="AX445" s="3434" t="n"/>
      <c r="AY445" s="3434" t="n"/>
      <c r="AZ445" s="3434" t="n"/>
      <c r="BA445" s="2013" t="n"/>
      <c r="BB445" s="2016" t="n"/>
    </row>
    <row r="446">
      <c r="A446" s="2012" t="n"/>
      <c r="B446" s="2013" t="n"/>
      <c r="C446" s="2014" t="n"/>
      <c r="D446" s="3434" t="n"/>
      <c r="E446" s="3434" t="n"/>
      <c r="F446" s="3434" t="n"/>
      <c r="G446" s="3434" t="n"/>
      <c r="H446" s="3434" t="n"/>
      <c r="I446" s="3434" t="n"/>
      <c r="J446" s="3434" t="n"/>
      <c r="K446" s="3434" t="n"/>
      <c r="L446" s="3434" t="n"/>
      <c r="M446" s="3434" t="n"/>
      <c r="N446" s="3434" t="n"/>
      <c r="O446" s="3434" t="n"/>
      <c r="P446" s="2013" t="n"/>
      <c r="Q446" s="3434" t="n"/>
      <c r="R446" s="3434" t="n"/>
      <c r="S446" s="3434" t="n"/>
      <c r="T446" s="3434" t="n"/>
      <c r="U446" s="3434" t="n"/>
      <c r="V446" s="3434" t="n"/>
      <c r="W446" s="3434" t="n"/>
      <c r="X446" s="3434" t="n"/>
      <c r="Y446" s="3434" t="n"/>
      <c r="Z446" s="3434" t="n"/>
      <c r="AA446" s="3434" t="n"/>
      <c r="AB446" s="3434" t="n"/>
      <c r="AC446" s="3434" t="n"/>
      <c r="AD446" s="3434" t="n"/>
      <c r="AE446" s="3434" t="n"/>
      <c r="AF446" s="3434" t="n"/>
      <c r="AG446" s="3434" t="n"/>
      <c r="AH446" s="3434" t="n"/>
      <c r="AI446" s="3434" t="n"/>
      <c r="AJ446" s="3434" t="n"/>
      <c r="AK446" s="3434" t="n"/>
      <c r="AL446" s="3434" t="n"/>
      <c r="AM446" s="3434" t="n"/>
      <c r="AN446" s="3434" t="n"/>
      <c r="AO446" s="3434" t="n"/>
      <c r="AP446" s="3434" t="n"/>
      <c r="AQ446" s="3434" t="n"/>
      <c r="AR446" s="3434" t="n"/>
      <c r="AS446" s="3434" t="n"/>
      <c r="AT446" s="3434" t="n"/>
      <c r="AU446" s="3434" t="n"/>
      <c r="AV446" s="3434" t="n"/>
      <c r="AW446" s="3434" t="n"/>
      <c r="AX446" s="3434" t="n"/>
      <c r="AY446" s="3434" t="n"/>
      <c r="AZ446" s="3434" t="n"/>
      <c r="BA446" s="2013" t="n"/>
      <c r="BB446" s="2016" t="n"/>
    </row>
    <row r="447">
      <c r="A447" s="2012" t="n"/>
      <c r="B447" s="2013" t="n"/>
      <c r="C447" s="2014" t="n"/>
      <c r="D447" s="3434" t="n"/>
      <c r="E447" s="3434" t="n"/>
      <c r="F447" s="3434" t="n"/>
      <c r="G447" s="3434" t="n"/>
      <c r="H447" s="3434" t="n"/>
      <c r="I447" s="3434" t="n"/>
      <c r="J447" s="3434" t="n"/>
      <c r="K447" s="3434" t="n"/>
      <c r="L447" s="3434" t="n"/>
      <c r="M447" s="3434" t="n"/>
      <c r="N447" s="3434" t="n"/>
      <c r="O447" s="3434" t="n"/>
      <c r="P447" s="2013" t="n"/>
      <c r="Q447" s="3434" t="n"/>
      <c r="R447" s="3434" t="n"/>
      <c r="S447" s="3434" t="n"/>
      <c r="T447" s="3434" t="n"/>
      <c r="U447" s="3434" t="n"/>
      <c r="V447" s="3434" t="n"/>
      <c r="W447" s="3434" t="n"/>
      <c r="X447" s="3434" t="n"/>
      <c r="Y447" s="3434" t="n"/>
      <c r="Z447" s="3434" t="n"/>
      <c r="AA447" s="3434" t="n"/>
      <c r="AB447" s="3434" t="n"/>
      <c r="AC447" s="3434" t="n"/>
      <c r="AD447" s="3434" t="n"/>
      <c r="AE447" s="3434" t="n"/>
      <c r="AF447" s="3434" t="n"/>
      <c r="AG447" s="3434" t="n"/>
      <c r="AH447" s="3434" t="n"/>
      <c r="AI447" s="3434" t="n"/>
      <c r="AJ447" s="3434" t="n"/>
      <c r="AK447" s="3434" t="n"/>
      <c r="AL447" s="3434" t="n"/>
      <c r="AM447" s="3434" t="n"/>
      <c r="AN447" s="3434" t="n"/>
      <c r="AO447" s="3434" t="n"/>
      <c r="AP447" s="3434" t="n"/>
      <c r="AQ447" s="3434" t="n"/>
      <c r="AR447" s="3434" t="n"/>
      <c r="AS447" s="3434" t="n"/>
      <c r="AT447" s="3434" t="n"/>
      <c r="AU447" s="3434" t="n"/>
      <c r="AV447" s="3434" t="n"/>
      <c r="AW447" s="3434" t="n"/>
      <c r="AX447" s="3434" t="n"/>
      <c r="AY447" s="3434" t="n"/>
      <c r="AZ447" s="3434" t="n"/>
      <c r="BA447" s="2013" t="n"/>
      <c r="BB447" s="2016" t="n"/>
    </row>
    <row r="448">
      <c r="A448" s="2012" t="n"/>
      <c r="B448" s="2013" t="n"/>
      <c r="C448" s="2014" t="n"/>
      <c r="D448" s="3434" t="n"/>
      <c r="E448" s="3434" t="n"/>
      <c r="F448" s="3434" t="n"/>
      <c r="G448" s="3434" t="n"/>
      <c r="H448" s="3434" t="n"/>
      <c r="I448" s="3434" t="n"/>
      <c r="J448" s="3434" t="n"/>
      <c r="K448" s="3434" t="n"/>
      <c r="L448" s="3434" t="n"/>
      <c r="M448" s="3434" t="n"/>
      <c r="N448" s="3434" t="n"/>
      <c r="O448" s="3434" t="n"/>
      <c r="P448" s="2013" t="n"/>
      <c r="Q448" s="3434" t="n"/>
      <c r="R448" s="3434" t="n"/>
      <c r="S448" s="3434" t="n"/>
      <c r="T448" s="3434" t="n"/>
      <c r="U448" s="3434" t="n"/>
      <c r="V448" s="3434" t="n"/>
      <c r="W448" s="3434" t="n"/>
      <c r="X448" s="3434" t="n"/>
      <c r="Y448" s="3434" t="n"/>
      <c r="Z448" s="3434" t="n"/>
      <c r="AA448" s="3434" t="n"/>
      <c r="AB448" s="3434" t="n"/>
      <c r="AC448" s="3434" t="n"/>
      <c r="AD448" s="3434" t="n"/>
      <c r="AE448" s="3434" t="n"/>
      <c r="AF448" s="3434" t="n"/>
      <c r="AG448" s="3434" t="n"/>
      <c r="AH448" s="3434" t="n"/>
      <c r="AI448" s="3434" t="n"/>
      <c r="AJ448" s="3434" t="n"/>
      <c r="AK448" s="3434" t="n"/>
      <c r="AL448" s="3434" t="n"/>
      <c r="AM448" s="3434" t="n"/>
      <c r="AN448" s="3434" t="n"/>
      <c r="AO448" s="3434" t="n"/>
      <c r="AP448" s="3434" t="n"/>
      <c r="AQ448" s="3434" t="n"/>
      <c r="AR448" s="3434" t="n"/>
      <c r="AS448" s="3434" t="n"/>
      <c r="AT448" s="3434" t="n"/>
      <c r="AU448" s="3434" t="n"/>
      <c r="AV448" s="3434" t="n"/>
      <c r="AW448" s="3434" t="n"/>
      <c r="AX448" s="3434" t="n"/>
      <c r="AY448" s="3434" t="n"/>
      <c r="AZ448" s="3434" t="n"/>
      <c r="BA448" s="2013" t="n"/>
      <c r="BB448" s="2016" t="n"/>
    </row>
    <row r="449">
      <c r="A449" s="2012" t="n"/>
      <c r="B449" s="2013" t="n"/>
      <c r="C449" s="2014" t="n"/>
      <c r="D449" s="3434" t="n"/>
      <c r="E449" s="3434" t="n"/>
      <c r="F449" s="3434" t="n"/>
      <c r="G449" s="3434" t="n"/>
      <c r="H449" s="3434" t="n"/>
      <c r="I449" s="3434" t="n"/>
      <c r="J449" s="3434" t="n"/>
      <c r="K449" s="3434" t="n"/>
      <c r="L449" s="3434" t="n"/>
      <c r="M449" s="3434" t="n"/>
      <c r="N449" s="3434" t="n"/>
      <c r="O449" s="3434" t="n"/>
      <c r="P449" s="2013" t="n"/>
      <c r="Q449" s="3434" t="n"/>
      <c r="R449" s="3434" t="n"/>
      <c r="S449" s="3434" t="n"/>
      <c r="T449" s="3434" t="n"/>
      <c r="U449" s="3434" t="n"/>
      <c r="V449" s="3434" t="n"/>
      <c r="W449" s="3434" t="n"/>
      <c r="X449" s="3434" t="n"/>
      <c r="Y449" s="3434" t="n"/>
      <c r="Z449" s="3434" t="n"/>
      <c r="AA449" s="3434" t="n"/>
      <c r="AB449" s="3434" t="n"/>
      <c r="AC449" s="3434" t="n"/>
      <c r="AD449" s="3434" t="n"/>
      <c r="AE449" s="3434" t="n"/>
      <c r="AF449" s="3434" t="n"/>
      <c r="AG449" s="3434" t="n"/>
      <c r="AH449" s="3434" t="n"/>
      <c r="AI449" s="3434" t="n"/>
      <c r="AJ449" s="3434" t="n"/>
      <c r="AK449" s="3434" t="n"/>
      <c r="AL449" s="3434" t="n"/>
      <c r="AM449" s="3434" t="n"/>
      <c r="AN449" s="3434" t="n"/>
      <c r="AO449" s="3434" t="n"/>
      <c r="AP449" s="3434" t="n"/>
      <c r="AQ449" s="3434" t="n"/>
      <c r="AR449" s="3434" t="n"/>
      <c r="AS449" s="3434" t="n"/>
      <c r="AT449" s="3434" t="n"/>
      <c r="AU449" s="3434" t="n"/>
      <c r="AV449" s="3434" t="n"/>
      <c r="AW449" s="3434" t="n"/>
      <c r="AX449" s="3434" t="n"/>
      <c r="AY449" s="3434" t="n"/>
      <c r="AZ449" s="3434" t="n"/>
      <c r="BA449" s="2013" t="n"/>
      <c r="BB449" s="2016" t="n"/>
    </row>
    <row r="450">
      <c r="A450" s="2012" t="n"/>
      <c r="B450" s="2013" t="n"/>
      <c r="C450" s="2014" t="n"/>
      <c r="D450" s="3434" t="n"/>
      <c r="E450" s="3434" t="n"/>
      <c r="F450" s="3434" t="n"/>
      <c r="G450" s="3434" t="n"/>
      <c r="H450" s="3434" t="n"/>
      <c r="I450" s="3434" t="n"/>
      <c r="J450" s="3434" t="n"/>
      <c r="K450" s="3434" t="n"/>
      <c r="L450" s="3434" t="n"/>
      <c r="M450" s="3434" t="n"/>
      <c r="N450" s="3434" t="n"/>
      <c r="O450" s="3434" t="n"/>
      <c r="P450" s="2013" t="n"/>
      <c r="Q450" s="3434" t="n"/>
      <c r="R450" s="3434" t="n"/>
      <c r="S450" s="3434" t="n"/>
      <c r="T450" s="3434" t="n"/>
      <c r="U450" s="3434" t="n"/>
      <c r="V450" s="3434" t="n"/>
      <c r="W450" s="3434" t="n"/>
      <c r="X450" s="3434" t="n"/>
      <c r="Y450" s="3434" t="n"/>
      <c r="Z450" s="3434" t="n"/>
      <c r="AA450" s="3434" t="n"/>
      <c r="AB450" s="3434" t="n"/>
      <c r="AC450" s="3434" t="n"/>
      <c r="AD450" s="3434" t="n"/>
      <c r="AE450" s="3434" t="n"/>
      <c r="AF450" s="3434" t="n"/>
      <c r="AG450" s="3434" t="n"/>
      <c r="AH450" s="3434" t="n"/>
      <c r="AI450" s="3434" t="n"/>
      <c r="AJ450" s="3434" t="n"/>
      <c r="AK450" s="3434" t="n"/>
      <c r="AL450" s="3434" t="n"/>
      <c r="AM450" s="3434" t="n"/>
      <c r="AN450" s="3434" t="n"/>
      <c r="AO450" s="3434" t="n"/>
      <c r="AP450" s="3434" t="n"/>
      <c r="AQ450" s="3434" t="n"/>
      <c r="AR450" s="3434" t="n"/>
      <c r="AS450" s="3434" t="n"/>
      <c r="AT450" s="3434" t="n"/>
      <c r="AU450" s="3434" t="n"/>
      <c r="AV450" s="3434" t="n"/>
      <c r="AW450" s="3434" t="n"/>
      <c r="AX450" s="3434" t="n"/>
      <c r="AY450" s="3434" t="n"/>
      <c r="AZ450" s="3434" t="n"/>
      <c r="BA450" s="2013" t="n"/>
      <c r="BB450" s="2016" t="n"/>
    </row>
    <row r="451">
      <c r="A451" s="2012" t="n"/>
      <c r="B451" s="2013" t="n"/>
      <c r="C451" s="2014" t="n"/>
      <c r="D451" s="3434" t="n"/>
      <c r="E451" s="3434" t="n"/>
      <c r="F451" s="3434" t="n"/>
      <c r="G451" s="3434" t="n"/>
      <c r="H451" s="3434" t="n"/>
      <c r="I451" s="3434" t="n"/>
      <c r="J451" s="3434" t="n"/>
      <c r="K451" s="3434" t="n"/>
      <c r="L451" s="3434" t="n"/>
      <c r="M451" s="3434" t="n"/>
      <c r="N451" s="3434" t="n"/>
      <c r="O451" s="3434" t="n"/>
      <c r="P451" s="2013" t="n"/>
      <c r="Q451" s="3434" t="n"/>
      <c r="R451" s="3434" t="n"/>
      <c r="S451" s="3434" t="n"/>
      <c r="T451" s="3434" t="n"/>
      <c r="U451" s="3434" t="n"/>
      <c r="V451" s="3434" t="n"/>
      <c r="W451" s="3434" t="n"/>
      <c r="X451" s="3434" t="n"/>
      <c r="Y451" s="3434" t="n"/>
      <c r="Z451" s="3434" t="n"/>
      <c r="AA451" s="3434" t="n"/>
      <c r="AB451" s="3434" t="n"/>
      <c r="AC451" s="3434" t="n"/>
      <c r="AD451" s="3434" t="n"/>
      <c r="AE451" s="3434" t="n"/>
      <c r="AF451" s="3434" t="n"/>
      <c r="AG451" s="3434" t="n"/>
      <c r="AH451" s="3434" t="n"/>
      <c r="AI451" s="3434" t="n"/>
      <c r="AJ451" s="3434" t="n"/>
      <c r="AK451" s="3434" t="n"/>
      <c r="AL451" s="3434" t="n"/>
      <c r="AM451" s="3434" t="n"/>
      <c r="AN451" s="3434" t="n"/>
      <c r="AO451" s="3434" t="n"/>
      <c r="AP451" s="3434" t="n"/>
      <c r="AQ451" s="3434" t="n"/>
      <c r="AR451" s="3434" t="n"/>
      <c r="AS451" s="3434" t="n"/>
      <c r="AT451" s="3434" t="n"/>
      <c r="AU451" s="3434" t="n"/>
      <c r="AV451" s="3434" t="n"/>
      <c r="AW451" s="3434" t="n"/>
      <c r="AX451" s="3434" t="n"/>
      <c r="AY451" s="3434" t="n"/>
      <c r="AZ451" s="3434" t="n"/>
      <c r="BA451" s="2013" t="n"/>
      <c r="BB451" s="2016" t="n"/>
    </row>
    <row r="452">
      <c r="A452" s="2012" t="n"/>
      <c r="B452" s="2013" t="n"/>
      <c r="C452" s="2014" t="n"/>
      <c r="D452" s="3434" t="n"/>
      <c r="E452" s="3434" t="n"/>
      <c r="F452" s="3434" t="n"/>
      <c r="G452" s="3434" t="n"/>
      <c r="H452" s="3434" t="n"/>
      <c r="I452" s="3434" t="n"/>
      <c r="J452" s="3434" t="n"/>
      <c r="K452" s="3434" t="n"/>
      <c r="L452" s="3434" t="n"/>
      <c r="M452" s="3434" t="n"/>
      <c r="N452" s="3434" t="n"/>
      <c r="O452" s="3434" t="n"/>
      <c r="P452" s="2013" t="n"/>
      <c r="Q452" s="3434" t="n"/>
      <c r="R452" s="3434" t="n"/>
      <c r="S452" s="3434" t="n"/>
      <c r="T452" s="3434" t="n"/>
      <c r="U452" s="3434" t="n"/>
      <c r="V452" s="3434" t="n"/>
      <c r="W452" s="3434" t="n"/>
      <c r="X452" s="3434" t="n"/>
      <c r="Y452" s="3434" t="n"/>
      <c r="Z452" s="3434" t="n"/>
      <c r="AA452" s="3434" t="n"/>
      <c r="AB452" s="3434" t="n"/>
      <c r="AC452" s="3434" t="n"/>
      <c r="AD452" s="3434" t="n"/>
      <c r="AE452" s="3434" t="n"/>
      <c r="AF452" s="3434" t="n"/>
      <c r="AG452" s="3434" t="n"/>
      <c r="AH452" s="3434" t="n"/>
      <c r="AI452" s="3434" t="n"/>
      <c r="AJ452" s="3434" t="n"/>
      <c r="AK452" s="3434" t="n"/>
      <c r="AL452" s="3434" t="n"/>
      <c r="AM452" s="3434" t="n"/>
      <c r="AN452" s="3434" t="n"/>
      <c r="AO452" s="3434" t="n"/>
      <c r="AP452" s="3434" t="n"/>
      <c r="AQ452" s="3434" t="n"/>
      <c r="AR452" s="3434" t="n"/>
      <c r="AS452" s="3434" t="n"/>
      <c r="AT452" s="3434" t="n"/>
      <c r="AU452" s="3434" t="n"/>
      <c r="AV452" s="3434" t="n"/>
      <c r="AW452" s="3434" t="n"/>
      <c r="AX452" s="3434" t="n"/>
      <c r="AY452" s="3434" t="n"/>
      <c r="AZ452" s="3434" t="n"/>
      <c r="BA452" s="2013" t="n"/>
      <c r="BB452" s="2016" t="n"/>
    </row>
    <row r="453">
      <c r="A453" s="2012" t="n"/>
      <c r="B453" s="2013" t="n"/>
      <c r="C453" s="2014" t="n"/>
      <c r="D453" s="3434" t="n"/>
      <c r="E453" s="3434" t="n"/>
      <c r="F453" s="3434" t="n"/>
      <c r="G453" s="3434" t="n"/>
      <c r="H453" s="3434" t="n"/>
      <c r="I453" s="3434" t="n"/>
      <c r="J453" s="3434" t="n"/>
      <c r="K453" s="3434" t="n"/>
      <c r="L453" s="3434" t="n"/>
      <c r="M453" s="3434" t="n"/>
      <c r="N453" s="3434" t="n"/>
      <c r="O453" s="3434" t="n"/>
      <c r="P453" s="2013" t="n"/>
      <c r="Q453" s="3434" t="n"/>
      <c r="R453" s="3434" t="n"/>
      <c r="S453" s="3434" t="n"/>
      <c r="T453" s="3434" t="n"/>
      <c r="U453" s="3434" t="n"/>
      <c r="V453" s="3434" t="n"/>
      <c r="W453" s="3434" t="n"/>
      <c r="X453" s="3434" t="n"/>
      <c r="Y453" s="3434" t="n"/>
      <c r="Z453" s="3434" t="n"/>
      <c r="AA453" s="3434" t="n"/>
      <c r="AB453" s="3434" t="n"/>
      <c r="AC453" s="3434" t="n"/>
      <c r="AD453" s="3434" t="n"/>
      <c r="AE453" s="3434" t="n"/>
      <c r="AF453" s="3434" t="n"/>
      <c r="AG453" s="3434" t="n"/>
      <c r="AH453" s="3434" t="n"/>
      <c r="AI453" s="3434" t="n"/>
      <c r="AJ453" s="3434" t="n"/>
      <c r="AK453" s="3434" t="n"/>
      <c r="AL453" s="3434" t="n"/>
      <c r="AM453" s="3434" t="n"/>
      <c r="AN453" s="3434" t="n"/>
      <c r="AO453" s="3434" t="n"/>
      <c r="AP453" s="3434" t="n"/>
      <c r="AQ453" s="3434" t="n"/>
      <c r="AR453" s="3434" t="n"/>
      <c r="AS453" s="3434" t="n"/>
      <c r="AT453" s="3434" t="n"/>
      <c r="AU453" s="3434" t="n"/>
      <c r="AV453" s="3434" t="n"/>
      <c r="AW453" s="3434" t="n"/>
      <c r="AX453" s="3434" t="n"/>
      <c r="AY453" s="3434" t="n"/>
      <c r="AZ453" s="3434" t="n"/>
      <c r="BA453" s="2013" t="n"/>
      <c r="BB453" s="2016" t="n"/>
    </row>
    <row r="454">
      <c r="A454" s="2012" t="n"/>
      <c r="B454" s="2013" t="n"/>
      <c r="C454" s="2014" t="n"/>
      <c r="D454" s="3434" t="n"/>
      <c r="E454" s="3434" t="n"/>
      <c r="F454" s="3434" t="n"/>
      <c r="G454" s="3434" t="n"/>
      <c r="H454" s="3434" t="n"/>
      <c r="I454" s="3434" t="n"/>
      <c r="J454" s="3434" t="n"/>
      <c r="K454" s="3434" t="n"/>
      <c r="L454" s="3434" t="n"/>
      <c r="M454" s="3434" t="n"/>
      <c r="N454" s="3434" t="n"/>
      <c r="O454" s="3434" t="n"/>
      <c r="P454" s="2013" t="n"/>
      <c r="Q454" s="3434" t="n"/>
      <c r="R454" s="3434" t="n"/>
      <c r="S454" s="3434" t="n"/>
      <c r="T454" s="3434" t="n"/>
      <c r="U454" s="3434" t="n"/>
      <c r="V454" s="3434" t="n"/>
      <c r="W454" s="3434" t="n"/>
      <c r="X454" s="3434" t="n"/>
      <c r="Y454" s="3434" t="n"/>
      <c r="Z454" s="3434" t="n"/>
      <c r="AA454" s="3434" t="n"/>
      <c r="AB454" s="3434" t="n"/>
      <c r="AC454" s="3434" t="n"/>
      <c r="AD454" s="3434" t="n"/>
      <c r="AE454" s="3434" t="n"/>
      <c r="AF454" s="3434" t="n"/>
      <c r="AG454" s="3434" t="n"/>
      <c r="AH454" s="3434" t="n"/>
      <c r="AI454" s="3434" t="n"/>
      <c r="AJ454" s="3434" t="n"/>
      <c r="AK454" s="3434" t="n"/>
      <c r="AL454" s="3434" t="n"/>
      <c r="AM454" s="3434" t="n"/>
      <c r="AN454" s="3434" t="n"/>
      <c r="AO454" s="3434" t="n"/>
      <c r="AP454" s="3434" t="n"/>
      <c r="AQ454" s="3434" t="n"/>
      <c r="AR454" s="3434" t="n"/>
      <c r="AS454" s="3434" t="n"/>
      <c r="AT454" s="3434" t="n"/>
      <c r="AU454" s="3434" t="n"/>
      <c r="AV454" s="3434" t="n"/>
      <c r="AW454" s="3434" t="n"/>
      <c r="AX454" s="3434" t="n"/>
      <c r="AY454" s="3434" t="n"/>
      <c r="AZ454" s="3434" t="n"/>
      <c r="BA454" s="2013" t="n"/>
      <c r="BB454" s="2016" t="n"/>
    </row>
    <row r="455">
      <c r="A455" s="2012" t="n"/>
      <c r="B455" s="2013" t="n"/>
      <c r="C455" s="2014" t="n"/>
      <c r="D455" s="3434" t="n"/>
      <c r="E455" s="3434" t="n"/>
      <c r="F455" s="3434" t="n"/>
      <c r="G455" s="3434" t="n"/>
      <c r="H455" s="3434" t="n"/>
      <c r="I455" s="3434" t="n"/>
      <c r="J455" s="3434" t="n"/>
      <c r="K455" s="3434" t="n"/>
      <c r="L455" s="3434" t="n"/>
      <c r="M455" s="3434" t="n"/>
      <c r="N455" s="3434" t="n"/>
      <c r="O455" s="3434" t="n"/>
      <c r="P455" s="2013" t="n"/>
      <c r="Q455" s="3434" t="n"/>
      <c r="R455" s="3434" t="n"/>
      <c r="S455" s="3434" t="n"/>
      <c r="T455" s="3434" t="n"/>
      <c r="U455" s="3434" t="n"/>
      <c r="V455" s="3434" t="n"/>
      <c r="W455" s="3434" t="n"/>
      <c r="X455" s="3434" t="n"/>
      <c r="Y455" s="3434" t="n"/>
      <c r="Z455" s="3434" t="n"/>
      <c r="AA455" s="3434" t="n"/>
      <c r="AB455" s="3434" t="n"/>
      <c r="AC455" s="3434" t="n"/>
      <c r="AD455" s="3434" t="n"/>
      <c r="AE455" s="3434" t="n"/>
      <c r="AF455" s="3434" t="n"/>
      <c r="AG455" s="3434" t="n"/>
      <c r="AH455" s="3434" t="n"/>
      <c r="AI455" s="3434" t="n"/>
      <c r="AJ455" s="3434" t="n"/>
      <c r="AK455" s="3434" t="n"/>
      <c r="AL455" s="3434" t="n"/>
      <c r="AM455" s="3434" t="n"/>
      <c r="AN455" s="3434" t="n"/>
      <c r="AO455" s="3434" t="n"/>
      <c r="AP455" s="3434" t="n"/>
      <c r="AQ455" s="3434" t="n"/>
      <c r="AR455" s="3434" t="n"/>
      <c r="AS455" s="3434" t="n"/>
      <c r="AT455" s="3434" t="n"/>
      <c r="AU455" s="3434" t="n"/>
      <c r="AV455" s="3434" t="n"/>
      <c r="AW455" s="3434" t="n"/>
      <c r="AX455" s="3434" t="n"/>
      <c r="AY455" s="3434" t="n"/>
      <c r="AZ455" s="3434" t="n"/>
      <c r="BA455" s="2013" t="n"/>
      <c r="BB455" s="2016" t="n"/>
    </row>
    <row r="456">
      <c r="A456" s="2012" t="n"/>
      <c r="B456" s="2013" t="n"/>
      <c r="C456" s="2014" t="n"/>
      <c r="D456" s="3434" t="n"/>
      <c r="E456" s="3434" t="n"/>
      <c r="F456" s="3434" t="n"/>
      <c r="G456" s="3434" t="n"/>
      <c r="H456" s="3434" t="n"/>
      <c r="I456" s="3434" t="n"/>
      <c r="J456" s="3434" t="n"/>
      <c r="K456" s="3434" t="n"/>
      <c r="L456" s="3434" t="n"/>
      <c r="M456" s="3434" t="n"/>
      <c r="N456" s="3434" t="n"/>
      <c r="O456" s="3434" t="n"/>
      <c r="P456" s="2013" t="n"/>
      <c r="Q456" s="3434" t="n"/>
      <c r="R456" s="3434" t="n"/>
      <c r="S456" s="3434" t="n"/>
      <c r="T456" s="3434" t="n"/>
      <c r="U456" s="3434" t="n"/>
      <c r="V456" s="3434" t="n"/>
      <c r="W456" s="3434" t="n"/>
      <c r="X456" s="3434" t="n"/>
      <c r="Y456" s="3434" t="n"/>
      <c r="Z456" s="3434" t="n"/>
      <c r="AA456" s="3434" t="n"/>
      <c r="AB456" s="3434" t="n"/>
      <c r="AC456" s="3434" t="n"/>
      <c r="AD456" s="3434" t="n"/>
      <c r="AE456" s="3434" t="n"/>
      <c r="AF456" s="3434" t="n"/>
      <c r="AG456" s="3434" t="n"/>
      <c r="AH456" s="3434" t="n"/>
      <c r="AI456" s="3434" t="n"/>
      <c r="AJ456" s="3434" t="n"/>
      <c r="AK456" s="3434" t="n"/>
      <c r="AL456" s="3434" t="n"/>
      <c r="AM456" s="3434" t="n"/>
      <c r="AN456" s="3434" t="n"/>
      <c r="AO456" s="3434" t="n"/>
      <c r="AP456" s="3434" t="n"/>
      <c r="AQ456" s="3434" t="n"/>
      <c r="AR456" s="3434" t="n"/>
      <c r="AS456" s="3434" t="n"/>
      <c r="AT456" s="3434" t="n"/>
      <c r="AU456" s="3434" t="n"/>
      <c r="AV456" s="3434" t="n"/>
      <c r="AW456" s="3434" t="n"/>
      <c r="AX456" s="3434" t="n"/>
      <c r="AY456" s="3434" t="n"/>
      <c r="AZ456" s="3434" t="n"/>
      <c r="BA456" s="2013" t="n"/>
      <c r="BB456" s="2016" t="n"/>
    </row>
    <row r="457">
      <c r="A457" s="2012" t="n"/>
      <c r="B457" s="2013" t="n"/>
      <c r="C457" s="2014" t="n"/>
      <c r="D457" s="3434" t="n"/>
      <c r="E457" s="3434" t="n"/>
      <c r="F457" s="3434" t="n"/>
      <c r="G457" s="3434" t="n"/>
      <c r="H457" s="3434" t="n"/>
      <c r="I457" s="3434" t="n"/>
      <c r="J457" s="3434" t="n"/>
      <c r="K457" s="3434" t="n"/>
      <c r="L457" s="3434" t="n"/>
      <c r="M457" s="3434" t="n"/>
      <c r="N457" s="3434" t="n"/>
      <c r="O457" s="3434" t="n"/>
      <c r="P457" s="2013" t="n"/>
      <c r="Q457" s="3434" t="n"/>
      <c r="R457" s="3434" t="n"/>
      <c r="S457" s="3434" t="n"/>
      <c r="T457" s="3434" t="n"/>
      <c r="U457" s="3434" t="n"/>
      <c r="V457" s="3434" t="n"/>
      <c r="W457" s="3434" t="n"/>
      <c r="X457" s="3434" t="n"/>
      <c r="Y457" s="3434" t="n"/>
      <c r="Z457" s="3434" t="n"/>
      <c r="AA457" s="3434" t="n"/>
      <c r="AB457" s="3434" t="n"/>
      <c r="AC457" s="3434" t="n"/>
      <c r="AD457" s="3434" t="n"/>
      <c r="AE457" s="3434" t="n"/>
      <c r="AF457" s="3434" t="n"/>
      <c r="AG457" s="3434" t="n"/>
      <c r="AH457" s="3434" t="n"/>
      <c r="AI457" s="3434" t="n"/>
      <c r="AJ457" s="3434" t="n"/>
      <c r="AK457" s="3434" t="n"/>
      <c r="AL457" s="3434" t="n"/>
      <c r="AM457" s="3434" t="n"/>
      <c r="AN457" s="3434" t="n"/>
      <c r="AO457" s="3434" t="n"/>
      <c r="AP457" s="3434" t="n"/>
      <c r="AQ457" s="3434" t="n"/>
      <c r="AR457" s="3434" t="n"/>
      <c r="AS457" s="3434" t="n"/>
      <c r="AT457" s="3434" t="n"/>
      <c r="AU457" s="3434" t="n"/>
      <c r="AV457" s="3434" t="n"/>
      <c r="AW457" s="3434" t="n"/>
      <c r="AX457" s="3434" t="n"/>
      <c r="AY457" s="3434" t="n"/>
      <c r="AZ457" s="3434" t="n"/>
      <c r="BA457" s="2013" t="n"/>
      <c r="BB457" s="2016" t="n"/>
    </row>
    <row r="458">
      <c r="A458" s="2012" t="n"/>
      <c r="B458" s="2013" t="n"/>
      <c r="C458" s="2014" t="n"/>
      <c r="D458" s="3434" t="n"/>
      <c r="E458" s="3434" t="n"/>
      <c r="F458" s="3434" t="n"/>
      <c r="G458" s="3434" t="n"/>
      <c r="H458" s="3434" t="n"/>
      <c r="I458" s="3434" t="n"/>
      <c r="J458" s="3434" t="n"/>
      <c r="K458" s="3434" t="n"/>
      <c r="L458" s="3434" t="n"/>
      <c r="M458" s="3434" t="n"/>
      <c r="N458" s="3434" t="n"/>
      <c r="O458" s="3434" t="n"/>
      <c r="P458" s="2013" t="n"/>
      <c r="Q458" s="3434" t="n"/>
      <c r="R458" s="3434" t="n"/>
      <c r="S458" s="3434" t="n"/>
      <c r="T458" s="3434" t="n"/>
      <c r="U458" s="3434" t="n"/>
      <c r="V458" s="3434" t="n"/>
      <c r="W458" s="3434" t="n"/>
      <c r="X458" s="3434" t="n"/>
      <c r="Y458" s="3434" t="n"/>
      <c r="Z458" s="3434" t="n"/>
      <c r="AA458" s="3434" t="n"/>
      <c r="AB458" s="3434" t="n"/>
      <c r="AC458" s="3434" t="n"/>
      <c r="AD458" s="3434" t="n"/>
      <c r="AE458" s="3434" t="n"/>
      <c r="AF458" s="3434" t="n"/>
      <c r="AG458" s="3434" t="n"/>
      <c r="AH458" s="3434" t="n"/>
      <c r="AI458" s="3434" t="n"/>
      <c r="AJ458" s="3434" t="n"/>
      <c r="AK458" s="3434" t="n"/>
      <c r="AL458" s="3434" t="n"/>
      <c r="AM458" s="3434" t="n"/>
      <c r="AN458" s="3434" t="n"/>
      <c r="AO458" s="3434" t="n"/>
      <c r="AP458" s="3434" t="n"/>
      <c r="AQ458" s="3434" t="n"/>
      <c r="AR458" s="3434" t="n"/>
      <c r="AS458" s="3434" t="n"/>
      <c r="AT458" s="3434" t="n"/>
      <c r="AU458" s="3434" t="n"/>
      <c r="AV458" s="3434" t="n"/>
      <c r="AW458" s="3434" t="n"/>
      <c r="AX458" s="3434" t="n"/>
      <c r="AY458" s="3434" t="n"/>
      <c r="AZ458" s="3434" t="n"/>
      <c r="BA458" s="2013" t="n"/>
      <c r="BB458" s="2016" t="n"/>
    </row>
    <row r="459">
      <c r="A459" s="2012" t="n"/>
      <c r="B459" s="2013" t="n"/>
      <c r="C459" s="2014" t="n"/>
      <c r="D459" s="3434" t="n"/>
      <c r="E459" s="3434" t="n"/>
      <c r="F459" s="3434" t="n"/>
      <c r="G459" s="3434" t="n"/>
      <c r="H459" s="3434" t="n"/>
      <c r="I459" s="3434" t="n"/>
      <c r="J459" s="3434" t="n"/>
      <c r="K459" s="3434" t="n"/>
      <c r="L459" s="3434" t="n"/>
      <c r="M459" s="3434" t="n"/>
      <c r="N459" s="3434" t="n"/>
      <c r="O459" s="3434" t="n"/>
      <c r="P459" s="2013" t="n"/>
      <c r="Q459" s="3434" t="n"/>
      <c r="R459" s="3434" t="n"/>
      <c r="S459" s="3434" t="n"/>
      <c r="T459" s="3434" t="n"/>
      <c r="U459" s="3434" t="n"/>
      <c r="V459" s="3434" t="n"/>
      <c r="W459" s="3434" t="n"/>
      <c r="X459" s="3434" t="n"/>
      <c r="Y459" s="3434" t="n"/>
      <c r="Z459" s="3434" t="n"/>
      <c r="AA459" s="3434" t="n"/>
      <c r="AB459" s="3434" t="n"/>
      <c r="AC459" s="3434" t="n"/>
      <c r="AD459" s="3434" t="n"/>
      <c r="AE459" s="3434" t="n"/>
      <c r="AF459" s="3434" t="n"/>
      <c r="AG459" s="3434" t="n"/>
      <c r="AH459" s="3434" t="n"/>
      <c r="AI459" s="3434" t="n"/>
      <c r="AJ459" s="3434" t="n"/>
      <c r="AK459" s="3434" t="n"/>
      <c r="AL459" s="3434" t="n"/>
      <c r="AM459" s="3434" t="n"/>
      <c r="AN459" s="3434" t="n"/>
      <c r="AO459" s="3434" t="n"/>
      <c r="AP459" s="3434" t="n"/>
      <c r="AQ459" s="3434" t="n"/>
      <c r="AR459" s="3434" t="n"/>
      <c r="AS459" s="3434" t="n"/>
      <c r="AT459" s="3434" t="n"/>
      <c r="AU459" s="3434" t="n"/>
      <c r="AV459" s="3434" t="n"/>
      <c r="AW459" s="3434" t="n"/>
      <c r="AX459" s="3434" t="n"/>
      <c r="AY459" s="3434" t="n"/>
      <c r="AZ459" s="3434" t="n"/>
      <c r="BA459" s="2013" t="n"/>
      <c r="BB459" s="2016" t="n"/>
    </row>
    <row r="460">
      <c r="A460" s="2012" t="n"/>
      <c r="B460" s="2013" t="n"/>
      <c r="C460" s="2014" t="n"/>
      <c r="D460" s="3434" t="n"/>
      <c r="E460" s="3434" t="n"/>
      <c r="F460" s="3434" t="n"/>
      <c r="G460" s="3434" t="n"/>
      <c r="H460" s="3434" t="n"/>
      <c r="I460" s="3434" t="n"/>
      <c r="J460" s="3434" t="n"/>
      <c r="K460" s="3434" t="n"/>
      <c r="L460" s="3434" t="n"/>
      <c r="M460" s="3434" t="n"/>
      <c r="N460" s="3434" t="n"/>
      <c r="O460" s="3434" t="n"/>
      <c r="P460" s="2013" t="n"/>
      <c r="Q460" s="3434" t="n"/>
      <c r="R460" s="3434" t="n"/>
      <c r="S460" s="3434" t="n"/>
      <c r="T460" s="3434" t="n"/>
      <c r="U460" s="3434" t="n"/>
      <c r="V460" s="3434" t="n"/>
      <c r="W460" s="3434" t="n"/>
      <c r="X460" s="3434" t="n"/>
      <c r="Y460" s="3434" t="n"/>
      <c r="Z460" s="3434" t="n"/>
      <c r="AA460" s="3434" t="n"/>
      <c r="AB460" s="3434" t="n"/>
      <c r="AC460" s="3434" t="n"/>
      <c r="AD460" s="3434" t="n"/>
      <c r="AE460" s="3434" t="n"/>
      <c r="AF460" s="3434" t="n"/>
      <c r="AG460" s="3434" t="n"/>
      <c r="AH460" s="3434" t="n"/>
      <c r="AI460" s="3434" t="n"/>
      <c r="AJ460" s="3434" t="n"/>
      <c r="AK460" s="3434" t="n"/>
      <c r="AL460" s="3434" t="n"/>
      <c r="AM460" s="3434" t="n"/>
      <c r="AN460" s="3434" t="n"/>
      <c r="AO460" s="3434" t="n"/>
      <c r="AP460" s="3434" t="n"/>
      <c r="AQ460" s="3434" t="n"/>
      <c r="AR460" s="3434" t="n"/>
      <c r="AS460" s="3434" t="n"/>
      <c r="AT460" s="3434" t="n"/>
      <c r="AU460" s="3434" t="n"/>
      <c r="AV460" s="3434" t="n"/>
      <c r="AW460" s="3434" t="n"/>
      <c r="AX460" s="3434" t="n"/>
      <c r="AY460" s="3434" t="n"/>
      <c r="AZ460" s="3434" t="n"/>
      <c r="BA460" s="2013" t="n"/>
      <c r="BB460" s="2016" t="n"/>
    </row>
    <row r="461">
      <c r="A461" s="2012" t="n"/>
      <c r="B461" s="2013" t="n"/>
      <c r="C461" s="2014" t="n"/>
      <c r="D461" s="3434" t="n"/>
      <c r="E461" s="3434" t="n"/>
      <c r="F461" s="3434" t="n"/>
      <c r="G461" s="3434" t="n"/>
      <c r="H461" s="3434" t="n"/>
      <c r="I461" s="3434" t="n"/>
      <c r="J461" s="3434" t="n"/>
      <c r="K461" s="3434" t="n"/>
      <c r="L461" s="3434" t="n"/>
      <c r="M461" s="3434" t="n"/>
      <c r="N461" s="3434" t="n"/>
      <c r="O461" s="3434" t="n"/>
      <c r="P461" s="2013" t="n"/>
      <c r="Q461" s="3434" t="n"/>
      <c r="R461" s="3434" t="n"/>
      <c r="S461" s="3434" t="n"/>
      <c r="T461" s="3434" t="n"/>
      <c r="U461" s="3434" t="n"/>
      <c r="V461" s="3434" t="n"/>
      <c r="W461" s="3434" t="n"/>
      <c r="X461" s="3434" t="n"/>
      <c r="Y461" s="3434" t="n"/>
      <c r="Z461" s="3434" t="n"/>
      <c r="AA461" s="3434" t="n"/>
      <c r="AB461" s="3434" t="n"/>
      <c r="AC461" s="3434" t="n"/>
      <c r="AD461" s="3434" t="n"/>
      <c r="AE461" s="3434" t="n"/>
      <c r="AF461" s="3434" t="n"/>
      <c r="AG461" s="3434" t="n"/>
      <c r="AH461" s="3434" t="n"/>
      <c r="AI461" s="3434" t="n"/>
      <c r="AJ461" s="3434" t="n"/>
      <c r="AK461" s="3434" t="n"/>
      <c r="AL461" s="3434" t="n"/>
      <c r="AM461" s="3434" t="n"/>
      <c r="AN461" s="3434" t="n"/>
      <c r="AO461" s="3434" t="n"/>
      <c r="AP461" s="3434" t="n"/>
      <c r="AQ461" s="3434" t="n"/>
      <c r="AR461" s="3434" t="n"/>
      <c r="AS461" s="3434" t="n"/>
      <c r="AT461" s="3434" t="n"/>
      <c r="AU461" s="3434" t="n"/>
      <c r="AV461" s="3434" t="n"/>
      <c r="AW461" s="3434" t="n"/>
      <c r="AX461" s="3434" t="n"/>
      <c r="AY461" s="3434" t="n"/>
      <c r="AZ461" s="3434" t="n"/>
      <c r="BA461" s="2013" t="n"/>
      <c r="BB461" s="2016" t="n"/>
    </row>
    <row r="462">
      <c r="A462" s="2012" t="n"/>
      <c r="B462" s="2013" t="n"/>
      <c r="C462" s="2014" t="n"/>
      <c r="D462" s="3434" t="n"/>
      <c r="E462" s="3434" t="n"/>
      <c r="F462" s="3434" t="n"/>
      <c r="G462" s="3434" t="n"/>
      <c r="H462" s="3434" t="n"/>
      <c r="I462" s="3434" t="n"/>
      <c r="J462" s="3434" t="n"/>
      <c r="K462" s="3434" t="n"/>
      <c r="L462" s="3434" t="n"/>
      <c r="M462" s="3434" t="n"/>
      <c r="N462" s="3434" t="n"/>
      <c r="O462" s="3434" t="n"/>
      <c r="P462" s="2013" t="n"/>
      <c r="Q462" s="3434" t="n"/>
      <c r="R462" s="3434" t="n"/>
      <c r="S462" s="3434" t="n"/>
      <c r="T462" s="3434" t="n"/>
      <c r="U462" s="3434" t="n"/>
      <c r="V462" s="3434" t="n"/>
      <c r="W462" s="3434" t="n"/>
      <c r="X462" s="3434" t="n"/>
      <c r="Y462" s="3434" t="n"/>
      <c r="Z462" s="3434" t="n"/>
      <c r="AA462" s="3434" t="n"/>
      <c r="AB462" s="3434" t="n"/>
      <c r="AC462" s="3434" t="n"/>
      <c r="AD462" s="3434" t="n"/>
      <c r="AE462" s="3434" t="n"/>
      <c r="AF462" s="3434" t="n"/>
      <c r="AG462" s="3434" t="n"/>
      <c r="AH462" s="3434" t="n"/>
      <c r="AI462" s="3434" t="n"/>
      <c r="AJ462" s="3434" t="n"/>
      <c r="AK462" s="3434" t="n"/>
      <c r="AL462" s="3434" t="n"/>
      <c r="AM462" s="3434" t="n"/>
      <c r="AN462" s="3434" t="n"/>
      <c r="AO462" s="3434" t="n"/>
      <c r="AP462" s="3434" t="n"/>
      <c r="AQ462" s="3434" t="n"/>
      <c r="AR462" s="3434" t="n"/>
      <c r="AS462" s="3434" t="n"/>
      <c r="AT462" s="3434" t="n"/>
      <c r="AU462" s="3434" t="n"/>
      <c r="AV462" s="3434" t="n"/>
      <c r="AW462" s="3434" t="n"/>
      <c r="AX462" s="3434" t="n"/>
      <c r="AY462" s="3434" t="n"/>
      <c r="AZ462" s="3434" t="n"/>
      <c r="BA462" s="2013" t="n"/>
      <c r="BB462" s="2016" t="n"/>
    </row>
    <row r="463">
      <c r="A463" s="2012" t="n"/>
      <c r="B463" s="2013" t="n"/>
      <c r="C463" s="2014" t="n"/>
      <c r="D463" s="3434" t="n"/>
      <c r="E463" s="3434" t="n"/>
      <c r="F463" s="3434" t="n"/>
      <c r="G463" s="3434" t="n"/>
      <c r="H463" s="3434" t="n"/>
      <c r="I463" s="3434" t="n"/>
      <c r="J463" s="3434" t="n"/>
      <c r="K463" s="3434" t="n"/>
      <c r="L463" s="3434" t="n"/>
      <c r="M463" s="3434" t="n"/>
      <c r="N463" s="3434" t="n"/>
      <c r="O463" s="3434" t="n"/>
      <c r="P463" s="2013" t="n"/>
      <c r="Q463" s="3434" t="n"/>
      <c r="R463" s="3434" t="n"/>
      <c r="S463" s="3434" t="n"/>
      <c r="T463" s="3434" t="n"/>
      <c r="U463" s="3434" t="n"/>
      <c r="V463" s="3434" t="n"/>
      <c r="W463" s="3434" t="n"/>
      <c r="X463" s="3434" t="n"/>
      <c r="Y463" s="3434" t="n"/>
      <c r="Z463" s="3434" t="n"/>
      <c r="AA463" s="3434" t="n"/>
      <c r="AB463" s="3434" t="n"/>
      <c r="AC463" s="3434" t="n"/>
      <c r="AD463" s="3434" t="n"/>
      <c r="AE463" s="3434" t="n"/>
      <c r="AF463" s="3434" t="n"/>
      <c r="AG463" s="3434" t="n"/>
      <c r="AH463" s="3434" t="n"/>
      <c r="AI463" s="3434" t="n"/>
      <c r="AJ463" s="3434" t="n"/>
      <c r="AK463" s="3434" t="n"/>
      <c r="AL463" s="3434" t="n"/>
      <c r="AM463" s="3434" t="n"/>
      <c r="AN463" s="3434" t="n"/>
      <c r="AO463" s="3434" t="n"/>
      <c r="AP463" s="3434" t="n"/>
      <c r="AQ463" s="3434" t="n"/>
      <c r="AR463" s="3434" t="n"/>
      <c r="AS463" s="3434" t="n"/>
      <c r="AT463" s="3434" t="n"/>
      <c r="AU463" s="3434" t="n"/>
      <c r="AV463" s="3434" t="n"/>
      <c r="AW463" s="3434" t="n"/>
      <c r="AX463" s="3434" t="n"/>
      <c r="AY463" s="3434" t="n"/>
      <c r="AZ463" s="3434" t="n"/>
      <c r="BA463" s="2013" t="n"/>
      <c r="BB463" s="2016" t="n"/>
    </row>
    <row r="464">
      <c r="A464" s="2012" t="n"/>
      <c r="B464" s="2013" t="n"/>
      <c r="C464" s="2014" t="n"/>
      <c r="D464" s="3434" t="n"/>
      <c r="E464" s="3434" t="n"/>
      <c r="F464" s="3434" t="n"/>
      <c r="G464" s="3434" t="n"/>
      <c r="H464" s="3434" t="n"/>
      <c r="I464" s="3434" t="n"/>
      <c r="J464" s="3434" t="n"/>
      <c r="K464" s="3434" t="n"/>
      <c r="L464" s="3434" t="n"/>
      <c r="M464" s="3434" t="n"/>
      <c r="N464" s="3434" t="n"/>
      <c r="O464" s="3434" t="n"/>
      <c r="P464" s="2013" t="n"/>
      <c r="Q464" s="3434" t="n"/>
      <c r="R464" s="3434" t="n"/>
      <c r="S464" s="3434" t="n"/>
      <c r="T464" s="3434" t="n"/>
      <c r="U464" s="3434" t="n"/>
      <c r="V464" s="3434" t="n"/>
      <c r="W464" s="3434" t="n"/>
      <c r="X464" s="3434" t="n"/>
      <c r="Y464" s="3434" t="n"/>
      <c r="Z464" s="3434" t="n"/>
      <c r="AA464" s="3434" t="n"/>
      <c r="AB464" s="3434" t="n"/>
      <c r="AC464" s="3434" t="n"/>
      <c r="AD464" s="3434" t="n"/>
      <c r="AE464" s="3434" t="n"/>
      <c r="AF464" s="3434" t="n"/>
      <c r="AG464" s="3434" t="n"/>
      <c r="AH464" s="3434" t="n"/>
      <c r="AI464" s="3434" t="n"/>
      <c r="AJ464" s="3434" t="n"/>
      <c r="AK464" s="3434" t="n"/>
      <c r="AL464" s="3434" t="n"/>
      <c r="AM464" s="3434" t="n"/>
      <c r="AN464" s="3434" t="n"/>
      <c r="AO464" s="3434" t="n"/>
      <c r="AP464" s="3434" t="n"/>
      <c r="AQ464" s="3434" t="n"/>
      <c r="AR464" s="3434" t="n"/>
      <c r="AS464" s="3434" t="n"/>
      <c r="AT464" s="3434" t="n"/>
      <c r="AU464" s="3434" t="n"/>
      <c r="AV464" s="3434" t="n"/>
      <c r="AW464" s="3434" t="n"/>
      <c r="AX464" s="3434" t="n"/>
      <c r="AY464" s="3434" t="n"/>
      <c r="AZ464" s="3434" t="n"/>
      <c r="BA464" s="2013" t="n"/>
      <c r="BB464" s="2016" t="n"/>
    </row>
    <row r="465">
      <c r="A465" s="2012" t="n"/>
      <c r="B465" s="2013" t="n"/>
      <c r="C465" s="2014" t="n"/>
      <c r="D465" s="3434" t="n"/>
      <c r="E465" s="3434" t="n"/>
      <c r="F465" s="3434" t="n"/>
      <c r="G465" s="3434" t="n"/>
      <c r="H465" s="3434" t="n"/>
      <c r="I465" s="3434" t="n"/>
      <c r="J465" s="3434" t="n"/>
      <c r="K465" s="3434" t="n"/>
      <c r="L465" s="3434" t="n"/>
      <c r="M465" s="3434" t="n"/>
      <c r="N465" s="3434" t="n"/>
      <c r="O465" s="3434" t="n"/>
      <c r="P465" s="2013" t="n"/>
      <c r="Q465" s="3434" t="n"/>
      <c r="R465" s="3434" t="n"/>
      <c r="S465" s="3434" t="n"/>
      <c r="T465" s="3434" t="n"/>
      <c r="U465" s="3434" t="n"/>
      <c r="V465" s="3434" t="n"/>
      <c r="W465" s="3434" t="n"/>
      <c r="X465" s="3434" t="n"/>
      <c r="Y465" s="3434" t="n"/>
      <c r="Z465" s="3434" t="n"/>
      <c r="AA465" s="3434" t="n"/>
      <c r="AB465" s="3434" t="n"/>
      <c r="AC465" s="3434" t="n"/>
      <c r="AD465" s="3434" t="n"/>
      <c r="AE465" s="3434" t="n"/>
      <c r="AF465" s="3434" t="n"/>
      <c r="AG465" s="3434" t="n"/>
      <c r="AH465" s="3434" t="n"/>
      <c r="AI465" s="3434" t="n"/>
      <c r="AJ465" s="3434" t="n"/>
      <c r="AK465" s="3434" t="n"/>
      <c r="AL465" s="3434" t="n"/>
      <c r="AM465" s="3434" t="n"/>
      <c r="AN465" s="3434" t="n"/>
      <c r="AO465" s="3434" t="n"/>
      <c r="AP465" s="3434" t="n"/>
      <c r="AQ465" s="3434" t="n"/>
      <c r="AR465" s="3434" t="n"/>
      <c r="AS465" s="3434" t="n"/>
      <c r="AT465" s="3434" t="n"/>
      <c r="AU465" s="3434" t="n"/>
      <c r="AV465" s="3434" t="n"/>
      <c r="AW465" s="3434" t="n"/>
      <c r="AX465" s="3434" t="n"/>
      <c r="AY465" s="3434" t="n"/>
      <c r="AZ465" s="3434" t="n"/>
      <c r="BA465" s="2013" t="n"/>
      <c r="BB465" s="2016" t="n"/>
    </row>
    <row r="466">
      <c r="A466" s="2012" t="n"/>
      <c r="B466" s="2013" t="n"/>
      <c r="C466" s="2014" t="n"/>
      <c r="D466" s="3434" t="n"/>
      <c r="E466" s="3434" t="n"/>
      <c r="F466" s="3434" t="n"/>
      <c r="G466" s="3434" t="n"/>
      <c r="H466" s="3434" t="n"/>
      <c r="I466" s="3434" t="n"/>
      <c r="J466" s="3434" t="n"/>
      <c r="K466" s="3434" t="n"/>
      <c r="L466" s="3434" t="n"/>
      <c r="M466" s="3434" t="n"/>
      <c r="N466" s="3434" t="n"/>
      <c r="O466" s="3434" t="n"/>
      <c r="P466" s="2013" t="n"/>
      <c r="Q466" s="3434" t="n"/>
      <c r="R466" s="3434" t="n"/>
      <c r="S466" s="3434" t="n"/>
      <c r="T466" s="3434" t="n"/>
      <c r="U466" s="3434" t="n"/>
      <c r="V466" s="3434" t="n"/>
      <c r="W466" s="3434" t="n"/>
      <c r="X466" s="3434" t="n"/>
      <c r="Y466" s="3434" t="n"/>
      <c r="Z466" s="3434" t="n"/>
      <c r="AA466" s="3434" t="n"/>
      <c r="AB466" s="3434" t="n"/>
      <c r="AC466" s="3434" t="n"/>
      <c r="AD466" s="3434" t="n"/>
      <c r="AE466" s="3434" t="n"/>
      <c r="AF466" s="3434" t="n"/>
      <c r="AG466" s="3434" t="n"/>
      <c r="AH466" s="3434" t="n"/>
      <c r="AI466" s="3434" t="n"/>
      <c r="AJ466" s="3434" t="n"/>
      <c r="AK466" s="3434" t="n"/>
      <c r="AL466" s="3434" t="n"/>
      <c r="AM466" s="3434" t="n"/>
      <c r="AN466" s="3434" t="n"/>
      <c r="AO466" s="3434" t="n"/>
      <c r="AP466" s="3434" t="n"/>
      <c r="AQ466" s="3434" t="n"/>
      <c r="AR466" s="3434" t="n"/>
      <c r="AS466" s="3434" t="n"/>
      <c r="AT466" s="3434" t="n"/>
      <c r="AU466" s="3434" t="n"/>
      <c r="AV466" s="3434" t="n"/>
      <c r="AW466" s="3434" t="n"/>
      <c r="AX466" s="3434" t="n"/>
      <c r="AY466" s="3434" t="n"/>
      <c r="AZ466" s="3434" t="n"/>
      <c r="BA466" s="2013" t="n"/>
      <c r="BB466" s="2016" t="n"/>
    </row>
    <row r="467">
      <c r="A467" s="2012" t="n"/>
      <c r="B467" s="2013" t="n"/>
      <c r="C467" s="2014" t="n"/>
      <c r="D467" s="3434" t="n"/>
      <c r="E467" s="3434" t="n"/>
      <c r="F467" s="3434" t="n"/>
      <c r="G467" s="3434" t="n"/>
      <c r="H467" s="3434" t="n"/>
      <c r="I467" s="3434" t="n"/>
      <c r="J467" s="3434" t="n"/>
      <c r="K467" s="3434" t="n"/>
      <c r="L467" s="3434" t="n"/>
      <c r="M467" s="3434" t="n"/>
      <c r="N467" s="3434" t="n"/>
      <c r="O467" s="3434" t="n"/>
      <c r="P467" s="2013" t="n"/>
      <c r="Q467" s="3434" t="n"/>
      <c r="R467" s="3434" t="n"/>
      <c r="S467" s="3434" t="n"/>
      <c r="T467" s="3434" t="n"/>
      <c r="U467" s="3434" t="n"/>
      <c r="V467" s="3434" t="n"/>
      <c r="W467" s="3434" t="n"/>
      <c r="X467" s="3434" t="n"/>
      <c r="Y467" s="3434" t="n"/>
      <c r="Z467" s="3434" t="n"/>
      <c r="AA467" s="3434" t="n"/>
      <c r="AB467" s="3434" t="n"/>
      <c r="AC467" s="3434" t="n"/>
      <c r="AD467" s="3434" t="n"/>
      <c r="AE467" s="3434" t="n"/>
      <c r="AF467" s="3434" t="n"/>
      <c r="AG467" s="3434" t="n"/>
      <c r="AH467" s="3434" t="n"/>
      <c r="AI467" s="3434" t="n"/>
      <c r="AJ467" s="3434" t="n"/>
      <c r="AK467" s="3434" t="n"/>
      <c r="AL467" s="3434" t="n"/>
      <c r="AM467" s="3434" t="n"/>
      <c r="AN467" s="3434" t="n"/>
      <c r="AO467" s="3434" t="n"/>
      <c r="AP467" s="3434" t="n"/>
      <c r="AQ467" s="3434" t="n"/>
      <c r="AR467" s="3434" t="n"/>
      <c r="AS467" s="3434" t="n"/>
      <c r="AT467" s="3434" t="n"/>
      <c r="AU467" s="3434" t="n"/>
      <c r="AV467" s="3434" t="n"/>
      <c r="AW467" s="3434" t="n"/>
      <c r="AX467" s="3434" t="n"/>
      <c r="AY467" s="3434" t="n"/>
      <c r="AZ467" s="3434" t="n"/>
      <c r="BA467" s="2013" t="n"/>
      <c r="BB467" s="2016" t="n"/>
    </row>
    <row r="468">
      <c r="A468" s="2012" t="n"/>
      <c r="B468" s="2013" t="n"/>
      <c r="C468" s="2014" t="n"/>
      <c r="D468" s="3434" t="n"/>
      <c r="E468" s="3434" t="n"/>
      <c r="F468" s="3434" t="n"/>
      <c r="G468" s="3434" t="n"/>
      <c r="H468" s="3434" t="n"/>
      <c r="I468" s="3434" t="n"/>
      <c r="J468" s="3434" t="n"/>
      <c r="K468" s="3434" t="n"/>
      <c r="L468" s="3434" t="n"/>
      <c r="M468" s="3434" t="n"/>
      <c r="N468" s="3434" t="n"/>
      <c r="O468" s="3434" t="n"/>
      <c r="P468" s="2013" t="n"/>
      <c r="Q468" s="3434" t="n"/>
      <c r="R468" s="3434" t="n"/>
      <c r="S468" s="3434" t="n"/>
      <c r="T468" s="3434" t="n"/>
      <c r="U468" s="3434" t="n"/>
      <c r="V468" s="3434" t="n"/>
      <c r="W468" s="3434" t="n"/>
      <c r="X468" s="3434" t="n"/>
      <c r="Y468" s="3434" t="n"/>
      <c r="Z468" s="3434" t="n"/>
      <c r="AA468" s="3434" t="n"/>
      <c r="AB468" s="3434" t="n"/>
      <c r="AC468" s="3434" t="n"/>
      <c r="AD468" s="3434" t="n"/>
      <c r="AE468" s="3434" t="n"/>
      <c r="AF468" s="3434" t="n"/>
      <c r="AG468" s="3434" t="n"/>
      <c r="AH468" s="3434" t="n"/>
      <c r="AI468" s="3434" t="n"/>
      <c r="AJ468" s="3434" t="n"/>
      <c r="AK468" s="3434" t="n"/>
      <c r="AL468" s="3434" t="n"/>
      <c r="AM468" s="3434" t="n"/>
      <c r="AN468" s="3434" t="n"/>
      <c r="AO468" s="3434" t="n"/>
      <c r="AP468" s="3434" t="n"/>
      <c r="AQ468" s="3434" t="n"/>
      <c r="AR468" s="3434" t="n"/>
      <c r="AS468" s="3434" t="n"/>
      <c r="AT468" s="3434" t="n"/>
      <c r="AU468" s="3434" t="n"/>
      <c r="AV468" s="3434" t="n"/>
      <c r="AW468" s="3434" t="n"/>
      <c r="AX468" s="3434" t="n"/>
      <c r="AY468" s="3434" t="n"/>
      <c r="AZ468" s="3434" t="n"/>
      <c r="BA468" s="2013" t="n"/>
      <c r="BB468" s="2016" t="n"/>
    </row>
    <row r="469">
      <c r="A469" s="2012" t="n"/>
      <c r="B469" s="2013" t="n"/>
      <c r="C469" s="2014" t="n"/>
      <c r="D469" s="3434" t="n"/>
      <c r="E469" s="3434" t="n"/>
      <c r="F469" s="3434" t="n"/>
      <c r="G469" s="3434" t="n"/>
      <c r="H469" s="3434" t="n"/>
      <c r="I469" s="3434" t="n"/>
      <c r="J469" s="3434" t="n"/>
      <c r="K469" s="3434" t="n"/>
      <c r="L469" s="3434" t="n"/>
      <c r="M469" s="3434" t="n"/>
      <c r="N469" s="3434" t="n"/>
      <c r="O469" s="3434" t="n"/>
      <c r="P469" s="2013" t="n"/>
      <c r="Q469" s="3434" t="n"/>
      <c r="R469" s="3434" t="n"/>
      <c r="S469" s="3434" t="n"/>
      <c r="T469" s="3434" t="n"/>
      <c r="U469" s="3434" t="n"/>
      <c r="V469" s="3434" t="n"/>
      <c r="W469" s="3434" t="n"/>
      <c r="X469" s="3434" t="n"/>
      <c r="Y469" s="3434" t="n"/>
      <c r="Z469" s="3434" t="n"/>
      <c r="AA469" s="3434" t="n"/>
      <c r="AB469" s="3434" t="n"/>
      <c r="AC469" s="3434" t="n"/>
      <c r="AD469" s="3434" t="n"/>
      <c r="AE469" s="3434" t="n"/>
      <c r="AF469" s="3434" t="n"/>
      <c r="AG469" s="3434" t="n"/>
      <c r="AH469" s="3434" t="n"/>
      <c r="AI469" s="3434" t="n"/>
      <c r="AJ469" s="3434" t="n"/>
      <c r="AK469" s="3434" t="n"/>
      <c r="AL469" s="3434" t="n"/>
      <c r="AM469" s="3434" t="n"/>
      <c r="AN469" s="3434" t="n"/>
      <c r="AO469" s="3434" t="n"/>
      <c r="AP469" s="3434" t="n"/>
      <c r="AQ469" s="3434" t="n"/>
      <c r="AR469" s="3434" t="n"/>
      <c r="AS469" s="3434" t="n"/>
      <c r="AT469" s="3434" t="n"/>
      <c r="AU469" s="3434" t="n"/>
      <c r="AV469" s="3434" t="n"/>
      <c r="AW469" s="3434" t="n"/>
      <c r="AX469" s="3434" t="n"/>
      <c r="AY469" s="3434" t="n"/>
      <c r="AZ469" s="3434" t="n"/>
      <c r="BA469" s="2013" t="n"/>
      <c r="BB469" s="2016" t="n"/>
    </row>
    <row r="470">
      <c r="A470" s="2012" t="n"/>
      <c r="B470" s="2013" t="n"/>
      <c r="C470" s="2014" t="n"/>
      <c r="D470" s="3434" t="n"/>
      <c r="E470" s="3434" t="n"/>
      <c r="F470" s="3434" t="n"/>
      <c r="G470" s="3434" t="n"/>
      <c r="H470" s="3434" t="n"/>
      <c r="I470" s="3434" t="n"/>
      <c r="J470" s="3434" t="n"/>
      <c r="K470" s="3434" t="n"/>
      <c r="L470" s="3434" t="n"/>
      <c r="M470" s="3434" t="n"/>
      <c r="N470" s="3434" t="n"/>
      <c r="O470" s="3434" t="n"/>
      <c r="P470" s="2013" t="n"/>
      <c r="Q470" s="3434" t="n"/>
      <c r="R470" s="3434" t="n"/>
      <c r="S470" s="3434" t="n"/>
      <c r="T470" s="3434" t="n"/>
      <c r="U470" s="3434" t="n"/>
      <c r="V470" s="3434" t="n"/>
      <c r="W470" s="3434" t="n"/>
      <c r="X470" s="3434" t="n"/>
      <c r="Y470" s="3434" t="n"/>
      <c r="Z470" s="3434" t="n"/>
      <c r="AA470" s="3434" t="n"/>
      <c r="AB470" s="3434" t="n"/>
      <c r="AC470" s="3434" t="n"/>
      <c r="AD470" s="3434" t="n"/>
      <c r="AE470" s="3434" t="n"/>
      <c r="AF470" s="3434" t="n"/>
      <c r="AG470" s="3434" t="n"/>
      <c r="AH470" s="3434" t="n"/>
      <c r="AI470" s="3434" t="n"/>
      <c r="AJ470" s="3434" t="n"/>
      <c r="AK470" s="3434" t="n"/>
      <c r="AL470" s="3434" t="n"/>
      <c r="AM470" s="3434" t="n"/>
      <c r="AN470" s="3434" t="n"/>
      <c r="AO470" s="3434" t="n"/>
      <c r="AP470" s="3434" t="n"/>
      <c r="AQ470" s="3434" t="n"/>
      <c r="AR470" s="3434" t="n"/>
      <c r="AS470" s="3434" t="n"/>
      <c r="AT470" s="3434" t="n"/>
      <c r="AU470" s="3434" t="n"/>
      <c r="AV470" s="3434" t="n"/>
      <c r="AW470" s="3434" t="n"/>
      <c r="AX470" s="3434" t="n"/>
      <c r="AY470" s="3434" t="n"/>
      <c r="AZ470" s="3434" t="n"/>
      <c r="BA470" s="2013" t="n"/>
      <c r="BB470" s="2016" t="n"/>
    </row>
    <row r="471">
      <c r="A471" s="2012" t="n"/>
      <c r="B471" s="2013" t="n"/>
      <c r="C471" s="2014" t="n"/>
      <c r="D471" s="3434" t="n"/>
      <c r="E471" s="3434" t="n"/>
      <c r="F471" s="3434" t="n"/>
      <c r="G471" s="3434" t="n"/>
      <c r="H471" s="3434" t="n"/>
      <c r="I471" s="3434" t="n"/>
      <c r="J471" s="3434" t="n"/>
      <c r="K471" s="3434" t="n"/>
      <c r="L471" s="3434" t="n"/>
      <c r="M471" s="3434" t="n"/>
      <c r="N471" s="3434" t="n"/>
      <c r="O471" s="3434" t="n"/>
      <c r="P471" s="2013" t="n"/>
      <c r="Q471" s="3434" t="n"/>
      <c r="R471" s="3434" t="n"/>
      <c r="S471" s="3434" t="n"/>
      <c r="T471" s="3434" t="n"/>
      <c r="U471" s="3434" t="n"/>
      <c r="V471" s="3434" t="n"/>
      <c r="W471" s="3434" t="n"/>
      <c r="X471" s="3434" t="n"/>
      <c r="Y471" s="3434" t="n"/>
      <c r="Z471" s="3434" t="n"/>
      <c r="AA471" s="3434" t="n"/>
      <c r="AB471" s="3434" t="n"/>
      <c r="AC471" s="3434" t="n"/>
      <c r="AD471" s="3434" t="n"/>
      <c r="AE471" s="3434" t="n"/>
      <c r="AF471" s="3434" t="n"/>
      <c r="AG471" s="3434" t="n"/>
      <c r="AH471" s="3434" t="n"/>
      <c r="AI471" s="3434" t="n"/>
      <c r="AJ471" s="3434" t="n"/>
      <c r="AK471" s="3434" t="n"/>
      <c r="AL471" s="3434" t="n"/>
      <c r="AM471" s="3434" t="n"/>
      <c r="AN471" s="3434" t="n"/>
      <c r="AO471" s="3434" t="n"/>
      <c r="AP471" s="3434" t="n"/>
      <c r="AQ471" s="3434" t="n"/>
      <c r="AR471" s="3434" t="n"/>
      <c r="AS471" s="3434" t="n"/>
      <c r="AT471" s="3434" t="n"/>
      <c r="AU471" s="3434" t="n"/>
      <c r="AV471" s="3434" t="n"/>
      <c r="AW471" s="3434" t="n"/>
      <c r="AX471" s="3434" t="n"/>
      <c r="AY471" s="3434" t="n"/>
      <c r="AZ471" s="3434" t="n"/>
      <c r="BA471" s="2013" t="n"/>
      <c r="BB471" s="2016" t="n"/>
    </row>
    <row r="472">
      <c r="A472" s="2012" t="n"/>
      <c r="B472" s="2013" t="n"/>
      <c r="C472" s="2014" t="n"/>
      <c r="D472" s="3434" t="n"/>
      <c r="E472" s="3434" t="n"/>
      <c r="F472" s="3434" t="n"/>
      <c r="G472" s="3434" t="n"/>
      <c r="H472" s="3434" t="n"/>
      <c r="I472" s="3434" t="n"/>
      <c r="J472" s="3434" t="n"/>
      <c r="K472" s="3434" t="n"/>
      <c r="L472" s="3434" t="n"/>
      <c r="M472" s="3434" t="n"/>
      <c r="N472" s="3434" t="n"/>
      <c r="O472" s="3434" t="n"/>
      <c r="P472" s="2013" t="n"/>
      <c r="Q472" s="3434" t="n"/>
      <c r="R472" s="3434" t="n"/>
      <c r="S472" s="3434" t="n"/>
      <c r="T472" s="3434" t="n"/>
      <c r="U472" s="3434" t="n"/>
      <c r="V472" s="3434" t="n"/>
      <c r="W472" s="3434" t="n"/>
      <c r="X472" s="3434" t="n"/>
      <c r="Y472" s="3434" t="n"/>
      <c r="Z472" s="3434" t="n"/>
      <c r="AA472" s="3434" t="n"/>
      <c r="AB472" s="3434" t="n"/>
      <c r="AC472" s="3434" t="n"/>
      <c r="AD472" s="3434" t="n"/>
      <c r="AE472" s="3434" t="n"/>
      <c r="AF472" s="3434" t="n"/>
      <c r="AG472" s="3434" t="n"/>
      <c r="AH472" s="3434" t="n"/>
      <c r="AI472" s="3434" t="n"/>
      <c r="AJ472" s="3434" t="n"/>
      <c r="AK472" s="3434" t="n"/>
      <c r="AL472" s="3434" t="n"/>
      <c r="AM472" s="3434" t="n"/>
      <c r="AN472" s="3434" t="n"/>
      <c r="AO472" s="3434" t="n"/>
      <c r="AP472" s="3434" t="n"/>
      <c r="AQ472" s="3434" t="n"/>
      <c r="AR472" s="3434" t="n"/>
      <c r="AS472" s="3434" t="n"/>
      <c r="AT472" s="3434" t="n"/>
      <c r="AU472" s="3434" t="n"/>
      <c r="AV472" s="3434" t="n"/>
      <c r="AW472" s="3434" t="n"/>
      <c r="AX472" s="3434" t="n"/>
      <c r="AY472" s="3434" t="n"/>
      <c r="AZ472" s="3434" t="n"/>
      <c r="BA472" s="2013" t="n"/>
      <c r="BB472" s="2016" t="n"/>
    </row>
    <row r="473">
      <c r="A473" s="2012" t="n"/>
      <c r="B473" s="2013" t="n"/>
      <c r="C473" s="2014" t="n"/>
      <c r="D473" s="3434" t="n"/>
      <c r="E473" s="3434" t="n"/>
      <c r="F473" s="3434" t="n"/>
      <c r="G473" s="3434" t="n"/>
      <c r="H473" s="3434" t="n"/>
      <c r="I473" s="3434" t="n"/>
      <c r="J473" s="3434" t="n"/>
      <c r="K473" s="3434" t="n"/>
      <c r="L473" s="3434" t="n"/>
      <c r="M473" s="3434" t="n"/>
      <c r="N473" s="3434" t="n"/>
      <c r="O473" s="3434" t="n"/>
      <c r="P473" s="2013" t="n"/>
      <c r="Q473" s="3434" t="n"/>
      <c r="R473" s="3434" t="n"/>
      <c r="S473" s="3434" t="n"/>
      <c r="T473" s="3434" t="n"/>
      <c r="U473" s="3434" t="n"/>
      <c r="V473" s="3434" t="n"/>
      <c r="W473" s="3434" t="n"/>
      <c r="X473" s="3434" t="n"/>
      <c r="Y473" s="3434" t="n"/>
      <c r="Z473" s="3434" t="n"/>
      <c r="AA473" s="3434" t="n"/>
      <c r="AB473" s="3434" t="n"/>
      <c r="AC473" s="3434" t="n"/>
      <c r="AD473" s="3434" t="n"/>
      <c r="AE473" s="3434" t="n"/>
      <c r="AF473" s="3434" t="n"/>
      <c r="AG473" s="3434" t="n"/>
      <c r="AH473" s="3434" t="n"/>
      <c r="AI473" s="3434" t="n"/>
      <c r="AJ473" s="3434" t="n"/>
      <c r="AK473" s="3434" t="n"/>
      <c r="AL473" s="3434" t="n"/>
      <c r="AM473" s="3434" t="n"/>
      <c r="AN473" s="3434" t="n"/>
      <c r="AO473" s="3434" t="n"/>
      <c r="AP473" s="3434" t="n"/>
      <c r="AQ473" s="3434" t="n"/>
      <c r="AR473" s="3434" t="n"/>
      <c r="AS473" s="3434" t="n"/>
      <c r="AT473" s="3434" t="n"/>
      <c r="AU473" s="3434" t="n"/>
      <c r="AV473" s="3434" t="n"/>
      <c r="AW473" s="3434" t="n"/>
      <c r="AX473" s="3434" t="n"/>
      <c r="AY473" s="3434" t="n"/>
      <c r="AZ473" s="3434" t="n"/>
      <c r="BA473" s="2013" t="n"/>
      <c r="BB473" s="2016" t="n"/>
    </row>
    <row r="474">
      <c r="A474" s="2012" t="n"/>
      <c r="B474" s="2013" t="n"/>
      <c r="C474" s="2014" t="n"/>
      <c r="D474" s="3434" t="n"/>
      <c r="E474" s="3434" t="n"/>
      <c r="F474" s="3434" t="n"/>
      <c r="G474" s="3434" t="n"/>
      <c r="H474" s="3434" t="n"/>
      <c r="I474" s="3434" t="n"/>
      <c r="J474" s="3434" t="n"/>
      <c r="K474" s="3434" t="n"/>
      <c r="L474" s="3434" t="n"/>
      <c r="M474" s="3434" t="n"/>
      <c r="N474" s="3434" t="n"/>
      <c r="O474" s="3434" t="n"/>
      <c r="P474" s="2013" t="n"/>
      <c r="Q474" s="3434" t="n"/>
      <c r="R474" s="3434" t="n"/>
      <c r="S474" s="3434" t="n"/>
      <c r="T474" s="3434" t="n"/>
      <c r="U474" s="3434" t="n"/>
      <c r="V474" s="3434" t="n"/>
      <c r="W474" s="3434" t="n"/>
      <c r="X474" s="3434" t="n"/>
      <c r="Y474" s="3434" t="n"/>
      <c r="Z474" s="3434" t="n"/>
      <c r="AA474" s="3434" t="n"/>
      <c r="AB474" s="3434" t="n"/>
      <c r="AC474" s="3434" t="n"/>
      <c r="AD474" s="3434" t="n"/>
      <c r="AE474" s="3434" t="n"/>
      <c r="AF474" s="3434" t="n"/>
      <c r="AG474" s="3434" t="n"/>
      <c r="AH474" s="3434" t="n"/>
      <c r="AI474" s="3434" t="n"/>
      <c r="AJ474" s="3434" t="n"/>
      <c r="AK474" s="3434" t="n"/>
      <c r="AL474" s="3434" t="n"/>
      <c r="AM474" s="3434" t="n"/>
      <c r="AN474" s="3434" t="n"/>
      <c r="AO474" s="3434" t="n"/>
      <c r="AP474" s="3434" t="n"/>
      <c r="AQ474" s="3434" t="n"/>
      <c r="AR474" s="3434" t="n"/>
      <c r="AS474" s="3434" t="n"/>
      <c r="AT474" s="3434" t="n"/>
      <c r="AU474" s="3434" t="n"/>
      <c r="AV474" s="3434" t="n"/>
      <c r="AW474" s="3434" t="n"/>
      <c r="AX474" s="3434" t="n"/>
      <c r="AY474" s="3434" t="n"/>
      <c r="AZ474" s="3434" t="n"/>
      <c r="BA474" s="2013" t="n"/>
      <c r="BB474" s="2016" t="n"/>
    </row>
    <row r="475">
      <c r="A475" s="2012" t="n"/>
      <c r="B475" s="2013" t="n"/>
      <c r="C475" s="2014" t="n"/>
      <c r="D475" s="3434" t="n"/>
      <c r="E475" s="3434" t="n"/>
      <c r="F475" s="3434" t="n"/>
      <c r="G475" s="3434" t="n"/>
      <c r="H475" s="3434" t="n"/>
      <c r="I475" s="3434" t="n"/>
      <c r="J475" s="3434" t="n"/>
      <c r="K475" s="3434" t="n"/>
      <c r="L475" s="3434" t="n"/>
      <c r="M475" s="3434" t="n"/>
      <c r="N475" s="3434" t="n"/>
      <c r="O475" s="3434" t="n"/>
      <c r="P475" s="2013" t="n"/>
      <c r="Q475" s="3434" t="n"/>
      <c r="R475" s="3434" t="n"/>
      <c r="S475" s="3434" t="n"/>
      <c r="T475" s="3434" t="n"/>
      <c r="U475" s="3434" t="n"/>
      <c r="V475" s="3434" t="n"/>
      <c r="W475" s="3434" t="n"/>
      <c r="X475" s="3434" t="n"/>
      <c r="Y475" s="3434" t="n"/>
      <c r="Z475" s="3434" t="n"/>
      <c r="AA475" s="3434" t="n"/>
      <c r="AB475" s="3434" t="n"/>
      <c r="AC475" s="3434" t="n"/>
      <c r="AD475" s="3434" t="n"/>
      <c r="AE475" s="3434" t="n"/>
      <c r="AF475" s="3434" t="n"/>
      <c r="AG475" s="3434" t="n"/>
      <c r="AH475" s="3434" t="n"/>
      <c r="AI475" s="3434" t="n"/>
      <c r="AJ475" s="3434" t="n"/>
      <c r="AK475" s="3434" t="n"/>
      <c r="AL475" s="3434" t="n"/>
      <c r="AM475" s="3434" t="n"/>
      <c r="AN475" s="3434" t="n"/>
      <c r="AO475" s="3434" t="n"/>
      <c r="AP475" s="3434" t="n"/>
      <c r="AQ475" s="3434" t="n"/>
      <c r="AR475" s="3434" t="n"/>
      <c r="AS475" s="3434" t="n"/>
      <c r="AT475" s="3434" t="n"/>
      <c r="AU475" s="3434" t="n"/>
      <c r="AV475" s="3434" t="n"/>
      <c r="AW475" s="3434" t="n"/>
      <c r="AX475" s="3434" t="n"/>
      <c r="AY475" s="3434" t="n"/>
      <c r="AZ475" s="3434" t="n"/>
      <c r="BA475" s="2013" t="n"/>
      <c r="BB475" s="2016" t="n"/>
    </row>
    <row r="476">
      <c r="A476" s="2012" t="n"/>
      <c r="B476" s="2013" t="n"/>
      <c r="C476" s="2014" t="n"/>
      <c r="D476" s="3434" t="n"/>
      <c r="E476" s="3434" t="n"/>
      <c r="F476" s="3434" t="n"/>
      <c r="G476" s="3434" t="n"/>
      <c r="H476" s="3434" t="n"/>
      <c r="I476" s="3434" t="n"/>
      <c r="J476" s="3434" t="n"/>
      <c r="K476" s="3434" t="n"/>
      <c r="L476" s="3434" t="n"/>
      <c r="M476" s="3434" t="n"/>
      <c r="N476" s="3434" t="n"/>
      <c r="O476" s="3434" t="n"/>
      <c r="P476" s="2013" t="n"/>
      <c r="Q476" s="3434" t="n"/>
      <c r="R476" s="3434" t="n"/>
      <c r="S476" s="3434" t="n"/>
      <c r="T476" s="3434" t="n"/>
      <c r="U476" s="3434" t="n"/>
      <c r="V476" s="3434" t="n"/>
      <c r="W476" s="3434" t="n"/>
      <c r="X476" s="3434" t="n"/>
      <c r="Y476" s="3434" t="n"/>
      <c r="Z476" s="3434" t="n"/>
      <c r="AA476" s="3434" t="n"/>
      <c r="AB476" s="3434" t="n"/>
      <c r="AC476" s="3434" t="n"/>
      <c r="AD476" s="3434" t="n"/>
      <c r="AE476" s="3434" t="n"/>
      <c r="AF476" s="3434" t="n"/>
      <c r="AG476" s="3434" t="n"/>
      <c r="AH476" s="3434" t="n"/>
      <c r="AI476" s="3434" t="n"/>
      <c r="AJ476" s="3434" t="n"/>
      <c r="AK476" s="3434" t="n"/>
      <c r="AL476" s="3434" t="n"/>
      <c r="AM476" s="3434" t="n"/>
      <c r="AN476" s="3434" t="n"/>
      <c r="AO476" s="3434" t="n"/>
      <c r="AP476" s="3434" t="n"/>
      <c r="AQ476" s="3434" t="n"/>
      <c r="AR476" s="3434" t="n"/>
      <c r="AS476" s="3434" t="n"/>
      <c r="AT476" s="3434" t="n"/>
      <c r="AU476" s="3434" t="n"/>
      <c r="AV476" s="3434" t="n"/>
      <c r="AW476" s="3434" t="n"/>
      <c r="AX476" s="3434" t="n"/>
      <c r="AY476" s="3434" t="n"/>
      <c r="AZ476" s="3434" t="n"/>
      <c r="BA476" s="2013" t="n"/>
      <c r="BB476" s="2016" t="n"/>
    </row>
    <row r="477">
      <c r="A477" s="2012" t="n"/>
      <c r="B477" s="2013" t="n"/>
      <c r="C477" s="2014" t="n"/>
      <c r="D477" s="3434" t="n"/>
      <c r="E477" s="3434" t="n"/>
      <c r="F477" s="3434" t="n"/>
      <c r="G477" s="3434" t="n"/>
      <c r="H477" s="3434" t="n"/>
      <c r="I477" s="3434" t="n"/>
      <c r="J477" s="3434" t="n"/>
      <c r="K477" s="3434" t="n"/>
      <c r="L477" s="3434" t="n"/>
      <c r="M477" s="3434" t="n"/>
      <c r="N477" s="3434" t="n"/>
      <c r="O477" s="3434" t="n"/>
      <c r="P477" s="2013" t="n"/>
      <c r="Q477" s="3434" t="n"/>
      <c r="R477" s="3434" t="n"/>
      <c r="S477" s="3434" t="n"/>
      <c r="T477" s="3434" t="n"/>
      <c r="U477" s="3434" t="n"/>
      <c r="V477" s="3434" t="n"/>
      <c r="W477" s="3434" t="n"/>
      <c r="X477" s="3434" t="n"/>
      <c r="Y477" s="3434" t="n"/>
      <c r="Z477" s="3434" t="n"/>
      <c r="AA477" s="3434" t="n"/>
      <c r="AB477" s="3434" t="n"/>
      <c r="AC477" s="3434" t="n"/>
      <c r="AD477" s="3434" t="n"/>
      <c r="AE477" s="3434" t="n"/>
      <c r="AF477" s="3434" t="n"/>
      <c r="AG477" s="3434" t="n"/>
      <c r="AH477" s="3434" t="n"/>
      <c r="AI477" s="3434" t="n"/>
      <c r="AJ477" s="3434" t="n"/>
      <c r="AK477" s="3434" t="n"/>
      <c r="AL477" s="3434" t="n"/>
      <c r="AM477" s="3434" t="n"/>
      <c r="AN477" s="3434" t="n"/>
      <c r="AO477" s="3434" t="n"/>
      <c r="AP477" s="3434" t="n"/>
      <c r="AQ477" s="3434" t="n"/>
      <c r="AR477" s="3434" t="n"/>
      <c r="AS477" s="3434" t="n"/>
      <c r="AT477" s="3434" t="n"/>
      <c r="AU477" s="3434" t="n"/>
      <c r="AV477" s="3434" t="n"/>
      <c r="AW477" s="3434" t="n"/>
      <c r="AX477" s="3434" t="n"/>
      <c r="AY477" s="3434" t="n"/>
      <c r="AZ477" s="3434" t="n"/>
      <c r="BA477" s="2013" t="n"/>
      <c r="BB477" s="2016" t="n"/>
    </row>
    <row r="478">
      <c r="A478" s="2012" t="n"/>
      <c r="B478" s="2013" t="n"/>
      <c r="C478" s="2014" t="n"/>
      <c r="D478" s="3434" t="n"/>
      <c r="E478" s="3434" t="n"/>
      <c r="F478" s="3434" t="n"/>
      <c r="G478" s="3434" t="n"/>
      <c r="H478" s="3434" t="n"/>
      <c r="I478" s="3434" t="n"/>
      <c r="J478" s="3434" t="n"/>
      <c r="K478" s="3434" t="n"/>
      <c r="L478" s="3434" t="n"/>
      <c r="M478" s="3434" t="n"/>
      <c r="N478" s="3434" t="n"/>
      <c r="O478" s="3434" t="n"/>
      <c r="P478" s="2013" t="n"/>
      <c r="Q478" s="3434" t="n"/>
      <c r="R478" s="3434" t="n"/>
      <c r="S478" s="3434" t="n"/>
      <c r="T478" s="3434" t="n"/>
      <c r="U478" s="3434" t="n"/>
      <c r="V478" s="3434" t="n"/>
      <c r="W478" s="3434" t="n"/>
      <c r="X478" s="3434" t="n"/>
      <c r="Y478" s="3434" t="n"/>
      <c r="Z478" s="3434" t="n"/>
      <c r="AA478" s="3434" t="n"/>
      <c r="AB478" s="3434" t="n"/>
      <c r="AC478" s="3434" t="n"/>
      <c r="AD478" s="3434" t="n"/>
      <c r="AE478" s="3434" t="n"/>
      <c r="AF478" s="3434" t="n"/>
      <c r="AG478" s="3434" t="n"/>
      <c r="AH478" s="3434" t="n"/>
      <c r="AI478" s="3434" t="n"/>
      <c r="AJ478" s="3434" t="n"/>
      <c r="AK478" s="3434" t="n"/>
      <c r="AL478" s="3434" t="n"/>
      <c r="AM478" s="3434" t="n"/>
      <c r="AN478" s="3434" t="n"/>
      <c r="AO478" s="3434" t="n"/>
      <c r="AP478" s="3434" t="n"/>
      <c r="AQ478" s="3434" t="n"/>
      <c r="AR478" s="3434" t="n"/>
      <c r="AS478" s="3434" t="n"/>
      <c r="AT478" s="3434" t="n"/>
      <c r="AU478" s="3434" t="n"/>
      <c r="AV478" s="3434" t="n"/>
      <c r="AW478" s="3434" t="n"/>
      <c r="AX478" s="3434" t="n"/>
      <c r="AY478" s="3434" t="n"/>
      <c r="AZ478" s="3434" t="n"/>
      <c r="BA478" s="2013" t="n"/>
      <c r="BB478" s="2016" t="n"/>
    </row>
    <row r="479">
      <c r="A479" s="2012" t="n"/>
      <c r="B479" s="2013" t="n"/>
      <c r="C479" s="2014" t="n"/>
      <c r="D479" s="3434" t="n"/>
      <c r="E479" s="3434" t="n"/>
      <c r="F479" s="3434" t="n"/>
      <c r="G479" s="3434" t="n"/>
      <c r="H479" s="3434" t="n"/>
      <c r="I479" s="3434" t="n"/>
      <c r="J479" s="3434" t="n"/>
      <c r="K479" s="3434" t="n"/>
      <c r="L479" s="3434" t="n"/>
      <c r="M479" s="3434" t="n"/>
      <c r="N479" s="3434" t="n"/>
      <c r="O479" s="3434" t="n"/>
      <c r="P479" s="2013" t="n"/>
      <c r="Q479" s="3434" t="n"/>
      <c r="R479" s="3434" t="n"/>
      <c r="S479" s="3434" t="n"/>
      <c r="T479" s="3434" t="n"/>
      <c r="U479" s="3434" t="n"/>
      <c r="V479" s="3434" t="n"/>
      <c r="W479" s="3434" t="n"/>
      <c r="X479" s="3434" t="n"/>
      <c r="Y479" s="3434" t="n"/>
      <c r="Z479" s="3434" t="n"/>
      <c r="AA479" s="3434" t="n"/>
      <c r="AB479" s="3434" t="n"/>
      <c r="AC479" s="3434" t="n"/>
      <c r="AD479" s="3434" t="n"/>
      <c r="AE479" s="3434" t="n"/>
      <c r="AF479" s="3434" t="n"/>
      <c r="AG479" s="3434" t="n"/>
      <c r="AH479" s="3434" t="n"/>
      <c r="AI479" s="3434" t="n"/>
      <c r="AJ479" s="3434" t="n"/>
      <c r="AK479" s="3434" t="n"/>
      <c r="AL479" s="3434" t="n"/>
      <c r="AM479" s="3434" t="n"/>
      <c r="AN479" s="3434" t="n"/>
      <c r="AO479" s="3434" t="n"/>
      <c r="AP479" s="3434" t="n"/>
      <c r="AQ479" s="3434" t="n"/>
      <c r="AR479" s="3434" t="n"/>
      <c r="AS479" s="3434" t="n"/>
      <c r="AT479" s="3434" t="n"/>
      <c r="AU479" s="3434" t="n"/>
      <c r="AV479" s="3434" t="n"/>
      <c r="AW479" s="3434" t="n"/>
      <c r="AX479" s="3434" t="n"/>
      <c r="AY479" s="3434" t="n"/>
      <c r="AZ479" s="3434" t="n"/>
      <c r="BA479" s="2013" t="n"/>
      <c r="BB479" s="2016" t="n"/>
    </row>
    <row r="480">
      <c r="A480" s="2012" t="n"/>
      <c r="B480" s="2013" t="n"/>
      <c r="C480" s="2014" t="n"/>
      <c r="D480" s="3434" t="n"/>
      <c r="E480" s="3434" t="n"/>
      <c r="F480" s="3434" t="n"/>
      <c r="G480" s="3434" t="n"/>
      <c r="H480" s="3434" t="n"/>
      <c r="I480" s="3434" t="n"/>
      <c r="J480" s="3434" t="n"/>
      <c r="K480" s="3434" t="n"/>
      <c r="L480" s="3434" t="n"/>
      <c r="M480" s="3434" t="n"/>
      <c r="N480" s="3434" t="n"/>
      <c r="O480" s="3434" t="n"/>
      <c r="P480" s="2013" t="n"/>
      <c r="Q480" s="3434" t="n"/>
      <c r="R480" s="3434" t="n"/>
      <c r="S480" s="3434" t="n"/>
      <c r="T480" s="3434" t="n"/>
      <c r="U480" s="3434" t="n"/>
      <c r="V480" s="3434" t="n"/>
      <c r="W480" s="3434" t="n"/>
      <c r="X480" s="3434" t="n"/>
      <c r="Y480" s="3434" t="n"/>
      <c r="Z480" s="3434" t="n"/>
      <c r="AA480" s="3434" t="n"/>
      <c r="AB480" s="3434" t="n"/>
      <c r="AC480" s="3434" t="n"/>
      <c r="AD480" s="3434" t="n"/>
      <c r="AE480" s="3434" t="n"/>
      <c r="AF480" s="3434" t="n"/>
      <c r="AG480" s="3434" t="n"/>
      <c r="AH480" s="3434" t="n"/>
      <c r="AI480" s="3434" t="n"/>
      <c r="AJ480" s="3434" t="n"/>
      <c r="AK480" s="3434" t="n"/>
      <c r="AL480" s="3434" t="n"/>
      <c r="AM480" s="3434" t="n"/>
      <c r="AN480" s="3434" t="n"/>
      <c r="AO480" s="3434" t="n"/>
      <c r="AP480" s="3434" t="n"/>
      <c r="AQ480" s="3434" t="n"/>
      <c r="AR480" s="3434" t="n"/>
      <c r="AS480" s="3434" t="n"/>
      <c r="AT480" s="3434" t="n"/>
      <c r="AU480" s="3434" t="n"/>
      <c r="AV480" s="3434" t="n"/>
      <c r="AW480" s="3434" t="n"/>
      <c r="AX480" s="3434" t="n"/>
      <c r="AY480" s="3434" t="n"/>
      <c r="AZ480" s="3434" t="n"/>
      <c r="BA480" s="2013" t="n"/>
      <c r="BB480" s="2016" t="n"/>
    </row>
    <row r="481">
      <c r="A481" s="2012" t="n"/>
      <c r="B481" s="2013" t="n"/>
      <c r="C481" s="2014" t="n"/>
      <c r="D481" s="3434" t="n"/>
      <c r="E481" s="3434" t="n"/>
      <c r="F481" s="3434" t="n"/>
      <c r="G481" s="3434" t="n"/>
      <c r="H481" s="3434" t="n"/>
      <c r="I481" s="3434" t="n"/>
      <c r="J481" s="3434" t="n"/>
      <c r="K481" s="3434" t="n"/>
      <c r="L481" s="3434" t="n"/>
      <c r="M481" s="3434" t="n"/>
      <c r="N481" s="3434" t="n"/>
      <c r="O481" s="3434" t="n"/>
      <c r="P481" s="2013" t="n"/>
      <c r="Q481" s="3434" t="n"/>
      <c r="R481" s="3434" t="n"/>
      <c r="S481" s="3434" t="n"/>
      <c r="T481" s="3434" t="n"/>
      <c r="U481" s="3434" t="n"/>
      <c r="V481" s="3434" t="n"/>
      <c r="W481" s="3434" t="n"/>
      <c r="X481" s="3434" t="n"/>
      <c r="Y481" s="3434" t="n"/>
      <c r="Z481" s="3434" t="n"/>
      <c r="AA481" s="3434" t="n"/>
      <c r="AB481" s="3434" t="n"/>
      <c r="AC481" s="3434" t="n"/>
      <c r="AD481" s="3434" t="n"/>
      <c r="AE481" s="3434" t="n"/>
      <c r="AF481" s="3434" t="n"/>
      <c r="AG481" s="3434" t="n"/>
      <c r="AH481" s="3434" t="n"/>
      <c r="AI481" s="3434" t="n"/>
      <c r="AJ481" s="3434" t="n"/>
      <c r="AK481" s="3434" t="n"/>
      <c r="AL481" s="3434" t="n"/>
      <c r="AM481" s="3434" t="n"/>
      <c r="AN481" s="3434" t="n"/>
      <c r="AO481" s="3434" t="n"/>
      <c r="AP481" s="3434" t="n"/>
      <c r="AQ481" s="3434" t="n"/>
      <c r="AR481" s="3434" t="n"/>
      <c r="AS481" s="3434" t="n"/>
      <c r="AT481" s="3434" t="n"/>
      <c r="AU481" s="3434" t="n"/>
      <c r="AV481" s="3434" t="n"/>
      <c r="AW481" s="3434" t="n"/>
      <c r="AX481" s="3434" t="n"/>
      <c r="AY481" s="3434" t="n"/>
      <c r="AZ481" s="3434" t="n"/>
      <c r="BA481" s="2013" t="n"/>
      <c r="BB481" s="2016" t="n"/>
    </row>
    <row r="482">
      <c r="A482" s="2012" t="n"/>
      <c r="B482" s="2013" t="n"/>
      <c r="C482" s="2014" t="n"/>
      <c r="D482" s="3434" t="n"/>
      <c r="E482" s="3434" t="n"/>
      <c r="F482" s="3434" t="n"/>
      <c r="G482" s="3434" t="n"/>
      <c r="H482" s="3434" t="n"/>
      <c r="I482" s="3434" t="n"/>
      <c r="J482" s="3434" t="n"/>
      <c r="K482" s="3434" t="n"/>
      <c r="L482" s="3434" t="n"/>
      <c r="M482" s="3434" t="n"/>
      <c r="N482" s="3434" t="n"/>
      <c r="O482" s="3434" t="n"/>
      <c r="P482" s="2013" t="n"/>
      <c r="Q482" s="3434" t="n"/>
      <c r="R482" s="3434" t="n"/>
      <c r="S482" s="3434" t="n"/>
      <c r="T482" s="3434" t="n"/>
      <c r="U482" s="3434" t="n"/>
      <c r="V482" s="3434" t="n"/>
      <c r="W482" s="3434" t="n"/>
      <c r="X482" s="3434" t="n"/>
      <c r="Y482" s="3434" t="n"/>
      <c r="Z482" s="3434" t="n"/>
      <c r="AA482" s="3434" t="n"/>
      <c r="AB482" s="3434" t="n"/>
      <c r="AC482" s="3434" t="n"/>
      <c r="AD482" s="3434" t="n"/>
      <c r="AE482" s="3434" t="n"/>
      <c r="AF482" s="3434" t="n"/>
      <c r="AG482" s="3434" t="n"/>
      <c r="AH482" s="3434" t="n"/>
      <c r="AI482" s="3434" t="n"/>
      <c r="AJ482" s="3434" t="n"/>
      <c r="AK482" s="3434" t="n"/>
      <c r="AL482" s="3434" t="n"/>
      <c r="AM482" s="3434" t="n"/>
      <c r="AN482" s="3434" t="n"/>
      <c r="AO482" s="3434" t="n"/>
      <c r="AP482" s="3434" t="n"/>
      <c r="AQ482" s="3434" t="n"/>
      <c r="AR482" s="3434" t="n"/>
      <c r="AS482" s="3434" t="n"/>
      <c r="AT482" s="3434" t="n"/>
      <c r="AU482" s="3434" t="n"/>
      <c r="AV482" s="3434" t="n"/>
      <c r="AW482" s="3434" t="n"/>
      <c r="AX482" s="3434" t="n"/>
      <c r="AY482" s="3434" t="n"/>
      <c r="AZ482" s="3434" t="n"/>
      <c r="BA482" s="2013" t="n"/>
      <c r="BB482" s="2016" t="n"/>
    </row>
    <row r="483">
      <c r="A483" s="2012" t="n"/>
      <c r="B483" s="2013" t="n"/>
      <c r="C483" s="2014" t="n"/>
      <c r="D483" s="3434" t="n"/>
      <c r="E483" s="3434" t="n"/>
      <c r="F483" s="3434" t="n"/>
      <c r="G483" s="3434" t="n"/>
      <c r="H483" s="3434" t="n"/>
      <c r="I483" s="3434" t="n"/>
      <c r="J483" s="3434" t="n"/>
      <c r="K483" s="3434" t="n"/>
      <c r="L483" s="3434" t="n"/>
      <c r="M483" s="3434" t="n"/>
      <c r="N483" s="3434" t="n"/>
      <c r="O483" s="3434" t="n"/>
      <c r="P483" s="2013" t="n"/>
      <c r="Q483" s="3434" t="n"/>
      <c r="R483" s="3434" t="n"/>
      <c r="S483" s="3434" t="n"/>
      <c r="T483" s="3434" t="n"/>
      <c r="U483" s="3434" t="n"/>
      <c r="V483" s="3434" t="n"/>
      <c r="W483" s="3434" t="n"/>
      <c r="X483" s="3434" t="n"/>
      <c r="Y483" s="3434" t="n"/>
      <c r="Z483" s="3434" t="n"/>
      <c r="AA483" s="3434" t="n"/>
      <c r="AB483" s="3434" t="n"/>
      <c r="AC483" s="3434" t="n"/>
      <c r="AD483" s="3434" t="n"/>
      <c r="AE483" s="3434" t="n"/>
      <c r="AF483" s="3434" t="n"/>
      <c r="AG483" s="3434" t="n"/>
      <c r="AH483" s="3434" t="n"/>
      <c r="AI483" s="3434" t="n"/>
      <c r="AJ483" s="3434" t="n"/>
      <c r="AK483" s="3434" t="n"/>
      <c r="AL483" s="3434" t="n"/>
      <c r="AM483" s="3434" t="n"/>
      <c r="AN483" s="3434" t="n"/>
      <c r="AO483" s="3434" t="n"/>
      <c r="AP483" s="3434" t="n"/>
      <c r="AQ483" s="3434" t="n"/>
      <c r="AR483" s="3434" t="n"/>
      <c r="AS483" s="3434" t="n"/>
      <c r="AT483" s="3434" t="n"/>
      <c r="AU483" s="3434" t="n"/>
      <c r="AV483" s="3434" t="n"/>
      <c r="AW483" s="3434" t="n"/>
      <c r="AX483" s="3434" t="n"/>
      <c r="AY483" s="3434" t="n"/>
      <c r="AZ483" s="3434" t="n"/>
      <c r="BA483" s="2013" t="n"/>
      <c r="BB483" s="2016" t="n"/>
    </row>
    <row r="484">
      <c r="A484" s="2012" t="n"/>
      <c r="B484" s="2013" t="n"/>
      <c r="C484" s="2014" t="n"/>
      <c r="D484" s="3434" t="n"/>
      <c r="E484" s="3434" t="n"/>
      <c r="F484" s="3434" t="n"/>
      <c r="G484" s="3434" t="n"/>
      <c r="H484" s="3434" t="n"/>
      <c r="I484" s="3434" t="n"/>
      <c r="J484" s="3434" t="n"/>
      <c r="K484" s="3434" t="n"/>
      <c r="L484" s="3434" t="n"/>
      <c r="M484" s="3434" t="n"/>
      <c r="N484" s="3434" t="n"/>
      <c r="O484" s="3434" t="n"/>
      <c r="P484" s="2013" t="n"/>
      <c r="Q484" s="3434" t="n"/>
      <c r="R484" s="3434" t="n"/>
      <c r="S484" s="3434" t="n"/>
      <c r="T484" s="3434" t="n"/>
      <c r="U484" s="3434" t="n"/>
      <c r="V484" s="3434" t="n"/>
      <c r="W484" s="3434" t="n"/>
      <c r="X484" s="3434" t="n"/>
      <c r="Y484" s="3434" t="n"/>
      <c r="Z484" s="3434" t="n"/>
      <c r="AA484" s="3434" t="n"/>
      <c r="AB484" s="3434" t="n"/>
      <c r="AC484" s="3434" t="n"/>
      <c r="AD484" s="3434" t="n"/>
      <c r="AE484" s="3434" t="n"/>
      <c r="AF484" s="3434" t="n"/>
      <c r="AG484" s="3434" t="n"/>
      <c r="AH484" s="3434" t="n"/>
      <c r="AI484" s="3434" t="n"/>
      <c r="AJ484" s="3434" t="n"/>
      <c r="AK484" s="3434" t="n"/>
      <c r="AL484" s="3434" t="n"/>
      <c r="AM484" s="3434" t="n"/>
      <c r="AN484" s="3434" t="n"/>
      <c r="AO484" s="3434" t="n"/>
      <c r="AP484" s="3434" t="n"/>
      <c r="AQ484" s="3434" t="n"/>
      <c r="AR484" s="3434" t="n"/>
      <c r="AS484" s="3434" t="n"/>
      <c r="AT484" s="3434" t="n"/>
      <c r="AU484" s="3434" t="n"/>
      <c r="AV484" s="3434" t="n"/>
      <c r="AW484" s="3434" t="n"/>
      <c r="AX484" s="3434" t="n"/>
      <c r="AY484" s="3434" t="n"/>
      <c r="AZ484" s="3434" t="n"/>
      <c r="BA484" s="2013" t="n"/>
      <c r="BB484" s="2016" t="n"/>
    </row>
    <row r="485">
      <c r="A485" s="2012" t="n"/>
      <c r="B485" s="2013" t="n"/>
      <c r="C485" s="2014" t="n"/>
      <c r="D485" s="3434" t="n"/>
      <c r="E485" s="3434" t="n"/>
      <c r="F485" s="3434" t="n"/>
      <c r="G485" s="3434" t="n"/>
      <c r="H485" s="3434" t="n"/>
      <c r="I485" s="3434" t="n"/>
      <c r="J485" s="3434" t="n"/>
      <c r="K485" s="3434" t="n"/>
      <c r="L485" s="3434" t="n"/>
      <c r="M485" s="3434" t="n"/>
      <c r="N485" s="3434" t="n"/>
      <c r="O485" s="3434" t="n"/>
      <c r="P485" s="2013" t="n"/>
      <c r="Q485" s="3434" t="n"/>
      <c r="R485" s="3434" t="n"/>
      <c r="S485" s="3434" t="n"/>
      <c r="T485" s="3434" t="n"/>
      <c r="U485" s="3434" t="n"/>
      <c r="V485" s="3434" t="n"/>
      <c r="W485" s="3434" t="n"/>
      <c r="X485" s="3434" t="n"/>
      <c r="Y485" s="3434" t="n"/>
      <c r="Z485" s="3434" t="n"/>
      <c r="AA485" s="3434" t="n"/>
      <c r="AB485" s="3434" t="n"/>
      <c r="AC485" s="3434" t="n"/>
      <c r="AD485" s="3434" t="n"/>
      <c r="AE485" s="3434" t="n"/>
      <c r="AF485" s="3434" t="n"/>
      <c r="AG485" s="3434" t="n"/>
      <c r="AH485" s="3434" t="n"/>
      <c r="AI485" s="3434" t="n"/>
      <c r="AJ485" s="3434" t="n"/>
      <c r="AK485" s="3434" t="n"/>
      <c r="AL485" s="3434" t="n"/>
      <c r="AM485" s="3434" t="n"/>
      <c r="AN485" s="3434" t="n"/>
      <c r="AO485" s="3434" t="n"/>
      <c r="AP485" s="3434" t="n"/>
      <c r="AQ485" s="3434" t="n"/>
      <c r="AR485" s="3434" t="n"/>
      <c r="AS485" s="3434" t="n"/>
      <c r="AT485" s="3434" t="n"/>
      <c r="AU485" s="3434" t="n"/>
      <c r="AV485" s="3434" t="n"/>
      <c r="AW485" s="3434" t="n"/>
      <c r="AX485" s="3434" t="n"/>
      <c r="AY485" s="3434" t="n"/>
      <c r="AZ485" s="3434" t="n"/>
      <c r="BA485" s="2013" t="n"/>
      <c r="BB485" s="2016" t="n"/>
    </row>
    <row r="486">
      <c r="A486" s="2012" t="n"/>
      <c r="B486" s="2013" t="n"/>
      <c r="C486" s="2014" t="n"/>
      <c r="D486" s="3434" t="n"/>
      <c r="E486" s="3434" t="n"/>
      <c r="F486" s="3434" t="n"/>
      <c r="G486" s="3434" t="n"/>
      <c r="H486" s="3434" t="n"/>
      <c r="I486" s="3434" t="n"/>
      <c r="J486" s="3434" t="n"/>
      <c r="K486" s="3434" t="n"/>
      <c r="L486" s="3434" t="n"/>
      <c r="M486" s="3434" t="n"/>
      <c r="N486" s="3434" t="n"/>
      <c r="O486" s="3434" t="n"/>
      <c r="P486" s="2013" t="n"/>
      <c r="Q486" s="3434" t="n"/>
      <c r="R486" s="3434" t="n"/>
      <c r="S486" s="3434" t="n"/>
      <c r="T486" s="3434" t="n"/>
      <c r="U486" s="3434" t="n"/>
      <c r="V486" s="3434" t="n"/>
      <c r="W486" s="3434" t="n"/>
      <c r="X486" s="3434" t="n"/>
      <c r="Y486" s="3434" t="n"/>
      <c r="Z486" s="3434" t="n"/>
      <c r="AA486" s="3434" t="n"/>
      <c r="AB486" s="3434" t="n"/>
      <c r="AC486" s="3434" t="n"/>
      <c r="AD486" s="3434" t="n"/>
      <c r="AE486" s="3434" t="n"/>
      <c r="AF486" s="3434" t="n"/>
      <c r="AG486" s="3434" t="n"/>
      <c r="AH486" s="3434" t="n"/>
      <c r="AI486" s="3434" t="n"/>
      <c r="AJ486" s="3434" t="n"/>
      <c r="AK486" s="3434" t="n"/>
      <c r="AL486" s="3434" t="n"/>
      <c r="AM486" s="3434" t="n"/>
      <c r="AN486" s="3434" t="n"/>
      <c r="AO486" s="3434" t="n"/>
      <c r="AP486" s="3434" t="n"/>
      <c r="AQ486" s="3434" t="n"/>
      <c r="AR486" s="3434" t="n"/>
      <c r="AS486" s="3434" t="n"/>
      <c r="AT486" s="3434" t="n"/>
      <c r="AU486" s="3434" t="n"/>
      <c r="AV486" s="3434" t="n"/>
      <c r="AW486" s="3434" t="n"/>
      <c r="AX486" s="3434" t="n"/>
      <c r="AY486" s="3434" t="n"/>
      <c r="AZ486" s="3434" t="n"/>
      <c r="BA486" s="2013" t="n"/>
      <c r="BB486" s="2016" t="n"/>
    </row>
    <row r="487">
      <c r="A487" s="2012" t="n"/>
      <c r="B487" s="2013" t="n"/>
      <c r="C487" s="2014" t="n"/>
      <c r="D487" s="3434" t="n"/>
      <c r="E487" s="3434" t="n"/>
      <c r="F487" s="3434" t="n"/>
      <c r="G487" s="3434" t="n"/>
      <c r="H487" s="3434" t="n"/>
      <c r="I487" s="3434" t="n"/>
      <c r="J487" s="3434" t="n"/>
      <c r="K487" s="3434" t="n"/>
      <c r="L487" s="3434" t="n"/>
      <c r="M487" s="3434" t="n"/>
      <c r="N487" s="3434" t="n"/>
      <c r="O487" s="3434" t="n"/>
      <c r="P487" s="2013" t="n"/>
      <c r="Q487" s="3434" t="n"/>
      <c r="R487" s="3434" t="n"/>
      <c r="S487" s="3434" t="n"/>
      <c r="T487" s="3434" t="n"/>
      <c r="U487" s="3434" t="n"/>
      <c r="V487" s="3434" t="n"/>
      <c r="W487" s="3434" t="n"/>
      <c r="X487" s="3434" t="n"/>
      <c r="Y487" s="3434" t="n"/>
      <c r="Z487" s="3434" t="n"/>
      <c r="AA487" s="3434" t="n"/>
      <c r="AB487" s="3434" t="n"/>
      <c r="AC487" s="3434" t="n"/>
      <c r="AD487" s="3434" t="n"/>
      <c r="AE487" s="3434" t="n"/>
      <c r="AF487" s="3434" t="n"/>
      <c r="AG487" s="3434" t="n"/>
      <c r="AH487" s="3434" t="n"/>
      <c r="AI487" s="3434" t="n"/>
      <c r="AJ487" s="3434" t="n"/>
      <c r="AK487" s="3434" t="n"/>
      <c r="AL487" s="3434" t="n"/>
      <c r="AM487" s="3434" t="n"/>
      <c r="AN487" s="3434" t="n"/>
      <c r="AO487" s="3434" t="n"/>
      <c r="AP487" s="3434" t="n"/>
      <c r="AQ487" s="3434" t="n"/>
      <c r="AR487" s="3434" t="n"/>
      <c r="AS487" s="3434" t="n"/>
      <c r="AT487" s="3434" t="n"/>
      <c r="AU487" s="3434" t="n"/>
      <c r="AV487" s="3434" t="n"/>
      <c r="AW487" s="3434" t="n"/>
      <c r="AX487" s="3434" t="n"/>
      <c r="AY487" s="3434" t="n"/>
      <c r="AZ487" s="3434" t="n"/>
      <c r="BA487" s="2013" t="n"/>
      <c r="BB487" s="2016" t="n"/>
    </row>
    <row r="488">
      <c r="A488" s="2012" t="n"/>
      <c r="B488" s="2013" t="n"/>
      <c r="C488" s="2014" t="n"/>
      <c r="D488" s="3434" t="n"/>
      <c r="E488" s="3434" t="n"/>
      <c r="F488" s="3434" t="n"/>
      <c r="G488" s="3434" t="n"/>
      <c r="H488" s="3434" t="n"/>
      <c r="I488" s="3434" t="n"/>
      <c r="J488" s="3434" t="n"/>
      <c r="K488" s="3434" t="n"/>
      <c r="L488" s="3434" t="n"/>
      <c r="M488" s="3434" t="n"/>
      <c r="N488" s="3434" t="n"/>
      <c r="O488" s="3434" t="n"/>
      <c r="P488" s="2013" t="n"/>
      <c r="Q488" s="3434" t="n"/>
      <c r="R488" s="3434" t="n"/>
      <c r="S488" s="3434" t="n"/>
      <c r="T488" s="3434" t="n"/>
      <c r="U488" s="3434" t="n"/>
      <c r="V488" s="3434" t="n"/>
      <c r="W488" s="3434" t="n"/>
      <c r="X488" s="3434" t="n"/>
      <c r="Y488" s="3434" t="n"/>
      <c r="Z488" s="3434" t="n"/>
      <c r="AA488" s="3434" t="n"/>
      <c r="AB488" s="3434" t="n"/>
      <c r="AC488" s="3434" t="n"/>
      <c r="AD488" s="3434" t="n"/>
      <c r="AE488" s="3434" t="n"/>
      <c r="AF488" s="3434" t="n"/>
      <c r="AG488" s="3434" t="n"/>
      <c r="AH488" s="3434" t="n"/>
      <c r="AI488" s="3434" t="n"/>
      <c r="AJ488" s="3434" t="n"/>
      <c r="AK488" s="3434" t="n"/>
      <c r="AL488" s="3434" t="n"/>
      <c r="AM488" s="3434" t="n"/>
      <c r="AN488" s="3434" t="n"/>
      <c r="AO488" s="3434" t="n"/>
      <c r="AP488" s="3434" t="n"/>
      <c r="AQ488" s="3434" t="n"/>
      <c r="AR488" s="3434" t="n"/>
      <c r="AS488" s="3434" t="n"/>
      <c r="AT488" s="3434" t="n"/>
      <c r="AU488" s="3434" t="n"/>
      <c r="AV488" s="3434" t="n"/>
      <c r="AW488" s="3434" t="n"/>
      <c r="AX488" s="3434" t="n"/>
      <c r="AY488" s="3434" t="n"/>
      <c r="AZ488" s="3434" t="n"/>
      <c r="BA488" s="2013" t="n"/>
      <c r="BB488" s="2016" t="n"/>
    </row>
    <row r="489">
      <c r="A489" s="2012" t="n"/>
      <c r="B489" s="2013" t="n"/>
      <c r="C489" s="2014" t="n"/>
      <c r="D489" s="3434" t="n"/>
      <c r="E489" s="3434" t="n"/>
      <c r="F489" s="3434" t="n"/>
      <c r="G489" s="3434" t="n"/>
      <c r="H489" s="3434" t="n"/>
      <c r="I489" s="3434" t="n"/>
      <c r="J489" s="3434" t="n"/>
      <c r="K489" s="3434" t="n"/>
      <c r="L489" s="3434" t="n"/>
      <c r="M489" s="3434" t="n"/>
      <c r="N489" s="3434" t="n"/>
      <c r="O489" s="3434" t="n"/>
      <c r="P489" s="2013" t="n"/>
      <c r="Q489" s="3434" t="n"/>
      <c r="R489" s="3434" t="n"/>
      <c r="S489" s="3434" t="n"/>
      <c r="T489" s="3434" t="n"/>
      <c r="U489" s="3434" t="n"/>
      <c r="V489" s="3434" t="n"/>
      <c r="W489" s="3434" t="n"/>
      <c r="X489" s="3434" t="n"/>
      <c r="Y489" s="3434" t="n"/>
      <c r="Z489" s="3434" t="n"/>
      <c r="AA489" s="3434" t="n"/>
      <c r="AB489" s="3434" t="n"/>
      <c r="AC489" s="3434" t="n"/>
      <c r="AD489" s="3434" t="n"/>
      <c r="AE489" s="3434" t="n"/>
      <c r="AF489" s="3434" t="n"/>
      <c r="AG489" s="3434" t="n"/>
      <c r="AH489" s="3434" t="n"/>
      <c r="AI489" s="3434" t="n"/>
      <c r="AJ489" s="3434" t="n"/>
      <c r="AK489" s="3434" t="n"/>
      <c r="AL489" s="3434" t="n"/>
      <c r="AM489" s="3434" t="n"/>
      <c r="AN489" s="3434" t="n"/>
      <c r="AO489" s="3434" t="n"/>
      <c r="AP489" s="3434" t="n"/>
      <c r="AQ489" s="3434" t="n"/>
      <c r="AR489" s="3434" t="n"/>
      <c r="AS489" s="3434" t="n"/>
      <c r="AT489" s="3434" t="n"/>
      <c r="AU489" s="3434" t="n"/>
      <c r="AV489" s="3434" t="n"/>
      <c r="AW489" s="3434" t="n"/>
      <c r="AX489" s="3434" t="n"/>
      <c r="AY489" s="3434" t="n"/>
      <c r="AZ489" s="3434" t="n"/>
      <c r="BA489" s="2013" t="n"/>
      <c r="BB489" s="2016" t="n"/>
    </row>
    <row r="490">
      <c r="A490" s="2012" t="n"/>
      <c r="B490" s="2013" t="n"/>
      <c r="C490" s="2014" t="n"/>
      <c r="D490" s="3434" t="n"/>
      <c r="E490" s="3434" t="n"/>
      <c r="F490" s="3434" t="n"/>
      <c r="G490" s="3434" t="n"/>
      <c r="H490" s="3434" t="n"/>
      <c r="I490" s="3434" t="n"/>
      <c r="J490" s="3434" t="n"/>
      <c r="K490" s="3434" t="n"/>
      <c r="L490" s="3434" t="n"/>
      <c r="M490" s="3434" t="n"/>
      <c r="N490" s="3434" t="n"/>
      <c r="O490" s="3434" t="n"/>
      <c r="P490" s="2013" t="n"/>
      <c r="Q490" s="3434" t="n"/>
      <c r="R490" s="3434" t="n"/>
      <c r="S490" s="3434" t="n"/>
      <c r="T490" s="3434" t="n"/>
      <c r="U490" s="3434" t="n"/>
      <c r="V490" s="3434" t="n"/>
      <c r="W490" s="3434" t="n"/>
      <c r="X490" s="3434" t="n"/>
      <c r="Y490" s="3434" t="n"/>
      <c r="Z490" s="3434" t="n"/>
      <c r="AA490" s="3434" t="n"/>
      <c r="AB490" s="3434" t="n"/>
      <c r="AC490" s="3434" t="n"/>
      <c r="AD490" s="3434" t="n"/>
      <c r="AE490" s="3434" t="n"/>
      <c r="AF490" s="3434" t="n"/>
      <c r="AG490" s="3434" t="n"/>
      <c r="AH490" s="3434" t="n"/>
      <c r="AI490" s="3434" t="n"/>
      <c r="AJ490" s="3434" t="n"/>
      <c r="AK490" s="3434" t="n"/>
      <c r="AL490" s="3434" t="n"/>
      <c r="AM490" s="3434" t="n"/>
      <c r="AN490" s="3434" t="n"/>
      <c r="AO490" s="3434" t="n"/>
      <c r="AP490" s="3434" t="n"/>
      <c r="AQ490" s="3434" t="n"/>
      <c r="AR490" s="3434" t="n"/>
      <c r="AS490" s="3434" t="n"/>
      <c r="AT490" s="3434" t="n"/>
      <c r="AU490" s="3434" t="n"/>
      <c r="AV490" s="3434" t="n"/>
      <c r="AW490" s="3434" t="n"/>
      <c r="AX490" s="3434" t="n"/>
      <c r="AY490" s="3434" t="n"/>
      <c r="AZ490" s="3434" t="n"/>
      <c r="BA490" s="2013" t="n"/>
      <c r="BB490" s="2016" t="n"/>
    </row>
    <row r="491">
      <c r="A491" s="2012" t="n"/>
      <c r="B491" s="2013" t="n"/>
      <c r="C491" s="2014" t="n"/>
      <c r="D491" s="3434" t="n"/>
      <c r="E491" s="3434" t="n"/>
      <c r="F491" s="3434" t="n"/>
      <c r="G491" s="3434" t="n"/>
      <c r="H491" s="3434" t="n"/>
      <c r="I491" s="3434" t="n"/>
      <c r="J491" s="3434" t="n"/>
      <c r="K491" s="3434" t="n"/>
      <c r="L491" s="3434" t="n"/>
      <c r="M491" s="3434" t="n"/>
      <c r="N491" s="3434" t="n"/>
      <c r="O491" s="3434" t="n"/>
      <c r="P491" s="2013" t="n"/>
      <c r="Q491" s="3434" t="n"/>
      <c r="R491" s="3434" t="n"/>
      <c r="S491" s="3434" t="n"/>
      <c r="T491" s="3434" t="n"/>
      <c r="U491" s="3434" t="n"/>
      <c r="V491" s="3434" t="n"/>
      <c r="W491" s="3434" t="n"/>
      <c r="X491" s="3434" t="n"/>
      <c r="Y491" s="3434" t="n"/>
      <c r="Z491" s="3434" t="n"/>
      <c r="AA491" s="3434" t="n"/>
      <c r="AB491" s="3434" t="n"/>
      <c r="AC491" s="3434" t="n"/>
      <c r="AD491" s="3434" t="n"/>
      <c r="AE491" s="3434" t="n"/>
      <c r="AF491" s="3434" t="n"/>
      <c r="AG491" s="3434" t="n"/>
      <c r="AH491" s="3434" t="n"/>
      <c r="AI491" s="3434" t="n"/>
      <c r="AJ491" s="3434" t="n"/>
      <c r="AK491" s="3434" t="n"/>
      <c r="AL491" s="3434" t="n"/>
      <c r="AM491" s="3434" t="n"/>
      <c r="AN491" s="3434" t="n"/>
      <c r="AO491" s="3434" t="n"/>
      <c r="AP491" s="3434" t="n"/>
      <c r="AQ491" s="3434" t="n"/>
      <c r="AR491" s="3434" t="n"/>
      <c r="AS491" s="3434" t="n"/>
      <c r="AT491" s="3434" t="n"/>
      <c r="AU491" s="3434" t="n"/>
      <c r="AV491" s="3434" t="n"/>
      <c r="AW491" s="3434" t="n"/>
      <c r="AX491" s="3434" t="n"/>
      <c r="AY491" s="3434" t="n"/>
      <c r="AZ491" s="3434" t="n"/>
      <c r="BA491" s="2013" t="n"/>
      <c r="BB491" s="2016" t="n"/>
    </row>
    <row r="492">
      <c r="A492" s="2012" t="n"/>
      <c r="B492" s="2013" t="n"/>
      <c r="C492" s="2014" t="n"/>
      <c r="D492" s="3434" t="n"/>
      <c r="E492" s="3434" t="n"/>
      <c r="F492" s="3434" t="n"/>
      <c r="G492" s="3434" t="n"/>
      <c r="H492" s="3434" t="n"/>
      <c r="I492" s="3434" t="n"/>
      <c r="J492" s="3434" t="n"/>
      <c r="K492" s="3434" t="n"/>
      <c r="L492" s="3434" t="n"/>
      <c r="M492" s="3434" t="n"/>
      <c r="N492" s="3434" t="n"/>
      <c r="O492" s="3434" t="n"/>
      <c r="P492" s="2013" t="n"/>
      <c r="Q492" s="3434" t="n"/>
      <c r="R492" s="3434" t="n"/>
      <c r="S492" s="3434" t="n"/>
      <c r="T492" s="3434" t="n"/>
      <c r="U492" s="3434" t="n"/>
      <c r="V492" s="3434" t="n"/>
      <c r="W492" s="3434" t="n"/>
      <c r="X492" s="3434" t="n"/>
      <c r="Y492" s="3434" t="n"/>
      <c r="Z492" s="3434" t="n"/>
      <c r="AA492" s="3434" t="n"/>
      <c r="AB492" s="3434" t="n"/>
      <c r="AC492" s="3434" t="n"/>
      <c r="AD492" s="3434" t="n"/>
      <c r="AE492" s="3434" t="n"/>
      <c r="AF492" s="3434" t="n"/>
      <c r="AG492" s="3434" t="n"/>
      <c r="AH492" s="3434" t="n"/>
      <c r="AI492" s="3434" t="n"/>
      <c r="AJ492" s="3434" t="n"/>
      <c r="AK492" s="3434" t="n"/>
      <c r="AL492" s="3434" t="n"/>
      <c r="AM492" s="3434" t="n"/>
      <c r="AN492" s="3434" t="n"/>
      <c r="AO492" s="3434" t="n"/>
      <c r="AP492" s="3434" t="n"/>
      <c r="AQ492" s="3434" t="n"/>
      <c r="AR492" s="3434" t="n"/>
      <c r="AS492" s="3434" t="n"/>
      <c r="AT492" s="3434" t="n"/>
      <c r="AU492" s="3434" t="n"/>
      <c r="AV492" s="3434" t="n"/>
      <c r="AW492" s="3434" t="n"/>
      <c r="AX492" s="3434" t="n"/>
      <c r="AY492" s="3434" t="n"/>
      <c r="AZ492" s="3434" t="n"/>
      <c r="BA492" s="2013" t="n"/>
      <c r="BB492" s="2016" t="n"/>
    </row>
    <row r="493">
      <c r="A493" s="2012" t="n"/>
      <c r="B493" s="2013" t="n"/>
      <c r="C493" s="2014" t="n"/>
      <c r="D493" s="3434" t="n"/>
      <c r="E493" s="3434" t="n"/>
      <c r="F493" s="3434" t="n"/>
      <c r="G493" s="3434" t="n"/>
      <c r="H493" s="3434" t="n"/>
      <c r="I493" s="3434" t="n"/>
      <c r="J493" s="3434" t="n"/>
      <c r="K493" s="3434" t="n"/>
      <c r="L493" s="3434" t="n"/>
      <c r="M493" s="3434" t="n"/>
      <c r="N493" s="3434" t="n"/>
      <c r="O493" s="3434" t="n"/>
      <c r="P493" s="2013" t="n"/>
      <c r="Q493" s="3434" t="n"/>
      <c r="R493" s="3434" t="n"/>
      <c r="S493" s="3434" t="n"/>
      <c r="T493" s="3434" t="n"/>
      <c r="U493" s="3434" t="n"/>
      <c r="V493" s="3434" t="n"/>
      <c r="W493" s="3434" t="n"/>
      <c r="X493" s="3434" t="n"/>
      <c r="Y493" s="3434" t="n"/>
      <c r="Z493" s="3434" t="n"/>
      <c r="AA493" s="3434" t="n"/>
      <c r="AB493" s="3434" t="n"/>
      <c r="AC493" s="3434" t="n"/>
      <c r="AD493" s="3434" t="n"/>
      <c r="AE493" s="3434" t="n"/>
      <c r="AF493" s="3434" t="n"/>
      <c r="AG493" s="3434" t="n"/>
      <c r="AH493" s="3434" t="n"/>
      <c r="AI493" s="3434" t="n"/>
      <c r="AJ493" s="3434" t="n"/>
      <c r="AK493" s="3434" t="n"/>
      <c r="AL493" s="3434" t="n"/>
      <c r="AM493" s="3434" t="n"/>
      <c r="AN493" s="3434" t="n"/>
      <c r="AO493" s="3434" t="n"/>
      <c r="AP493" s="3434" t="n"/>
      <c r="AQ493" s="3434" t="n"/>
      <c r="AR493" s="3434" t="n"/>
      <c r="AS493" s="3434" t="n"/>
      <c r="AT493" s="3434" t="n"/>
      <c r="AU493" s="3434" t="n"/>
      <c r="AV493" s="3434" t="n"/>
      <c r="AW493" s="3434" t="n"/>
      <c r="AX493" s="3434" t="n"/>
      <c r="AY493" s="3434" t="n"/>
      <c r="AZ493" s="3434" t="n"/>
      <c r="BA493" s="2013" t="n"/>
      <c r="BB493" s="2016" t="n"/>
    </row>
    <row r="494">
      <c r="A494" s="2012" t="n"/>
      <c r="B494" s="2013" t="n"/>
      <c r="C494" s="2014" t="n"/>
      <c r="D494" s="3434" t="n"/>
      <c r="E494" s="3434" t="n"/>
      <c r="F494" s="3434" t="n"/>
      <c r="G494" s="3434" t="n"/>
      <c r="H494" s="3434" t="n"/>
      <c r="I494" s="3434" t="n"/>
      <c r="J494" s="3434" t="n"/>
      <c r="K494" s="3434" t="n"/>
      <c r="L494" s="3434" t="n"/>
      <c r="M494" s="3434" t="n"/>
      <c r="N494" s="3434" t="n"/>
      <c r="O494" s="3434" t="n"/>
      <c r="P494" s="2013" t="n"/>
      <c r="Q494" s="3434" t="n"/>
      <c r="R494" s="3434" t="n"/>
      <c r="S494" s="3434" t="n"/>
      <c r="T494" s="3434" t="n"/>
      <c r="U494" s="3434" t="n"/>
      <c r="V494" s="3434" t="n"/>
      <c r="W494" s="3434" t="n"/>
      <c r="X494" s="3434" t="n"/>
      <c r="Y494" s="3434" t="n"/>
      <c r="Z494" s="3434" t="n"/>
      <c r="AA494" s="3434" t="n"/>
      <c r="AB494" s="3434" t="n"/>
      <c r="AC494" s="3434" t="n"/>
      <c r="AD494" s="3434" t="n"/>
      <c r="AE494" s="3434" t="n"/>
      <c r="AF494" s="3434" t="n"/>
      <c r="AG494" s="3434" t="n"/>
      <c r="AH494" s="3434" t="n"/>
      <c r="AI494" s="3434" t="n"/>
      <c r="AJ494" s="3434" t="n"/>
      <c r="AK494" s="3434" t="n"/>
      <c r="AL494" s="3434" t="n"/>
      <c r="AM494" s="3434" t="n"/>
      <c r="AN494" s="3434" t="n"/>
      <c r="AO494" s="3434" t="n"/>
      <c r="AP494" s="3434" t="n"/>
      <c r="AQ494" s="3434" t="n"/>
      <c r="AR494" s="3434" t="n"/>
      <c r="AS494" s="3434" t="n"/>
      <c r="AT494" s="3434" t="n"/>
      <c r="AU494" s="3434" t="n"/>
      <c r="AV494" s="3434" t="n"/>
      <c r="AW494" s="3434" t="n"/>
      <c r="AX494" s="3434" t="n"/>
      <c r="AY494" s="3434" t="n"/>
      <c r="AZ494" s="3434" t="n"/>
      <c r="BA494" s="2013" t="n"/>
      <c r="BB494" s="2016" t="n"/>
    </row>
    <row r="495">
      <c r="A495" s="2012" t="n"/>
      <c r="B495" s="2013" t="n"/>
      <c r="C495" s="2014" t="n"/>
      <c r="D495" s="3434" t="n"/>
      <c r="E495" s="3434" t="n"/>
      <c r="F495" s="3434" t="n"/>
      <c r="G495" s="3434" t="n"/>
      <c r="H495" s="3434" t="n"/>
      <c r="I495" s="3434" t="n"/>
      <c r="J495" s="3434" t="n"/>
      <c r="K495" s="3434" t="n"/>
      <c r="L495" s="3434" t="n"/>
      <c r="M495" s="3434" t="n"/>
      <c r="N495" s="3434" t="n"/>
      <c r="O495" s="3434" t="n"/>
      <c r="P495" s="2013" t="n"/>
      <c r="Q495" s="3434" t="n"/>
      <c r="R495" s="3434" t="n"/>
      <c r="S495" s="3434" t="n"/>
      <c r="T495" s="3434" t="n"/>
      <c r="U495" s="3434" t="n"/>
      <c r="V495" s="3434" t="n"/>
      <c r="W495" s="3434" t="n"/>
      <c r="X495" s="3434" t="n"/>
      <c r="Y495" s="3434" t="n"/>
      <c r="Z495" s="3434" t="n"/>
      <c r="AA495" s="3434" t="n"/>
      <c r="AB495" s="3434" t="n"/>
      <c r="AC495" s="3434" t="n"/>
      <c r="AD495" s="3434" t="n"/>
      <c r="AE495" s="3434" t="n"/>
      <c r="AF495" s="3434" t="n"/>
      <c r="AG495" s="3434" t="n"/>
      <c r="AH495" s="3434" t="n"/>
      <c r="AI495" s="3434" t="n"/>
      <c r="AJ495" s="3434" t="n"/>
      <c r="AK495" s="3434" t="n"/>
      <c r="AL495" s="3434" t="n"/>
      <c r="AM495" s="3434" t="n"/>
      <c r="AN495" s="3434" t="n"/>
      <c r="AO495" s="3434" t="n"/>
      <c r="AP495" s="3434" t="n"/>
      <c r="AQ495" s="3434" t="n"/>
      <c r="AR495" s="3434" t="n"/>
      <c r="AS495" s="3434" t="n"/>
      <c r="AT495" s="3434" t="n"/>
      <c r="AU495" s="3434" t="n"/>
      <c r="AV495" s="3434" t="n"/>
      <c r="AW495" s="3434" t="n"/>
      <c r="AX495" s="3434" t="n"/>
      <c r="AY495" s="3434" t="n"/>
      <c r="AZ495" s="3434" t="n"/>
      <c r="BA495" s="2013" t="n"/>
      <c r="BB495" s="2016" t="n"/>
    </row>
    <row r="496">
      <c r="A496" s="2012" t="n"/>
      <c r="B496" s="2013" t="n"/>
      <c r="C496" s="2014" t="n"/>
      <c r="D496" s="3434" t="n"/>
      <c r="E496" s="3434" t="n"/>
      <c r="F496" s="3434" t="n"/>
      <c r="G496" s="3434" t="n"/>
      <c r="H496" s="3434" t="n"/>
      <c r="I496" s="3434" t="n"/>
      <c r="J496" s="3434" t="n"/>
      <c r="K496" s="3434" t="n"/>
      <c r="L496" s="3434" t="n"/>
      <c r="M496" s="3434" t="n"/>
      <c r="N496" s="3434" t="n"/>
      <c r="O496" s="3434" t="n"/>
      <c r="P496" s="2013" t="n"/>
      <c r="Q496" s="3434" t="n"/>
      <c r="R496" s="3434" t="n"/>
      <c r="S496" s="3434" t="n"/>
      <c r="T496" s="3434" t="n"/>
      <c r="U496" s="3434" t="n"/>
      <c r="V496" s="3434" t="n"/>
      <c r="W496" s="3434" t="n"/>
      <c r="X496" s="3434" t="n"/>
      <c r="Y496" s="3434" t="n"/>
      <c r="Z496" s="3434" t="n"/>
      <c r="AA496" s="3434" t="n"/>
      <c r="AB496" s="3434" t="n"/>
      <c r="AC496" s="3434" t="n"/>
      <c r="AD496" s="3434" t="n"/>
      <c r="AE496" s="3434" t="n"/>
      <c r="AF496" s="3434" t="n"/>
      <c r="AG496" s="3434" t="n"/>
      <c r="AH496" s="3434" t="n"/>
      <c r="AI496" s="3434" t="n"/>
      <c r="AJ496" s="3434" t="n"/>
      <c r="AK496" s="3434" t="n"/>
      <c r="AL496" s="3434" t="n"/>
      <c r="AM496" s="3434" t="n"/>
      <c r="AN496" s="3434" t="n"/>
      <c r="AO496" s="3434" t="n"/>
      <c r="AP496" s="3434" t="n"/>
      <c r="AQ496" s="3434" t="n"/>
      <c r="AR496" s="3434" t="n"/>
      <c r="AS496" s="3434" t="n"/>
      <c r="AT496" s="3434" t="n"/>
      <c r="AU496" s="3434" t="n"/>
      <c r="AV496" s="3434" t="n"/>
      <c r="AW496" s="3434" t="n"/>
      <c r="AX496" s="3434" t="n"/>
      <c r="AY496" s="3434" t="n"/>
      <c r="AZ496" s="3434" t="n"/>
      <c r="BA496" s="2013" t="n"/>
      <c r="BB496" s="2016" t="n"/>
    </row>
    <row r="497">
      <c r="A497" s="2012" t="n"/>
      <c r="B497" s="2013" t="n"/>
      <c r="C497" s="2014" t="n"/>
      <c r="D497" s="3434" t="n"/>
      <c r="E497" s="3434" t="n"/>
      <c r="F497" s="3434" t="n"/>
      <c r="G497" s="3434" t="n"/>
      <c r="H497" s="3434" t="n"/>
      <c r="I497" s="3434" t="n"/>
      <c r="J497" s="3434" t="n"/>
      <c r="K497" s="3434" t="n"/>
      <c r="L497" s="3434" t="n"/>
      <c r="M497" s="3434" t="n"/>
      <c r="N497" s="3434" t="n"/>
      <c r="O497" s="3434" t="n"/>
      <c r="P497" s="2013" t="n"/>
      <c r="Q497" s="3434" t="n"/>
      <c r="R497" s="3434" t="n"/>
      <c r="S497" s="3434" t="n"/>
      <c r="T497" s="3434" t="n"/>
      <c r="U497" s="3434" t="n"/>
      <c r="V497" s="3434" t="n"/>
      <c r="W497" s="3434" t="n"/>
      <c r="X497" s="3434" t="n"/>
      <c r="Y497" s="3434" t="n"/>
      <c r="Z497" s="3434" t="n"/>
      <c r="AA497" s="3434" t="n"/>
      <c r="AB497" s="3434" t="n"/>
      <c r="AC497" s="3434" t="n"/>
      <c r="AD497" s="3434" t="n"/>
      <c r="AE497" s="3434" t="n"/>
      <c r="AF497" s="3434" t="n"/>
      <c r="AG497" s="3434" t="n"/>
      <c r="AH497" s="3434" t="n"/>
      <c r="AI497" s="3434" t="n"/>
      <c r="AJ497" s="3434" t="n"/>
      <c r="AK497" s="3434" t="n"/>
      <c r="AL497" s="3434" t="n"/>
      <c r="AM497" s="3434" t="n"/>
      <c r="AN497" s="3434" t="n"/>
      <c r="AO497" s="3434" t="n"/>
      <c r="AP497" s="3434" t="n"/>
      <c r="AQ497" s="3434" t="n"/>
      <c r="AR497" s="3434" t="n"/>
      <c r="AS497" s="3434" t="n"/>
      <c r="AT497" s="3434" t="n"/>
      <c r="AU497" s="3434" t="n"/>
      <c r="AV497" s="3434" t="n"/>
      <c r="AW497" s="3434" t="n"/>
      <c r="AX497" s="3434" t="n"/>
      <c r="AY497" s="3434" t="n"/>
      <c r="AZ497" s="3434" t="n"/>
      <c r="BA497" s="2013" t="n"/>
      <c r="BB497" s="2016" t="n"/>
    </row>
    <row r="498">
      <c r="A498" s="2012" t="n"/>
      <c r="B498" s="2013" t="n"/>
      <c r="C498" s="2014" t="n"/>
      <c r="D498" s="3434" t="n"/>
      <c r="E498" s="3434" t="n"/>
      <c r="F498" s="3434" t="n"/>
      <c r="G498" s="3434" t="n"/>
      <c r="H498" s="3434" t="n"/>
      <c r="I498" s="3434" t="n"/>
      <c r="J498" s="3434" t="n"/>
      <c r="K498" s="3434" t="n"/>
      <c r="L498" s="3434" t="n"/>
      <c r="M498" s="3434" t="n"/>
      <c r="N498" s="3434" t="n"/>
      <c r="O498" s="3434" t="n"/>
      <c r="P498" s="2013" t="n"/>
      <c r="Q498" s="3434" t="n"/>
      <c r="R498" s="3434" t="n"/>
      <c r="S498" s="3434" t="n"/>
      <c r="T498" s="3434" t="n"/>
      <c r="U498" s="3434" t="n"/>
      <c r="V498" s="3434" t="n"/>
      <c r="W498" s="3434" t="n"/>
      <c r="X498" s="3434" t="n"/>
      <c r="Y498" s="3434" t="n"/>
      <c r="Z498" s="3434" t="n"/>
      <c r="AA498" s="3434" t="n"/>
      <c r="AB498" s="3434" t="n"/>
      <c r="AC498" s="3434" t="n"/>
      <c r="AD498" s="3434" t="n"/>
      <c r="AE498" s="3434" t="n"/>
      <c r="AF498" s="3434" t="n"/>
      <c r="AG498" s="3434" t="n"/>
      <c r="AH498" s="3434" t="n"/>
      <c r="AI498" s="3434" t="n"/>
      <c r="AJ498" s="3434" t="n"/>
      <c r="AK498" s="3434" t="n"/>
      <c r="AL498" s="3434" t="n"/>
      <c r="AM498" s="3434" t="n"/>
      <c r="AN498" s="3434" t="n"/>
      <c r="AO498" s="3434" t="n"/>
      <c r="AP498" s="3434" t="n"/>
      <c r="AQ498" s="3434" t="n"/>
      <c r="AR498" s="3434" t="n"/>
      <c r="AS498" s="3434" t="n"/>
      <c r="AT498" s="3434" t="n"/>
      <c r="AU498" s="3434" t="n"/>
      <c r="AV498" s="3434" t="n"/>
      <c r="AW498" s="3434" t="n"/>
      <c r="AX498" s="3434" t="n"/>
      <c r="AY498" s="3434" t="n"/>
      <c r="AZ498" s="3434" t="n"/>
      <c r="BA498" s="2013" t="n"/>
      <c r="BB498" s="2016" t="n"/>
    </row>
    <row r="499">
      <c r="A499" s="2012" t="n"/>
      <c r="B499" s="2013" t="n"/>
      <c r="C499" s="2014" t="n"/>
      <c r="D499" s="3434" t="n"/>
      <c r="E499" s="3434" t="n"/>
      <c r="F499" s="3434" t="n"/>
      <c r="G499" s="3434" t="n"/>
      <c r="H499" s="3434" t="n"/>
      <c r="I499" s="3434" t="n"/>
      <c r="J499" s="3434" t="n"/>
      <c r="K499" s="3434" t="n"/>
      <c r="L499" s="3434" t="n"/>
      <c r="M499" s="3434" t="n"/>
      <c r="N499" s="3434" t="n"/>
      <c r="O499" s="3434" t="n"/>
      <c r="P499" s="2013" t="n"/>
      <c r="Q499" s="3434" t="n"/>
      <c r="R499" s="3434" t="n"/>
      <c r="S499" s="3434" t="n"/>
      <c r="T499" s="3434" t="n"/>
      <c r="U499" s="3434" t="n"/>
      <c r="V499" s="3434" t="n"/>
      <c r="W499" s="3434" t="n"/>
      <c r="X499" s="3434" t="n"/>
      <c r="Y499" s="3434" t="n"/>
      <c r="Z499" s="3434" t="n"/>
      <c r="AA499" s="3434" t="n"/>
      <c r="AB499" s="3434" t="n"/>
      <c r="AC499" s="3434" t="n"/>
      <c r="AD499" s="3434" t="n"/>
      <c r="AE499" s="3434" t="n"/>
      <c r="AF499" s="3434" t="n"/>
      <c r="AG499" s="3434" t="n"/>
      <c r="AH499" s="3434" t="n"/>
      <c r="AI499" s="3434" t="n"/>
      <c r="AJ499" s="3434" t="n"/>
      <c r="AK499" s="3434" t="n"/>
      <c r="AL499" s="3434" t="n"/>
      <c r="AM499" s="3434" t="n"/>
      <c r="AN499" s="3434" t="n"/>
      <c r="AO499" s="3434" t="n"/>
      <c r="AP499" s="3434" t="n"/>
      <c r="AQ499" s="3434" t="n"/>
      <c r="AR499" s="3434" t="n"/>
      <c r="AS499" s="3434" t="n"/>
      <c r="AT499" s="3434" t="n"/>
      <c r="AU499" s="3434" t="n"/>
      <c r="AV499" s="3434" t="n"/>
      <c r="AW499" s="3434" t="n"/>
      <c r="AX499" s="3434" t="n"/>
      <c r="AY499" s="3434" t="n"/>
      <c r="AZ499" s="3434" t="n"/>
      <c r="BA499" s="2013" t="n"/>
      <c r="BB499" s="2016" t="n"/>
    </row>
    <row r="500">
      <c r="A500" s="2012" t="n"/>
      <c r="B500" s="2013" t="n"/>
      <c r="C500" s="2014" t="n"/>
      <c r="D500" s="3434" t="n"/>
      <c r="E500" s="3434" t="n"/>
      <c r="F500" s="3434" t="n"/>
      <c r="G500" s="3434" t="n"/>
      <c r="H500" s="3434" t="n"/>
      <c r="I500" s="3434" t="n"/>
      <c r="J500" s="3434" t="n"/>
      <c r="K500" s="3434" t="n"/>
      <c r="L500" s="3434" t="n"/>
      <c r="M500" s="3434" t="n"/>
      <c r="N500" s="3434" t="n"/>
      <c r="O500" s="3434" t="n"/>
      <c r="P500" s="2013" t="n"/>
      <c r="Q500" s="3434" t="n"/>
      <c r="R500" s="3434" t="n"/>
      <c r="S500" s="3434" t="n"/>
      <c r="T500" s="3434" t="n"/>
      <c r="U500" s="3434" t="n"/>
      <c r="V500" s="3434" t="n"/>
      <c r="W500" s="3434" t="n"/>
      <c r="X500" s="3434" t="n"/>
      <c r="Y500" s="3434" t="n"/>
      <c r="Z500" s="3434" t="n"/>
      <c r="AA500" s="3434" t="n"/>
      <c r="AB500" s="3434" t="n"/>
      <c r="AC500" s="3434" t="n"/>
      <c r="AD500" s="3434" t="n"/>
      <c r="AE500" s="3434" t="n"/>
      <c r="AF500" s="3434" t="n"/>
      <c r="AG500" s="3434" t="n"/>
      <c r="AH500" s="3434" t="n"/>
      <c r="AI500" s="3434" t="n"/>
      <c r="AJ500" s="3434" t="n"/>
      <c r="AK500" s="3434" t="n"/>
      <c r="AL500" s="3434" t="n"/>
      <c r="AM500" s="3434" t="n"/>
      <c r="AN500" s="3434" t="n"/>
      <c r="AO500" s="3434" t="n"/>
      <c r="AP500" s="3434" t="n"/>
      <c r="AQ500" s="3434" t="n"/>
      <c r="AR500" s="3434" t="n"/>
      <c r="AS500" s="3434" t="n"/>
      <c r="AT500" s="3434" t="n"/>
      <c r="AU500" s="3434" t="n"/>
      <c r="AV500" s="3434" t="n"/>
      <c r="AW500" s="3434" t="n"/>
      <c r="AX500" s="3434" t="n"/>
      <c r="AY500" s="3434" t="n"/>
      <c r="AZ500" s="3434" t="n"/>
      <c r="BA500" s="2013" t="n"/>
      <c r="BB500" s="2016" t="n"/>
    </row>
    <row r="501">
      <c r="A501" s="2012" t="n"/>
      <c r="B501" s="2013" t="n"/>
      <c r="C501" s="2014" t="n"/>
      <c r="D501" s="3434" t="n"/>
      <c r="E501" s="3434" t="n"/>
      <c r="F501" s="3434" t="n"/>
      <c r="G501" s="3434" t="n"/>
      <c r="H501" s="3434" t="n"/>
      <c r="I501" s="3434" t="n"/>
      <c r="J501" s="3434" t="n"/>
      <c r="K501" s="3434" t="n"/>
      <c r="L501" s="3434" t="n"/>
      <c r="M501" s="3434" t="n"/>
      <c r="N501" s="3434" t="n"/>
      <c r="O501" s="3434" t="n"/>
      <c r="P501" s="2013" t="n"/>
      <c r="Q501" s="3434" t="n"/>
      <c r="R501" s="3434" t="n"/>
      <c r="S501" s="3434" t="n"/>
      <c r="T501" s="3434" t="n"/>
      <c r="U501" s="3434" t="n"/>
      <c r="V501" s="3434" t="n"/>
      <c r="W501" s="3434" t="n"/>
      <c r="X501" s="3434" t="n"/>
      <c r="Y501" s="3434" t="n"/>
      <c r="Z501" s="3434" t="n"/>
      <c r="AA501" s="3434" t="n"/>
      <c r="AB501" s="3434" t="n"/>
      <c r="AC501" s="3434" t="n"/>
      <c r="AD501" s="3434" t="n"/>
      <c r="AE501" s="3434" t="n"/>
      <c r="AF501" s="3434" t="n"/>
      <c r="AG501" s="3434" t="n"/>
      <c r="AH501" s="3434" t="n"/>
      <c r="AI501" s="3434" t="n"/>
      <c r="AJ501" s="3434" t="n"/>
      <c r="AK501" s="3434" t="n"/>
      <c r="AL501" s="3434" t="n"/>
      <c r="AM501" s="3434" t="n"/>
      <c r="AN501" s="3434" t="n"/>
      <c r="AO501" s="3434" t="n"/>
      <c r="AP501" s="3434" t="n"/>
      <c r="AQ501" s="3434" t="n"/>
      <c r="AR501" s="3434" t="n"/>
      <c r="AS501" s="3434" t="n"/>
      <c r="AT501" s="3434" t="n"/>
      <c r="AU501" s="3434" t="n"/>
      <c r="AV501" s="3434" t="n"/>
      <c r="AW501" s="3434" t="n"/>
      <c r="AX501" s="3434" t="n"/>
      <c r="AY501" s="3434" t="n"/>
      <c r="AZ501" s="3434" t="n"/>
      <c r="BA501" s="2013" t="n"/>
      <c r="BB501" s="2016" t="n"/>
    </row>
    <row r="502">
      <c r="A502" s="2012" t="n"/>
      <c r="B502" s="2013" t="n"/>
      <c r="C502" s="2014" t="n"/>
      <c r="D502" s="3434" t="n"/>
      <c r="E502" s="3434" t="n"/>
      <c r="F502" s="3434" t="n"/>
      <c r="G502" s="3434" t="n"/>
      <c r="H502" s="3434" t="n"/>
      <c r="I502" s="3434" t="n"/>
      <c r="J502" s="3434" t="n"/>
      <c r="K502" s="3434" t="n"/>
      <c r="L502" s="3434" t="n"/>
      <c r="M502" s="3434" t="n"/>
      <c r="N502" s="3434" t="n"/>
      <c r="O502" s="3434" t="n"/>
      <c r="P502" s="2013" t="n"/>
      <c r="Q502" s="3434" t="n"/>
      <c r="R502" s="3434" t="n"/>
      <c r="S502" s="3434" t="n"/>
      <c r="T502" s="3434" t="n"/>
      <c r="U502" s="3434" t="n"/>
      <c r="V502" s="3434" t="n"/>
      <c r="W502" s="3434" t="n"/>
      <c r="X502" s="3434" t="n"/>
      <c r="Y502" s="3434" t="n"/>
      <c r="Z502" s="3434" t="n"/>
      <c r="AA502" s="3434" t="n"/>
      <c r="AB502" s="3434" t="n"/>
      <c r="AC502" s="3434" t="n"/>
      <c r="AD502" s="3434" t="n"/>
      <c r="AE502" s="3434" t="n"/>
      <c r="AF502" s="3434" t="n"/>
      <c r="AG502" s="3434" t="n"/>
      <c r="AH502" s="3434" t="n"/>
      <c r="AI502" s="3434" t="n"/>
      <c r="AJ502" s="3434" t="n"/>
      <c r="AK502" s="3434" t="n"/>
      <c r="AL502" s="3434" t="n"/>
      <c r="AM502" s="3434" t="n"/>
      <c r="AN502" s="3434" t="n"/>
      <c r="AO502" s="3434" t="n"/>
      <c r="AP502" s="3434" t="n"/>
      <c r="AQ502" s="3434" t="n"/>
      <c r="AR502" s="3434" t="n"/>
      <c r="AS502" s="3434" t="n"/>
      <c r="AT502" s="3434" t="n"/>
      <c r="AU502" s="3434" t="n"/>
      <c r="AV502" s="3434" t="n"/>
      <c r="AW502" s="3434" t="n"/>
      <c r="AX502" s="3434" t="n"/>
      <c r="AY502" s="3434" t="n"/>
      <c r="AZ502" s="3434" t="n"/>
      <c r="BA502" s="2013" t="n"/>
      <c r="BB502" s="2016" t="n"/>
    </row>
    <row r="503">
      <c r="A503" s="2012" t="n"/>
      <c r="B503" s="2013" t="n"/>
      <c r="C503" s="2014" t="n"/>
      <c r="D503" s="3434" t="n"/>
      <c r="E503" s="3434" t="n"/>
      <c r="F503" s="3434" t="n"/>
      <c r="G503" s="3434" t="n"/>
      <c r="H503" s="3434" t="n"/>
      <c r="I503" s="3434" t="n"/>
      <c r="J503" s="3434" t="n"/>
      <c r="K503" s="3434" t="n"/>
      <c r="L503" s="3434" t="n"/>
      <c r="M503" s="3434" t="n"/>
      <c r="N503" s="3434" t="n"/>
      <c r="O503" s="3434" t="n"/>
      <c r="P503" s="2013" t="n"/>
      <c r="Q503" s="3434" t="n"/>
      <c r="R503" s="3434" t="n"/>
      <c r="S503" s="3434" t="n"/>
      <c r="T503" s="3434" t="n"/>
      <c r="U503" s="3434" t="n"/>
      <c r="V503" s="3434" t="n"/>
      <c r="W503" s="3434" t="n"/>
      <c r="X503" s="3434" t="n"/>
      <c r="Y503" s="3434" t="n"/>
      <c r="Z503" s="3434" t="n"/>
      <c r="AA503" s="3434" t="n"/>
      <c r="AB503" s="3434" t="n"/>
      <c r="AC503" s="3434" t="n"/>
      <c r="AD503" s="3434" t="n"/>
      <c r="AE503" s="3434" t="n"/>
      <c r="AF503" s="3434" t="n"/>
      <c r="AG503" s="3434" t="n"/>
      <c r="AH503" s="3434" t="n"/>
      <c r="AI503" s="3434" t="n"/>
      <c r="AJ503" s="3434" t="n"/>
      <c r="AK503" s="3434" t="n"/>
      <c r="AL503" s="3434" t="n"/>
      <c r="AM503" s="3434" t="n"/>
      <c r="AN503" s="3434" t="n"/>
      <c r="AO503" s="3434" t="n"/>
      <c r="AP503" s="3434" t="n"/>
      <c r="AQ503" s="3434" t="n"/>
      <c r="AR503" s="3434" t="n"/>
      <c r="AS503" s="3434" t="n"/>
      <c r="AT503" s="3434" t="n"/>
      <c r="AU503" s="3434" t="n"/>
      <c r="AV503" s="3434" t="n"/>
      <c r="AW503" s="3434" t="n"/>
      <c r="AX503" s="3434" t="n"/>
      <c r="AY503" s="3434" t="n"/>
      <c r="AZ503" s="3434" t="n"/>
      <c r="BA503" s="2013" t="n"/>
      <c r="BB503" s="2016" t="n"/>
    </row>
    <row r="504">
      <c r="A504" s="2012" t="n"/>
      <c r="B504" s="2013" t="n"/>
      <c r="C504" s="2014" t="n"/>
      <c r="D504" s="3434" t="n"/>
      <c r="E504" s="3434" t="n"/>
      <c r="F504" s="3434" t="n"/>
      <c r="G504" s="3434" t="n"/>
      <c r="H504" s="3434" t="n"/>
      <c r="I504" s="3434" t="n"/>
      <c r="J504" s="3434" t="n"/>
      <c r="K504" s="3434" t="n"/>
      <c r="L504" s="3434" t="n"/>
      <c r="M504" s="3434" t="n"/>
      <c r="N504" s="3434" t="n"/>
      <c r="O504" s="3434" t="n"/>
      <c r="P504" s="2013" t="n"/>
      <c r="Q504" s="3434" t="n"/>
      <c r="R504" s="3434" t="n"/>
      <c r="S504" s="3434" t="n"/>
      <c r="T504" s="3434" t="n"/>
      <c r="U504" s="3434" t="n"/>
      <c r="V504" s="3434" t="n"/>
      <c r="W504" s="3434" t="n"/>
      <c r="X504" s="3434" t="n"/>
      <c r="Y504" s="3434" t="n"/>
      <c r="Z504" s="3434" t="n"/>
      <c r="AA504" s="3434" t="n"/>
      <c r="AB504" s="3434" t="n"/>
      <c r="AC504" s="3434" t="n"/>
      <c r="AD504" s="3434" t="n"/>
      <c r="AE504" s="3434" t="n"/>
      <c r="AF504" s="3434" t="n"/>
      <c r="AG504" s="3434" t="n"/>
      <c r="AH504" s="3434" t="n"/>
      <c r="AI504" s="3434" t="n"/>
      <c r="AJ504" s="3434" t="n"/>
      <c r="AK504" s="3434" t="n"/>
      <c r="AL504" s="3434" t="n"/>
      <c r="AM504" s="3434" t="n"/>
      <c r="AN504" s="3434" t="n"/>
      <c r="AO504" s="3434" t="n"/>
      <c r="AP504" s="3434" t="n"/>
      <c r="AQ504" s="3434" t="n"/>
      <c r="AR504" s="3434" t="n"/>
      <c r="AS504" s="3434" t="n"/>
      <c r="AT504" s="3434" t="n"/>
      <c r="AU504" s="3434" t="n"/>
      <c r="AV504" s="3434" t="n"/>
      <c r="AW504" s="3434" t="n"/>
      <c r="AX504" s="3434" t="n"/>
      <c r="AY504" s="3434" t="n"/>
      <c r="AZ504" s="3434" t="n"/>
      <c r="BA504" s="2013" t="n"/>
      <c r="BB504" s="2016" t="n"/>
    </row>
    <row r="505">
      <c r="A505" s="2012" t="n"/>
      <c r="B505" s="2013" t="n"/>
      <c r="C505" s="2014" t="n"/>
      <c r="D505" s="3434" t="n"/>
      <c r="E505" s="3434" t="n"/>
      <c r="F505" s="3434" t="n"/>
      <c r="G505" s="3434" t="n"/>
      <c r="H505" s="3434" t="n"/>
      <c r="I505" s="3434" t="n"/>
      <c r="J505" s="3434" t="n"/>
      <c r="K505" s="3434" t="n"/>
      <c r="L505" s="3434" t="n"/>
      <c r="M505" s="3434" t="n"/>
      <c r="N505" s="3434" t="n"/>
      <c r="O505" s="3434" t="n"/>
      <c r="P505" s="2013" t="n"/>
      <c r="Q505" s="3434" t="n"/>
      <c r="R505" s="3434" t="n"/>
      <c r="S505" s="3434" t="n"/>
      <c r="T505" s="3434" t="n"/>
      <c r="U505" s="3434" t="n"/>
      <c r="V505" s="3434" t="n"/>
      <c r="W505" s="3434" t="n"/>
      <c r="X505" s="3434" t="n"/>
      <c r="Y505" s="3434" t="n"/>
      <c r="Z505" s="3434" t="n"/>
      <c r="AA505" s="3434" t="n"/>
      <c r="AB505" s="3434" t="n"/>
      <c r="AC505" s="3434" t="n"/>
      <c r="AD505" s="3434" t="n"/>
      <c r="AE505" s="3434" t="n"/>
      <c r="AF505" s="3434" t="n"/>
      <c r="AG505" s="3434" t="n"/>
      <c r="AH505" s="3434" t="n"/>
      <c r="AI505" s="3434" t="n"/>
      <c r="AJ505" s="3434" t="n"/>
      <c r="AK505" s="3434" t="n"/>
      <c r="AL505" s="3434" t="n"/>
      <c r="AM505" s="3434" t="n"/>
      <c r="AN505" s="3434" t="n"/>
      <c r="AO505" s="3434" t="n"/>
      <c r="AP505" s="3434" t="n"/>
      <c r="AQ505" s="3434" t="n"/>
      <c r="AR505" s="3434" t="n"/>
      <c r="AS505" s="3434" t="n"/>
      <c r="AT505" s="3434" t="n"/>
      <c r="AU505" s="3434" t="n"/>
      <c r="AV505" s="3434" t="n"/>
      <c r="AW505" s="3434" t="n"/>
      <c r="AX505" s="3434" t="n"/>
      <c r="AY505" s="3434" t="n"/>
      <c r="AZ505" s="3434" t="n"/>
      <c r="BA505" s="2013" t="n"/>
      <c r="BB505" s="2016" t="n"/>
    </row>
    <row r="506">
      <c r="A506" s="2012" t="n"/>
      <c r="B506" s="2013" t="n"/>
      <c r="C506" s="2014" t="n"/>
      <c r="D506" s="3434" t="n"/>
      <c r="E506" s="3434" t="n"/>
      <c r="F506" s="3434" t="n"/>
      <c r="G506" s="3434" t="n"/>
      <c r="H506" s="3434" t="n"/>
      <c r="I506" s="3434" t="n"/>
      <c r="J506" s="3434" t="n"/>
      <c r="K506" s="3434" t="n"/>
      <c r="L506" s="3434" t="n"/>
      <c r="M506" s="3434" t="n"/>
      <c r="N506" s="3434" t="n"/>
      <c r="O506" s="3434" t="n"/>
      <c r="P506" s="2013" t="n"/>
      <c r="Q506" s="3434" t="n"/>
      <c r="R506" s="3434" t="n"/>
      <c r="S506" s="3434" t="n"/>
      <c r="T506" s="3434" t="n"/>
      <c r="U506" s="3434" t="n"/>
      <c r="V506" s="3434" t="n"/>
      <c r="W506" s="3434" t="n"/>
      <c r="X506" s="3434" t="n"/>
      <c r="Y506" s="3434" t="n"/>
      <c r="Z506" s="3434" t="n"/>
      <c r="AA506" s="3434" t="n"/>
      <c r="AB506" s="3434" t="n"/>
      <c r="AC506" s="3434" t="n"/>
      <c r="AD506" s="3434" t="n"/>
      <c r="AE506" s="3434" t="n"/>
      <c r="AF506" s="3434" t="n"/>
      <c r="AG506" s="3434" t="n"/>
      <c r="AH506" s="3434" t="n"/>
      <c r="AI506" s="3434" t="n"/>
      <c r="AJ506" s="3434" t="n"/>
      <c r="AK506" s="3434" t="n"/>
      <c r="AL506" s="3434" t="n"/>
      <c r="AM506" s="3434" t="n"/>
      <c r="AN506" s="3434" t="n"/>
      <c r="AO506" s="3434" t="n"/>
      <c r="AP506" s="3434" t="n"/>
      <c r="AQ506" s="3434" t="n"/>
      <c r="AR506" s="3434" t="n"/>
      <c r="AS506" s="3434" t="n"/>
      <c r="AT506" s="3434" t="n"/>
      <c r="AU506" s="3434" t="n"/>
      <c r="AV506" s="3434" t="n"/>
      <c r="AW506" s="3434" t="n"/>
      <c r="AX506" s="3434" t="n"/>
      <c r="AY506" s="3434" t="n"/>
      <c r="AZ506" s="3434" t="n"/>
      <c r="BA506" s="2013" t="n"/>
      <c r="BB506" s="2016" t="n"/>
    </row>
    <row r="507">
      <c r="A507" s="2012" t="n"/>
      <c r="B507" s="2013" t="n"/>
      <c r="C507" s="2014" t="n"/>
      <c r="D507" s="3434" t="n"/>
      <c r="E507" s="3434" t="n"/>
      <c r="F507" s="3434" t="n"/>
      <c r="G507" s="3434" t="n"/>
      <c r="H507" s="3434" t="n"/>
      <c r="I507" s="3434" t="n"/>
      <c r="J507" s="3434" t="n"/>
      <c r="K507" s="3434" t="n"/>
      <c r="L507" s="3434" t="n"/>
      <c r="M507" s="3434" t="n"/>
      <c r="N507" s="3434" t="n"/>
      <c r="O507" s="3434" t="n"/>
      <c r="P507" s="2013" t="n"/>
      <c r="Q507" s="3434" t="n"/>
      <c r="R507" s="3434" t="n"/>
      <c r="S507" s="3434" t="n"/>
      <c r="T507" s="3434" t="n"/>
      <c r="U507" s="3434" t="n"/>
      <c r="V507" s="3434" t="n"/>
      <c r="W507" s="3434" t="n"/>
      <c r="X507" s="3434" t="n"/>
      <c r="Y507" s="3434" t="n"/>
      <c r="Z507" s="3434" t="n"/>
      <c r="AA507" s="3434" t="n"/>
      <c r="AB507" s="3434" t="n"/>
      <c r="AC507" s="3434" t="n"/>
      <c r="AD507" s="3434" t="n"/>
      <c r="AE507" s="3434" t="n"/>
      <c r="AF507" s="3434" t="n"/>
      <c r="AG507" s="3434" t="n"/>
      <c r="AH507" s="3434" t="n"/>
      <c r="AI507" s="3434" t="n"/>
      <c r="AJ507" s="3434" t="n"/>
      <c r="AK507" s="3434" t="n"/>
      <c r="AL507" s="3434" t="n"/>
      <c r="AM507" s="3434" t="n"/>
      <c r="AN507" s="3434" t="n"/>
      <c r="AO507" s="3434" t="n"/>
      <c r="AP507" s="3434" t="n"/>
      <c r="AQ507" s="3434" t="n"/>
      <c r="AR507" s="3434" t="n"/>
      <c r="AS507" s="3434" t="n"/>
      <c r="AT507" s="3434" t="n"/>
      <c r="AU507" s="3434" t="n"/>
      <c r="AV507" s="3434" t="n"/>
      <c r="AW507" s="3434" t="n"/>
      <c r="AX507" s="3434" t="n"/>
      <c r="AY507" s="3434" t="n"/>
      <c r="AZ507" s="3434" t="n"/>
      <c r="BA507" s="2013" t="n"/>
      <c r="BB507" s="2016" t="n"/>
    </row>
    <row r="508">
      <c r="A508" s="2012" t="n"/>
      <c r="B508" s="2013" t="n"/>
      <c r="C508" s="2014" t="n"/>
      <c r="D508" s="3434" t="n"/>
      <c r="E508" s="3434" t="n"/>
      <c r="F508" s="3434" t="n"/>
      <c r="G508" s="3434" t="n"/>
      <c r="H508" s="3434" t="n"/>
      <c r="I508" s="3434" t="n"/>
      <c r="J508" s="3434" t="n"/>
      <c r="K508" s="3434" t="n"/>
      <c r="L508" s="3434" t="n"/>
      <c r="M508" s="3434" t="n"/>
      <c r="N508" s="3434" t="n"/>
      <c r="O508" s="3434" t="n"/>
      <c r="P508" s="2013" t="n"/>
      <c r="Q508" s="3434" t="n"/>
      <c r="R508" s="3434" t="n"/>
      <c r="S508" s="3434" t="n"/>
      <c r="T508" s="3434" t="n"/>
      <c r="U508" s="3434" t="n"/>
      <c r="V508" s="3434" t="n"/>
      <c r="W508" s="3434" t="n"/>
      <c r="X508" s="3434" t="n"/>
      <c r="Y508" s="3434" t="n"/>
      <c r="Z508" s="3434" t="n"/>
      <c r="AA508" s="3434" t="n"/>
      <c r="AB508" s="3434" t="n"/>
      <c r="AC508" s="3434" t="n"/>
      <c r="AD508" s="3434" t="n"/>
      <c r="AE508" s="3434" t="n"/>
      <c r="AF508" s="3434" t="n"/>
      <c r="AG508" s="3434" t="n"/>
      <c r="AH508" s="3434" t="n"/>
      <c r="AI508" s="3434" t="n"/>
      <c r="AJ508" s="3434" t="n"/>
      <c r="AK508" s="3434" t="n"/>
      <c r="AL508" s="3434" t="n"/>
      <c r="AM508" s="3434" t="n"/>
      <c r="AN508" s="3434" t="n"/>
      <c r="AO508" s="3434" t="n"/>
      <c r="AP508" s="3434" t="n"/>
      <c r="AQ508" s="3434" t="n"/>
      <c r="AR508" s="3434" t="n"/>
      <c r="AS508" s="3434" t="n"/>
      <c r="AT508" s="3434" t="n"/>
      <c r="AU508" s="3434" t="n"/>
      <c r="AV508" s="3434" t="n"/>
      <c r="AW508" s="3434" t="n"/>
      <c r="AX508" s="3434" t="n"/>
      <c r="AY508" s="3434" t="n"/>
      <c r="AZ508" s="3434" t="n"/>
      <c r="BA508" s="2013" t="n"/>
      <c r="BB508" s="2016" t="n"/>
    </row>
    <row r="509">
      <c r="A509" s="2012" t="n"/>
      <c r="B509" s="2013" t="n"/>
      <c r="C509" s="2014" t="n"/>
      <c r="D509" s="3434" t="n"/>
      <c r="E509" s="3434" t="n"/>
      <c r="F509" s="3434" t="n"/>
      <c r="G509" s="3434" t="n"/>
      <c r="H509" s="3434" t="n"/>
      <c r="I509" s="3434" t="n"/>
      <c r="J509" s="3434" t="n"/>
      <c r="K509" s="3434" t="n"/>
      <c r="L509" s="3434" t="n"/>
      <c r="M509" s="3434" t="n"/>
      <c r="N509" s="3434" t="n"/>
      <c r="O509" s="3434" t="n"/>
      <c r="P509" s="2013" t="n"/>
      <c r="Q509" s="3434" t="n"/>
      <c r="R509" s="3434" t="n"/>
      <c r="S509" s="3434" t="n"/>
      <c r="T509" s="3434" t="n"/>
      <c r="U509" s="3434" t="n"/>
      <c r="V509" s="3434" t="n"/>
      <c r="W509" s="3434" t="n"/>
      <c r="X509" s="3434" t="n"/>
      <c r="Y509" s="3434" t="n"/>
      <c r="Z509" s="3434" t="n"/>
      <c r="AA509" s="3434" t="n"/>
      <c r="AB509" s="3434" t="n"/>
      <c r="AC509" s="3434" t="n"/>
      <c r="AD509" s="3434" t="n"/>
      <c r="AE509" s="3434" t="n"/>
      <c r="AF509" s="3434" t="n"/>
      <c r="AG509" s="3434" t="n"/>
      <c r="AH509" s="3434" t="n"/>
      <c r="AI509" s="3434" t="n"/>
      <c r="AJ509" s="3434" t="n"/>
      <c r="AK509" s="3434" t="n"/>
      <c r="AL509" s="3434" t="n"/>
      <c r="AM509" s="3434" t="n"/>
      <c r="AN509" s="3434" t="n"/>
      <c r="AO509" s="3434" t="n"/>
      <c r="AP509" s="3434" t="n"/>
      <c r="AQ509" s="3434" t="n"/>
      <c r="AR509" s="3434" t="n"/>
      <c r="AS509" s="3434" t="n"/>
      <c r="AT509" s="3434" t="n"/>
      <c r="AU509" s="3434" t="n"/>
      <c r="AV509" s="3434" t="n"/>
      <c r="AW509" s="3434" t="n"/>
      <c r="AX509" s="3434" t="n"/>
      <c r="AY509" s="3434" t="n"/>
      <c r="AZ509" s="3434" t="n"/>
      <c r="BA509" s="2013" t="n"/>
      <c r="BB509" s="2016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323" width="1"/>
    <col customWidth="1" max="2" min="2" style="2323" width="50.5"/>
    <col customWidth="1" hidden="1" max="3" min="3" style="2065" width="6.33203125"/>
    <col customWidth="1" hidden="1" max="4" min="4" style="2323" width="9.6640625"/>
    <col customWidth="1" hidden="1" max="5" min="5" style="2323" width="10.1640625"/>
    <col customWidth="1" hidden="1" max="6" min="6" style="2323" width="9.6640625"/>
    <col customWidth="1" hidden="1" max="7" min="7" style="2323" width="9.1640625"/>
    <col customWidth="1" hidden="1" max="8" min="8" style="2323" width="9.6640625"/>
    <col customWidth="1" hidden="1" max="9" min="9" style="2323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323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max="56" min="55" style="35" width="9.33203125"/>
    <col customWidth="1" max="57" min="57" style="35" width="10"/>
    <col customWidth="1" max="59" min="58" style="35" width="9.33203125"/>
    <col customWidth="1" max="60" min="60" style="35" width="7.5"/>
    <col customWidth="1" max="61" min="61" style="33" width="7.5"/>
    <col customWidth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323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323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323" width="0.5"/>
    <col customWidth="1" max="104" min="104" style="2388" width="11.1640625"/>
    <col customWidth="1" hidden="1" max="107" min="105" style="2323" width="9.33203125"/>
    <col customWidth="1" hidden="1" max="107" min="107" style="2323" width="13"/>
    <col customWidth="1" max="108" min="108" style="2388" width="15.1640625"/>
    <col customWidth="1" max="110" min="109" style="2323" width="10.5"/>
    <col customWidth="1" hidden="1" max="110" min="110" style="2323" width="13"/>
    <col customWidth="1" max="111" min="111" style="34" width="10.5"/>
    <col customWidth="1" hidden="1" max="112" min="112" style="2323" width="10.5"/>
    <col customWidth="1" max="113" min="113" style="2323" width="1.83203125"/>
    <col customWidth="1" hidden="1" max="114" min="114" style="2323" width="21.6640625"/>
    <col customWidth="1" hidden="1" max="117" min="115" style="2323" width="22.5"/>
    <col customWidth="1" hidden="1" max="118" min="118" style="2323" width="15.33203125"/>
    <col customWidth="1" hidden="1" max="119" min="119" style="2323" width="11.5"/>
    <col customWidth="1" hidden="1" max="122" min="120" style="2323" width="12.1640625"/>
    <col customWidth="1" hidden="1" max="123" min="123" style="2323" width="13.83203125"/>
    <col customWidth="1" hidden="1" max="128" min="124" style="2323" width="11.5"/>
    <col customWidth="1" hidden="1" max="129" min="129" style="2323" width="28.6640625"/>
    <col customWidth="1" hidden="1" max="133" min="130" style="2323" width="11.5"/>
  </cols>
  <sheetData>
    <row customHeight="1" ht="3" r="1" s="2323">
      <c r="CX1" s="2511" t="n"/>
      <c r="DA1" s="2389" t="n"/>
      <c r="DF1" s="34" t="n"/>
      <c r="DX1" s="34" t="n"/>
      <c r="DY1" s="34" t="n"/>
      <c r="DZ1" s="34" t="n"/>
    </row>
    <row customHeight="1" ht="20" r="2" s="2323">
      <c r="B2" s="38" t="inlineStr">
        <is>
          <t>Flux Financiers consolidés</t>
        </is>
      </c>
      <c r="J2" s="3459" t="n"/>
      <c r="K2" s="3459" t="n"/>
      <c r="L2" s="3459" t="n"/>
      <c r="M2" s="3459" t="n"/>
      <c r="N2" s="3459" t="n"/>
      <c r="O2" s="3459" t="n"/>
      <c r="P2" s="3459" t="n"/>
      <c r="Q2" s="3459" t="n"/>
      <c r="R2" s="3459" t="n"/>
      <c r="S2" s="3459" t="n"/>
      <c r="T2" s="3459" t="n"/>
      <c r="U2" s="3459" t="n"/>
      <c r="V2" s="3459" t="n"/>
      <c r="W2" s="3459" t="n"/>
      <c r="X2" s="3459" t="n"/>
      <c r="Y2" s="3459" t="n"/>
      <c r="Z2" s="3459" t="n"/>
      <c r="AA2" s="3459" t="n"/>
      <c r="AB2" s="3459" t="n"/>
      <c r="AC2" s="3459" t="n"/>
      <c r="AD2" s="3459" t="n"/>
      <c r="AE2" s="3459" t="n"/>
      <c r="AF2" s="3459" t="n"/>
      <c r="AG2" s="3459" t="n"/>
      <c r="AH2" s="3459" t="n"/>
      <c r="AI2" s="3459" t="n"/>
      <c r="AJ2" s="3459" t="n"/>
      <c r="AK2" s="2456" t="n"/>
      <c r="AL2" s="2456" t="n"/>
      <c r="AM2" s="2456" t="n"/>
      <c r="AN2" s="2456" t="n"/>
      <c r="AO2" s="2456" t="n"/>
      <c r="AP2" s="2456" t="n"/>
      <c r="AQ2" s="2456" t="n"/>
      <c r="AR2" s="2456" t="n"/>
      <c r="AS2" s="2456" t="n"/>
      <c r="AT2" s="2456" t="n"/>
      <c r="AU2" s="2456" t="n"/>
      <c r="AV2" s="2456" t="n"/>
      <c r="AW2" s="2456" t="n"/>
      <c r="AX2" s="2456" t="n"/>
      <c r="AY2" s="2456" t="n"/>
      <c r="AZ2" s="2456" t="n"/>
      <c r="BA2" s="2456" t="n"/>
      <c r="BB2" s="2456" t="n"/>
      <c r="BC2" s="2456" t="n"/>
      <c r="BD2" s="2456" t="n"/>
      <c r="BE2" s="2456" t="n"/>
      <c r="BF2" s="2456" t="n"/>
      <c r="BG2" s="2456" t="n"/>
      <c r="BH2" s="2456" t="n"/>
      <c r="BJ2" s="2456" t="n"/>
      <c r="BK2" s="2456" t="n"/>
      <c r="BL2" s="2456" t="n"/>
      <c r="BM2" s="2456" t="n"/>
      <c r="BN2" s="3460" t="n"/>
      <c r="BO2" s="2456" t="n"/>
      <c r="BP2" s="2456" t="n"/>
      <c r="BQ2" s="2456" t="n"/>
      <c r="BR2" s="2456" t="n"/>
      <c r="BS2" s="2456" t="n"/>
      <c r="BT2" s="2456" t="n"/>
      <c r="BU2" s="2456" t="n"/>
      <c r="BV2" s="2456" t="n"/>
      <c r="BW2" s="2456" t="n"/>
      <c r="BX2" s="2456" t="n"/>
      <c r="BY2" s="2456" t="n"/>
      <c r="BZ2" s="2456" t="n"/>
      <c r="CA2" s="2456" t="n"/>
      <c r="CB2" s="2456" t="n"/>
      <c r="CC2" s="2456" t="n"/>
      <c r="CD2" s="2456" t="n"/>
      <c r="CE2" s="2456" t="n"/>
      <c r="CF2" s="2456" t="n"/>
      <c r="CG2" s="2456" t="n"/>
      <c r="CH2" s="2456" t="n"/>
      <c r="CI2" s="2456" t="n"/>
      <c r="CJ2" s="3460" t="n"/>
      <c r="CK2" s="3461" t="n"/>
      <c r="CL2" s="3461" t="n"/>
      <c r="CM2" s="3461" t="n"/>
      <c r="CN2" s="3461" t="n"/>
      <c r="CO2" s="3461" t="n"/>
      <c r="CP2" s="3461" t="n"/>
      <c r="CQ2" s="3462" t="n"/>
      <c r="CR2" s="3463" t="n"/>
      <c r="CS2" s="3461" t="n">
        <v>-1205719014.81113</v>
      </c>
      <c r="CT2" s="3461" t="n"/>
      <c r="CU2" s="1702" t="n"/>
      <c r="CV2" s="1702" t="n"/>
      <c r="CW2" s="3461" t="n">
        <v>7052163332.95398</v>
      </c>
      <c r="CX2" s="2995" t="n"/>
      <c r="CY2" s="892" t="n"/>
      <c r="CZ2" s="2516" t="n">
        <v>2398493361.43748</v>
      </c>
      <c r="DA2" s="2516" t="n"/>
      <c r="DB2" s="892" t="n"/>
      <c r="DC2" s="2870" t="n"/>
      <c r="DD2" s="2516" t="n">
        <v>27780287390</v>
      </c>
      <c r="DE2" s="892" t="n"/>
      <c r="DF2" s="276" t="n"/>
      <c r="DG2" s="276" t="n"/>
      <c r="DH2" s="892" t="n"/>
    </row>
    <row customHeight="1" ht="12" r="3" s="2323">
      <c r="D3" s="317" t="n"/>
      <c r="E3" s="2537" t="n">
        <v>0</v>
      </c>
      <c r="F3" s="2537" t="n"/>
      <c r="G3" s="2537" t="n">
        <v>0</v>
      </c>
      <c r="H3" s="317" t="n"/>
      <c r="I3" s="1143" t="n"/>
      <c r="AC3" s="2071" t="n"/>
      <c r="AK3" s="315" t="n"/>
      <c r="AL3" s="316" t="n"/>
      <c r="AM3" s="317" t="n"/>
      <c r="AN3" s="317" t="n"/>
      <c r="AO3" s="317" t="n"/>
      <c r="AP3" s="317" t="n"/>
      <c r="AQ3" s="317" t="n"/>
      <c r="AR3" s="317" t="n"/>
      <c r="AS3" s="631" t="n"/>
      <c r="AT3" s="315" t="n"/>
      <c r="AU3" s="316" t="n"/>
      <c r="AV3" s="317" t="n"/>
      <c r="AW3" s="317" t="n"/>
      <c r="AX3" s="317" t="n"/>
      <c r="AY3" s="317" t="n"/>
      <c r="AZ3" s="317" t="n"/>
      <c r="BA3" s="317" t="n"/>
      <c r="BB3" s="315" t="n"/>
      <c r="BC3" s="316" t="n"/>
      <c r="BD3" s="317" t="n"/>
      <c r="BE3" s="317" t="n"/>
      <c r="BF3" s="317" t="n"/>
      <c r="BG3" s="317" t="n"/>
      <c r="BH3" s="317" t="n"/>
      <c r="BI3" s="318" t="n"/>
      <c r="BJ3" s="315" t="n"/>
      <c r="BK3" s="2543" t="n"/>
      <c r="BL3" s="2544" t="n"/>
      <c r="BM3" s="2544" t="n"/>
      <c r="BN3" s="2544" t="n"/>
      <c r="BO3" s="2544" t="n"/>
      <c r="BP3" s="2544" t="n"/>
      <c r="BQ3" s="2544" t="n"/>
      <c r="BR3" s="2544" t="n"/>
      <c r="BS3" s="2546" t="n"/>
      <c r="BT3" s="2543" t="n"/>
      <c r="BU3" s="2544" t="n"/>
      <c r="BV3" s="2544" t="n"/>
      <c r="BW3" s="2544" t="n"/>
      <c r="BX3" s="2544" t="n"/>
      <c r="BY3" s="2544" t="n"/>
      <c r="BZ3" s="3464" t="n"/>
      <c r="CA3" s="2546" t="n"/>
      <c r="CB3" s="2543" t="n"/>
      <c r="CC3" s="2544" t="n"/>
      <c r="CD3" s="2544" t="n"/>
      <c r="CE3" s="2544" t="n"/>
      <c r="CF3" s="2544" t="n"/>
      <c r="CG3" s="2544" t="n"/>
      <c r="CH3" s="3464" t="n"/>
      <c r="CI3" s="2546" t="n"/>
      <c r="CJ3" s="2543" t="n"/>
      <c r="CK3" s="2544" t="n"/>
      <c r="CL3" s="2544" t="n"/>
      <c r="CM3" s="2544" t="n"/>
      <c r="CN3" s="2544" t="n"/>
      <c r="CO3" s="2544" t="n"/>
      <c r="CP3" s="3464" t="n"/>
      <c r="CQ3" s="315" t="n"/>
      <c r="CR3" s="2073" t="n"/>
      <c r="CS3" s="314" t="n"/>
      <c r="CT3" s="314" t="n"/>
      <c r="CU3" s="314" t="n"/>
      <c r="CV3" s="314" t="n"/>
      <c r="CW3" s="314" t="n"/>
      <c r="CX3" s="2074" t="n"/>
      <c r="CZ3" s="311" t="n"/>
      <c r="DA3" s="2075" t="n"/>
      <c r="DB3" s="2075" t="n"/>
      <c r="DC3" s="2075" t="n"/>
      <c r="DD3" s="2075" t="n"/>
      <c r="DE3" s="2075" t="n"/>
      <c r="DF3" s="2075" t="n"/>
      <c r="DG3" s="596" t="n"/>
      <c r="DH3" s="2076" t="n"/>
    </row>
    <row customFormat="1" customHeight="1" ht="14.25" r="4" s="341">
      <c r="C4" s="2077" t="n"/>
      <c r="D4" s="2332" t="n">
        <v>45658</v>
      </c>
      <c r="E4" s="2550" t="n"/>
      <c r="F4" s="2550" t="n"/>
      <c r="G4" s="2550" t="n"/>
      <c r="H4" s="2550" t="n"/>
      <c r="I4" s="342" t="n"/>
      <c r="J4" s="2332" t="n">
        <v>45689</v>
      </c>
      <c r="K4" s="2550" t="n"/>
      <c r="L4" s="2550" t="n"/>
      <c r="M4" s="2550" t="n"/>
      <c r="N4" s="2550" t="n"/>
      <c r="O4" s="2342" t="n"/>
      <c r="P4" s="2332" t="n">
        <v>45717</v>
      </c>
      <c r="Q4" s="2550" t="n"/>
      <c r="R4" s="2550" t="n"/>
      <c r="S4" s="2550" t="n"/>
      <c r="T4" s="2550" t="n"/>
      <c r="U4" s="3465" t="n"/>
      <c r="V4" s="2369" t="n">
        <v>45748</v>
      </c>
      <c r="W4" s="2550" t="n"/>
      <c r="X4" s="2550" t="n"/>
      <c r="Y4" s="2550" t="n"/>
      <c r="Z4" s="2550" t="n"/>
      <c r="AA4" s="2550" t="n"/>
      <c r="AB4" s="2552" t="n"/>
      <c r="AC4" s="3466" t="n"/>
      <c r="AD4" s="2370" t="n">
        <v>45778</v>
      </c>
      <c r="AE4" s="2550" t="n"/>
      <c r="AF4" s="2550" t="n"/>
      <c r="AG4" s="2550" t="n"/>
      <c r="AH4" s="2550" t="n"/>
      <c r="AI4" s="2550" t="n"/>
      <c r="AJ4" s="2551" t="n"/>
      <c r="AK4" s="3467" t="n"/>
      <c r="AL4" s="2336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3467" t="n"/>
      <c r="AU4" s="2336" t="n">
        <v>45839</v>
      </c>
      <c r="AV4" s="2550" t="n"/>
      <c r="AW4" s="2550" t="n"/>
      <c r="AX4" s="2550" t="n"/>
      <c r="AY4" s="2550" t="n"/>
      <c r="AZ4" s="2550" t="n"/>
      <c r="BA4" s="2551" t="n"/>
      <c r="BB4" s="3467" t="n"/>
      <c r="BC4" s="2336" t="n">
        <v>45870</v>
      </c>
      <c r="BD4" s="2550" t="n"/>
      <c r="BE4" s="2550" t="n"/>
      <c r="BF4" s="2550" t="n"/>
      <c r="BG4" s="2550" t="n"/>
      <c r="BH4" s="2550" t="n"/>
      <c r="BI4" s="2551" t="n"/>
      <c r="BJ4" s="3467" t="n"/>
      <c r="BK4" s="2336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3467" t="n"/>
      <c r="BT4" s="2336" t="n">
        <v>45931</v>
      </c>
      <c r="BU4" s="2550" t="n"/>
      <c r="BV4" s="2550" t="n"/>
      <c r="BW4" s="2550" t="n"/>
      <c r="BX4" s="2550" t="n"/>
      <c r="BY4" s="2550" t="n"/>
      <c r="BZ4" s="2551" t="n"/>
      <c r="CA4" s="3467" t="n"/>
      <c r="CB4" s="2336" t="n">
        <v>45962</v>
      </c>
      <c r="CC4" s="2550" t="n"/>
      <c r="CD4" s="2550" t="n"/>
      <c r="CE4" s="2550" t="n"/>
      <c r="CF4" s="2550" t="n"/>
      <c r="CG4" s="2550" t="n"/>
      <c r="CH4" s="2551" t="n"/>
      <c r="CI4" s="3467" t="n"/>
      <c r="CJ4" s="2336" t="n">
        <v>45992</v>
      </c>
      <c r="CK4" s="2550" t="n"/>
      <c r="CL4" s="2550" t="n"/>
      <c r="CM4" s="2550" t="n"/>
      <c r="CN4" s="2550" t="n"/>
      <c r="CO4" s="2550" t="n"/>
      <c r="CP4" s="2551" t="n"/>
      <c r="CQ4" s="2367" t="n"/>
      <c r="CR4" s="2339" t="inlineStr">
        <is>
          <t xml:space="preserve">CUMUL </t>
        </is>
      </c>
      <c r="CS4" s="2550" t="n"/>
      <c r="CT4" s="2550" t="n"/>
      <c r="CU4" s="2550" t="n"/>
      <c r="CV4" s="2550" t="n"/>
      <c r="CW4" s="2550" t="n"/>
      <c r="CX4" s="2551" t="n"/>
      <c r="CZ4" s="2367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748" t="n"/>
      <c r="DX4" s="2348" t="n"/>
      <c r="DY4" s="2348" t="n"/>
      <c r="DZ4" s="2348" t="n"/>
    </row>
    <row customFormat="1" customHeight="1" ht="28.5" r="5" s="116">
      <c r="B5" s="73" t="inlineStr">
        <is>
          <t>(En Millions ML)</t>
        </is>
      </c>
      <c r="C5" s="2078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76" t="inlineStr">
        <is>
          <t>Evol 
%</t>
        </is>
      </c>
      <c r="CY5" s="2435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X5" s="79" t="n"/>
      <c r="DY5" s="79" t="n"/>
      <c r="DZ5" s="79" t="n"/>
    </row>
    <row customHeight="1" ht="6" r="6" s="2323">
      <c r="D6" s="35" t="n"/>
      <c r="E6" s="35" t="n"/>
      <c r="F6" s="35" t="n"/>
      <c r="G6" s="35" t="n"/>
      <c r="H6" s="35" t="n"/>
      <c r="I6" s="91" t="n"/>
      <c r="AC6" s="2079" t="n"/>
      <c r="AK6" s="335" t="n"/>
      <c r="AT6" s="335" t="n"/>
      <c r="BB6" s="335" t="n"/>
      <c r="BJ6" s="335" t="n"/>
      <c r="BS6" s="335" t="n"/>
      <c r="CA6" s="335" t="n"/>
      <c r="CI6" s="335" t="n"/>
      <c r="CQ6" s="335" t="n"/>
      <c r="CZ6" s="3468" t="n"/>
      <c r="DA6" s="2390" t="n"/>
      <c r="DB6" s="2390" t="n"/>
      <c r="DC6" s="35" t="n"/>
      <c r="DD6" s="35" t="n"/>
      <c r="DE6" s="35" t="n"/>
      <c r="DF6" s="35" t="n"/>
      <c r="DG6" s="35" t="n"/>
      <c r="DH6" s="33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8.75" r="7" s="2323">
      <c r="B7" s="2081" t="inlineStr">
        <is>
          <t>EBITDA</t>
        </is>
      </c>
      <c r="C7" s="2082" t="inlineStr">
        <is>
          <t>FLUX1</t>
        </is>
      </c>
      <c r="D7" s="3469" t="n">
        <v>1893637033.46814</v>
      </c>
      <c r="E7" s="3469" t="n">
        <v>2256499972.34957</v>
      </c>
      <c r="F7" s="3470" t="n">
        <v>-362862938.8814299</v>
      </c>
      <c r="G7" s="3470" t="n">
        <v>2319651299.258332</v>
      </c>
      <c r="H7" s="97" t="n">
        <v>-0.1836544423407099</v>
      </c>
      <c r="I7" s="2085" t="n"/>
      <c r="J7" s="3469" t="n">
        <v>998880508.838814</v>
      </c>
      <c r="K7" s="3469" t="n">
        <v>1910534537.44825</v>
      </c>
      <c r="L7" s="3470" t="n">
        <v>-911654028.609436</v>
      </c>
      <c r="M7" s="3470" t="n">
        <v>2119574043.828389</v>
      </c>
      <c r="N7" s="97" t="n">
        <v>-0.5287352608665516</v>
      </c>
      <c r="O7" s="97" t="n"/>
      <c r="P7" s="3469" t="n">
        <v>1119385133.56806</v>
      </c>
      <c r="Q7" s="3469" t="n">
        <v>2233535105.56095</v>
      </c>
      <c r="R7" s="3470" t="n">
        <v>-1114149971.99289</v>
      </c>
      <c r="S7" s="3470" t="n">
        <v>2997975026.91329</v>
      </c>
      <c r="T7" s="97" t="n">
        <v>-0.6266195937193724</v>
      </c>
      <c r="U7" s="97" t="n"/>
      <c r="V7" s="3469" t="n">
        <v>1113307149.80102</v>
      </c>
      <c r="W7" s="3469" t="n">
        <v>2044536334.10414</v>
      </c>
      <c r="X7" s="3469" t="n">
        <v>1121519748.48524</v>
      </c>
      <c r="Y7" s="3470" t="n">
        <v>-931229184.3031201</v>
      </c>
      <c r="Z7" s="3470" t="n">
        <v>-8212598.684220076</v>
      </c>
      <c r="AA7" s="3470" t="n">
        <v>2371407860.417572</v>
      </c>
      <c r="AB7" s="97" t="n">
        <v>-0.5305290294496274</v>
      </c>
      <c r="AC7" s="2086" t="n"/>
      <c r="AD7" s="3469" t="n">
        <v>1320405152.44898</v>
      </c>
      <c r="AE7" s="3469" t="n">
        <v>2511839716.93313</v>
      </c>
      <c r="AF7" s="3469" t="n">
        <v>1454160425.20672</v>
      </c>
      <c r="AG7" s="3470" t="n">
        <v>-1191434564.48415</v>
      </c>
      <c r="AH7" s="3470" t="n">
        <v>-133755272.75774</v>
      </c>
      <c r="AI7" s="3470" t="n">
        <v>1946491267.842096</v>
      </c>
      <c r="AJ7" s="97" t="n">
        <v>-0.3216485610475934</v>
      </c>
      <c r="AK7" s="99" t="n"/>
      <c r="AL7" s="3471" t="n">
        <v>755008622.52502</v>
      </c>
      <c r="AM7" s="3472" t="n">
        <v>2334508030.10584</v>
      </c>
      <c r="AN7" s="3472" t="n">
        <v>1439833609.41938</v>
      </c>
      <c r="AO7" s="3472" t="n">
        <v>1356355110.98407</v>
      </c>
      <c r="AP7" s="3473" t="n">
        <v>-1579499407.58082</v>
      </c>
      <c r="AQ7" s="3473" t="n">
        <v>-684824986.8943602</v>
      </c>
      <c r="AR7" s="3473" t="n">
        <v>2284570710.881381</v>
      </c>
      <c r="AS7" s="2090" t="n">
        <v>-0.669518383069115</v>
      </c>
      <c r="AT7" s="99" t="n"/>
      <c r="AU7" s="3471" t="n">
        <v>-165689654.869637</v>
      </c>
      <c r="AV7" s="3472" t="n">
        <v>2202046103.49416</v>
      </c>
      <c r="AW7" s="3472" t="n">
        <v>1305090847.2377</v>
      </c>
      <c r="AX7" s="3473" t="n">
        <v>-2367735758.363797</v>
      </c>
      <c r="AY7" s="3473" t="n">
        <v>-1470780502.107337</v>
      </c>
      <c r="AZ7" s="3473" t="n">
        <v>1919489501.366014</v>
      </c>
      <c r="BA7" s="2090" t="n">
        <v>-1.086319646318317</v>
      </c>
      <c r="BB7" s="99" t="n"/>
      <c r="BC7" s="3471" t="n">
        <v>861917125.4096054</v>
      </c>
      <c r="BD7" s="3472" t="n">
        <v>2354212978.90637</v>
      </c>
      <c r="BE7" s="3472" t="n">
        <v>1399505341.73668</v>
      </c>
      <c r="BF7" s="3473" t="n">
        <v>-1492295853.496765</v>
      </c>
      <c r="BG7" s="3473" t="n">
        <v>-537588216.3270746</v>
      </c>
      <c r="BH7" s="3473" t="n">
        <v>0</v>
      </c>
      <c r="BI7" s="2090" t="n"/>
      <c r="BJ7" s="99" t="n"/>
      <c r="BK7" s="3471" t="n"/>
      <c r="BL7" s="3472" t="n"/>
      <c r="BM7" s="3472" t="n"/>
      <c r="BN7" s="3472" t="n"/>
      <c r="BO7" s="3473" t="n"/>
      <c r="BP7" s="3473" t="n"/>
      <c r="BQ7" s="3473" t="n"/>
      <c r="BR7" s="2090" t="n"/>
      <c r="BS7" s="99" t="n"/>
      <c r="BT7" s="3471" t="n"/>
      <c r="BU7" s="3472" t="n"/>
      <c r="BV7" s="3472" t="n"/>
      <c r="BW7" s="3473" t="n"/>
      <c r="BX7" s="3473" t="n"/>
      <c r="BY7" s="3473" t="n"/>
      <c r="BZ7" s="2090" t="n"/>
      <c r="CA7" s="99" t="n"/>
      <c r="CB7" s="3471" t="n"/>
      <c r="CC7" s="3472" t="n"/>
      <c r="CD7" s="3472" t="n"/>
      <c r="CE7" s="3473" t="n"/>
      <c r="CF7" s="3473" t="n"/>
      <c r="CG7" s="3473" t="n"/>
      <c r="CH7" s="2090" t="n"/>
      <c r="CI7" s="99" t="n"/>
      <c r="CJ7" s="3471" t="n"/>
      <c r="CK7" s="3472" t="n"/>
      <c r="CL7" s="3472" t="n"/>
      <c r="CM7" s="3473" t="n"/>
      <c r="CN7" s="3473" t="n"/>
      <c r="CO7" s="3473" t="n"/>
      <c r="CP7" s="2090" t="n"/>
      <c r="CQ7" s="100" t="n"/>
      <c r="CR7" s="3474" t="n">
        <v>7896851071.190002</v>
      </c>
      <c r="CS7" s="3474" t="n">
        <v>17847712778.90241</v>
      </c>
      <c r="CT7" s="3474" t="n">
        <v>9107060936.346783</v>
      </c>
      <c r="CU7" s="3474" t="n">
        <v>-9950861707.71241</v>
      </c>
      <c r="CV7" s="3474" t="n">
        <v>-1210209865.15678</v>
      </c>
      <c r="CW7" s="3474" t="n">
        <v>15959159710.50707</v>
      </c>
      <c r="CX7" s="2092">
        <f>IFERROR(CR7/CW7-1, "-")</f>
        <v/>
      </c>
      <c r="CY7" s="2481" t="n"/>
      <c r="CZ7" s="3470" t="n">
        <v>28146772719.3324</v>
      </c>
      <c r="DA7" s="3474" t="n"/>
      <c r="DB7" s="3470" t="n">
        <v>17106744426.5668</v>
      </c>
      <c r="DC7" s="3470" t="n"/>
      <c r="DD7" s="3470" t="n"/>
      <c r="DE7" s="97">
        <f>+CZ7/DD7-1</f>
        <v/>
      </c>
      <c r="DF7" s="97">
        <f>+DA7/DD7-1</f>
        <v/>
      </c>
      <c r="DG7" s="97">
        <f>+DB7/DD7-1</f>
        <v/>
      </c>
      <c r="DH7" s="97">
        <f>+DC7/DD7-1</f>
        <v/>
      </c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643" t="n"/>
      <c r="DO7" s="2643" t="n"/>
      <c r="DP7" s="2643" t="n"/>
      <c r="DQ7" s="2643" t="n"/>
      <c r="DR7" s="2643" t="n"/>
      <c r="DS7" s="2643" t="n"/>
      <c r="DT7" s="2643" t="n"/>
      <c r="DU7" s="2643" t="n"/>
      <c r="DV7" s="2643" t="n"/>
      <c r="DW7" s="2643" t="n"/>
      <c r="EA7" s="2643" t="n"/>
    </row>
    <row customHeight="1" ht="6" r="8" s="2323">
      <c r="B8" s="1191" t="n"/>
      <c r="C8" s="2082" t="inlineStr">
        <is>
          <t>FLUX2</t>
        </is>
      </c>
      <c r="D8" s="2677" t="n"/>
      <c r="E8" s="3475" t="n"/>
      <c r="F8" s="3475" t="n"/>
      <c r="G8" s="3475" t="n"/>
      <c r="H8" s="2094" t="n"/>
      <c r="I8" s="1152" t="n"/>
      <c r="J8" s="2677" t="n"/>
      <c r="K8" s="3475" t="n"/>
      <c r="L8" s="3475" t="n"/>
      <c r="M8" s="3475" t="n"/>
      <c r="N8" s="2094" t="n"/>
      <c r="O8" s="2094" t="n"/>
      <c r="P8" s="2677" t="n"/>
      <c r="Q8" s="3475" t="n"/>
      <c r="R8" s="3475" t="n"/>
      <c r="S8" s="3475" t="n"/>
      <c r="T8" s="2094" t="n"/>
      <c r="U8" s="2094" t="n"/>
      <c r="V8" s="2677" t="n"/>
      <c r="W8" s="3475" t="n"/>
      <c r="X8" s="3475" t="n"/>
      <c r="Y8" s="3475" t="n"/>
      <c r="Z8" s="3475" t="n"/>
      <c r="AA8" s="3475" t="n"/>
      <c r="AB8" s="2094" t="n"/>
      <c r="AC8" s="2095" t="n"/>
      <c r="AD8" s="2677" t="n"/>
      <c r="AE8" s="3475" t="n"/>
      <c r="AF8" s="3475" t="n"/>
      <c r="AG8" s="3475" t="n"/>
      <c r="AH8" s="3475" t="n"/>
      <c r="AI8" s="3475" t="n"/>
      <c r="AJ8" s="2094" t="n"/>
      <c r="AK8" s="2096" t="n"/>
      <c r="AL8" s="2677" t="n"/>
      <c r="AM8" s="3475" t="n"/>
      <c r="AN8" s="3475" t="n"/>
      <c r="AO8" s="3475" t="n"/>
      <c r="AP8" s="3475" t="n"/>
      <c r="AQ8" s="3475" t="n"/>
      <c r="AR8" s="3475" t="n"/>
      <c r="AS8" s="2097" t="n"/>
      <c r="AT8" s="2096" t="n"/>
      <c r="AU8" s="2677" t="n"/>
      <c r="AV8" s="3475" t="n"/>
      <c r="AW8" s="3475" t="n"/>
      <c r="AX8" s="3475" t="n"/>
      <c r="AY8" s="3475" t="n"/>
      <c r="AZ8" s="3475" t="n"/>
      <c r="BA8" s="2097" t="n"/>
      <c r="BB8" s="2096" t="n"/>
      <c r="BC8" s="2677" t="n"/>
      <c r="BD8" s="3475" t="n"/>
      <c r="BE8" s="3475" t="n"/>
      <c r="BF8" s="3475" t="n"/>
      <c r="BG8" s="3475" t="n"/>
      <c r="BH8" s="3475" t="n"/>
      <c r="BI8" s="2097" t="n"/>
      <c r="BJ8" s="2096" t="n"/>
      <c r="BK8" s="2677" t="n"/>
      <c r="BL8" s="3475" t="n"/>
      <c r="BM8" s="3475" t="n"/>
      <c r="BN8" s="3475" t="n"/>
      <c r="BO8" s="3475" t="n"/>
      <c r="BP8" s="3475" t="n"/>
      <c r="BQ8" s="3475" t="n"/>
      <c r="BR8" s="2097" t="n"/>
      <c r="BS8" s="2096" t="n"/>
      <c r="BT8" s="2677" t="n"/>
      <c r="BU8" s="3475" t="n"/>
      <c r="BV8" s="3475" t="n"/>
      <c r="BW8" s="3475" t="n"/>
      <c r="BX8" s="3475" t="n"/>
      <c r="BY8" s="3475" t="n"/>
      <c r="BZ8" s="2097" t="n"/>
      <c r="CA8" s="2096" t="n"/>
      <c r="CB8" s="2677" t="n"/>
      <c r="CC8" s="3475" t="n"/>
      <c r="CD8" s="3475" t="n"/>
      <c r="CE8" s="3475" t="n"/>
      <c r="CF8" s="3475" t="n"/>
      <c r="CG8" s="3475" t="n"/>
      <c r="CH8" s="2097" t="n"/>
      <c r="CI8" s="2096" t="n"/>
      <c r="CJ8" s="2677" t="n"/>
      <c r="CK8" s="3475" t="n"/>
      <c r="CL8" s="3475" t="n"/>
      <c r="CM8" s="3475" t="n"/>
      <c r="CN8" s="3475" t="n"/>
      <c r="CO8" s="3475" t="n"/>
      <c r="CP8" s="2097" t="n"/>
      <c r="CQ8" s="136" t="n"/>
      <c r="CR8" s="3475" t="n"/>
      <c r="CS8" s="3475" t="n"/>
      <c r="CT8" s="3475" t="n"/>
      <c r="CU8" s="3475" t="n"/>
      <c r="CV8" s="3475" t="n"/>
      <c r="CW8" s="3475" t="n"/>
      <c r="CX8" s="2098">
        <f>IFERROR(CR8/CW8-1, "-")</f>
        <v/>
      </c>
      <c r="CY8" s="2481" t="n"/>
      <c r="CZ8" s="3475" t="n"/>
      <c r="DA8" s="3475" t="n"/>
      <c r="DB8" s="3475" t="n"/>
      <c r="DC8" s="3475" t="n"/>
      <c r="DD8" s="3475" t="n"/>
      <c r="DE8" s="2094" t="n"/>
      <c r="DF8" s="2094" t="n"/>
      <c r="DG8" s="2094" t="n"/>
      <c r="DH8" s="2094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43" t="n"/>
      <c r="DO8" s="2643" t="n"/>
      <c r="DP8" s="2643" t="n"/>
      <c r="DQ8" s="2643" t="n"/>
      <c r="DR8" s="2643" t="n"/>
      <c r="DS8" s="2643" t="n"/>
      <c r="DT8" s="2643" t="n"/>
      <c r="DU8" s="2643" t="n"/>
      <c r="DV8" s="2643" t="n"/>
      <c r="DW8" s="2643" t="n"/>
      <c r="DX8" s="2424">
        <f>CS8-CZ8</f>
        <v/>
      </c>
      <c r="DY8" s="2424">
        <f>(CT8-DC8)*10^6</f>
        <v/>
      </c>
      <c r="DZ8" s="2424">
        <f>CW8-DD8</f>
        <v/>
      </c>
      <c r="EA8" s="2643" t="n"/>
    </row>
    <row r="9">
      <c r="B9" s="1194" t="inlineStr">
        <is>
          <t>Neutralisation de la var. de provisions incluses dans l'Ebitda (-)</t>
        </is>
      </c>
      <c r="C9" s="2082" t="inlineStr">
        <is>
          <t>FLUX3</t>
        </is>
      </c>
      <c r="D9" s="3476" t="n">
        <v>-171354905</v>
      </c>
      <c r="E9" s="2481" t="n">
        <v>24120942.8950667</v>
      </c>
      <c r="F9" s="2481" t="n">
        <v>-195475847.8950667</v>
      </c>
      <c r="G9" s="2481" t="n">
        <v>101698406</v>
      </c>
      <c r="H9" s="134" t="n">
        <v>-2.684932062750325</v>
      </c>
      <c r="I9" s="1152" t="n"/>
      <c r="J9" s="3476" t="n">
        <v>273077744</v>
      </c>
      <c r="K9" s="2481" t="n">
        <v>23963368.1820378</v>
      </c>
      <c r="L9" s="2481" t="n">
        <v>249114375.8179622</v>
      </c>
      <c r="M9" s="2481" t="n">
        <v>65115097.00000001</v>
      </c>
      <c r="N9" s="134" t="n">
        <v>3.193770056120779</v>
      </c>
      <c r="O9" s="134" t="n"/>
      <c r="P9" s="3476" t="n">
        <v>-1362022839</v>
      </c>
      <c r="Q9" s="2481" t="n">
        <v>24241262.0270312</v>
      </c>
      <c r="R9" s="2481" t="n">
        <v>-1386264101.027031</v>
      </c>
      <c r="S9" s="2481" t="n">
        <v>-17511159</v>
      </c>
      <c r="T9" s="134" t="n">
        <v>76.7802793635761</v>
      </c>
      <c r="U9" s="134" t="n"/>
      <c r="V9" s="3476" t="n">
        <v>31034461</v>
      </c>
      <c r="W9" s="2481" t="n">
        <v>24376382.9353462</v>
      </c>
      <c r="X9" s="2481" t="n">
        <v>24376382.9353462</v>
      </c>
      <c r="Y9" s="2481" t="n">
        <v>6658078.064653799</v>
      </c>
      <c r="Z9" s="2481" t="n">
        <v>6658078.064653799</v>
      </c>
      <c r="AA9" s="2481" t="n">
        <v>47975993</v>
      </c>
      <c r="AB9" s="134" t="n">
        <v>-0.3531251974294727</v>
      </c>
      <c r="AC9" s="2100" t="n"/>
      <c r="AD9" s="3476" t="n">
        <v>27129119.9999976</v>
      </c>
      <c r="AE9" s="2481" t="n">
        <v>23645774.5780691</v>
      </c>
      <c r="AF9" s="2481" t="n">
        <v>23645774.5780691</v>
      </c>
      <c r="AG9" s="2481" t="n">
        <v>3483345.421928503</v>
      </c>
      <c r="AH9" s="2481" t="n">
        <v>3483345.421928503</v>
      </c>
      <c r="AI9" s="2481" t="n">
        <v>27954962.99999999</v>
      </c>
      <c r="AJ9" s="134" t="n">
        <v>-0.0295419099643377</v>
      </c>
      <c r="AK9" s="136" t="n"/>
      <c r="AL9" s="3476" t="n">
        <v>368450299</v>
      </c>
      <c r="AM9" s="2481" t="n">
        <v>24212806.1607636</v>
      </c>
      <c r="AN9" s="2481" t="n">
        <v>24212806.1607636</v>
      </c>
      <c r="AO9" s="2481" t="n">
        <v>24212806.1607636</v>
      </c>
      <c r="AP9" s="2481" t="n">
        <v>344237492.8392364</v>
      </c>
      <c r="AQ9" s="2481" t="n">
        <v>344237492.8392364</v>
      </c>
      <c r="AR9" s="2909" t="n">
        <v>-11633300</v>
      </c>
      <c r="AS9" s="2101" t="n">
        <v>-32.67203622359949</v>
      </c>
      <c r="AT9" s="136" t="n"/>
      <c r="AU9" s="3476" t="n">
        <v>177650888</v>
      </c>
      <c r="AV9" s="2481" t="n">
        <v>24166423.8851109</v>
      </c>
      <c r="AW9" s="2481" t="n">
        <v>24166423.8851109</v>
      </c>
      <c r="AX9" s="2481" t="n">
        <v>153484464.1148891</v>
      </c>
      <c r="AY9" s="2481" t="n">
        <v>153484464.1148891</v>
      </c>
      <c r="AZ9" s="2909" t="n">
        <v>-2553671</v>
      </c>
      <c r="BA9" s="2101" t="n">
        <v>-70.56686589619414</v>
      </c>
      <c r="BB9" s="136" t="n"/>
      <c r="BC9" s="3476" t="n">
        <v>44799508.99999999</v>
      </c>
      <c r="BD9" s="2481" t="n">
        <v>24137046.7696615</v>
      </c>
      <c r="BE9" s="2481" t="n">
        <v>24137046.7696615</v>
      </c>
      <c r="BF9" s="2481" t="n">
        <v>20662462.23033849</v>
      </c>
      <c r="BG9" s="2481" t="n">
        <v>20662462.23033849</v>
      </c>
      <c r="BH9" s="2909" t="n">
        <v>0</v>
      </c>
      <c r="BI9" s="2101" t="n"/>
      <c r="BJ9" s="136" t="n"/>
      <c r="BK9" s="3476" t="n"/>
      <c r="BL9" s="2481" t="n"/>
      <c r="BM9" s="2481" t="n"/>
      <c r="BN9" s="2481" t="n"/>
      <c r="BO9" s="2481" t="n"/>
      <c r="BP9" s="2481" t="n"/>
      <c r="BQ9" s="2909" t="n"/>
      <c r="BR9" s="2101" t="n"/>
      <c r="BS9" s="136" t="n"/>
      <c r="BT9" s="3476" t="n"/>
      <c r="BU9" s="2481" t="n"/>
      <c r="BV9" s="2481" t="n"/>
      <c r="BW9" s="2481" t="n"/>
      <c r="BX9" s="2481" t="n"/>
      <c r="BY9" s="2909" t="n"/>
      <c r="BZ9" s="2101" t="n"/>
      <c r="CA9" s="136" t="n"/>
      <c r="CB9" s="3476" t="n"/>
      <c r="CC9" s="2481" t="n"/>
      <c r="CD9" s="2481" t="n"/>
      <c r="CE9" s="2481" t="n"/>
      <c r="CF9" s="2481" t="n"/>
      <c r="CG9" s="2909" t="n"/>
      <c r="CH9" s="2101" t="n"/>
      <c r="CI9" s="136" t="n"/>
      <c r="CJ9" s="3476" t="n"/>
      <c r="CK9" s="2481" t="n"/>
      <c r="CL9" s="2481" t="n"/>
      <c r="CM9" s="2481" t="n"/>
      <c r="CN9" s="2481" t="n"/>
      <c r="CO9" s="2909" t="n"/>
      <c r="CP9" s="2101" t="n"/>
      <c r="CQ9" s="136" t="n"/>
      <c r="CR9" s="2481" t="n">
        <v>-611235723.0000024</v>
      </c>
      <c r="CS9" s="2481" t="n">
        <v>192864007.433087</v>
      </c>
      <c r="CT9" s="2481" t="n">
        <v>-1153757188.954128</v>
      </c>
      <c r="CU9" s="2481" t="n">
        <v>-804099730.4330894</v>
      </c>
      <c r="CV9" s="2481" t="n">
        <v>542521465.9541254</v>
      </c>
      <c r="CW9" s="2481" t="n">
        <v>211046329</v>
      </c>
      <c r="CX9" s="2102">
        <f>IFERROR(CR9/CW9-1, "-")</f>
        <v/>
      </c>
      <c r="CY9" s="2481" t="n"/>
      <c r="CZ9" s="2481" t="n">
        <v>296994531.950868</v>
      </c>
      <c r="DA9" s="2481" t="n"/>
      <c r="DB9" s="2481" t="n">
        <v>-1025489617.66669</v>
      </c>
      <c r="DC9" s="2481" t="n"/>
      <c r="DD9" s="2481" t="n"/>
      <c r="DE9" s="134">
        <f>+CZ9/DD9-1</f>
        <v/>
      </c>
      <c r="DF9" s="134">
        <f>+DA9/DD9-1</f>
        <v/>
      </c>
      <c r="DG9" s="134">
        <f>+DB9/DD9-1</f>
        <v/>
      </c>
      <c r="DH9" s="134">
        <f>+DC9/DD9-1</f>
        <v/>
      </c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43" t="n"/>
      <c r="DO9" s="2643" t="n"/>
      <c r="DP9" s="2643" t="n"/>
      <c r="DQ9" s="2643" t="n"/>
      <c r="DR9" s="2643" t="n"/>
      <c r="DS9" s="2643" t="n"/>
      <c r="DT9" s="2643" t="n"/>
      <c r="DU9" s="2643" t="n"/>
      <c r="DV9" s="2643" t="n"/>
      <c r="DW9" s="2643" t="n"/>
      <c r="DX9" s="2424">
        <f>(CS9-CZ9)*10^6</f>
        <v/>
      </c>
      <c r="DY9" s="2424">
        <f>(CT9-DC9)*10^6</f>
        <v/>
      </c>
      <c r="DZ9" s="2424">
        <f>(CW9-DD9)*10^6</f>
        <v/>
      </c>
      <c r="EA9" s="2643" t="n"/>
    </row>
    <row customHeight="1" ht="3.75" r="10" s="2323">
      <c r="B10" s="1194" t="n"/>
      <c r="C10" s="2082" t="inlineStr">
        <is>
          <t>FLUX4</t>
        </is>
      </c>
      <c r="D10" s="2588" t="n"/>
      <c r="E10" s="2481" t="n"/>
      <c r="F10" s="2481" t="n"/>
      <c r="G10" s="2481" t="n"/>
      <c r="H10" s="134" t="n"/>
      <c r="I10" s="1152" t="n"/>
      <c r="J10" s="2588" t="n"/>
      <c r="K10" s="2481" t="n"/>
      <c r="L10" s="2481" t="n"/>
      <c r="M10" s="2481" t="n"/>
      <c r="N10" s="134" t="n"/>
      <c r="O10" s="134" t="n"/>
      <c r="P10" s="2588" t="n"/>
      <c r="Q10" s="2481" t="n"/>
      <c r="R10" s="2481" t="n"/>
      <c r="S10" s="2481" t="n"/>
      <c r="T10" s="134" t="n"/>
      <c r="U10" s="134" t="n"/>
      <c r="V10" s="2588" t="n"/>
      <c r="W10" s="2481" t="n"/>
      <c r="X10" s="2481" t="n"/>
      <c r="Y10" s="2481" t="n"/>
      <c r="Z10" s="2481" t="n"/>
      <c r="AA10" s="2481" t="n"/>
      <c r="AB10" s="134" t="n"/>
      <c r="AC10" s="2100" t="n"/>
      <c r="AD10" s="2588" t="n"/>
      <c r="AE10" s="2481" t="n"/>
      <c r="AF10" s="2481" t="n"/>
      <c r="AG10" s="2481" t="n"/>
      <c r="AH10" s="2481" t="n"/>
      <c r="AI10" s="2481" t="n"/>
      <c r="AJ10" s="134" t="n"/>
      <c r="AK10" s="136" t="n"/>
      <c r="AL10" s="2588" t="n"/>
      <c r="AM10" s="2481" t="n"/>
      <c r="AN10" s="2481" t="n"/>
      <c r="AO10" s="2481" t="n"/>
      <c r="AP10" s="2481" t="n"/>
      <c r="AQ10" s="2481" t="n"/>
      <c r="AR10" s="2481" t="n"/>
      <c r="AS10" s="2101" t="n"/>
      <c r="AT10" s="136" t="n"/>
      <c r="AU10" s="2588" t="n"/>
      <c r="AV10" s="2481" t="n"/>
      <c r="AW10" s="2481" t="n"/>
      <c r="AX10" s="2481" t="n"/>
      <c r="AY10" s="2481" t="n"/>
      <c r="AZ10" s="2481" t="n"/>
      <c r="BA10" s="2101" t="n"/>
      <c r="BB10" s="136" t="n"/>
      <c r="BC10" s="2588" t="n"/>
      <c r="BD10" s="2481" t="n"/>
      <c r="BE10" s="2481" t="n"/>
      <c r="BF10" s="2481" t="n"/>
      <c r="BG10" s="2481" t="n"/>
      <c r="BH10" s="2481" t="n"/>
      <c r="BI10" s="2101" t="n"/>
      <c r="BJ10" s="136" t="n"/>
      <c r="BK10" s="2588" t="n"/>
      <c r="BL10" s="2481" t="n"/>
      <c r="BM10" s="2481" t="n"/>
      <c r="BN10" s="2481" t="n"/>
      <c r="BO10" s="2481" t="n"/>
      <c r="BP10" s="2481" t="n"/>
      <c r="BQ10" s="2481" t="n"/>
      <c r="BR10" s="2101" t="n"/>
      <c r="BS10" s="136" t="n"/>
      <c r="BT10" s="2588" t="n"/>
      <c r="BU10" s="2481" t="n"/>
      <c r="BV10" s="2481" t="n"/>
      <c r="BW10" s="2481" t="n"/>
      <c r="BX10" s="2481" t="n"/>
      <c r="BY10" s="2481" t="n"/>
      <c r="BZ10" s="2101" t="n"/>
      <c r="CA10" s="136" t="n"/>
      <c r="CB10" s="2588" t="n"/>
      <c r="CC10" s="2481" t="n"/>
      <c r="CD10" s="2481" t="n"/>
      <c r="CE10" s="2481" t="n"/>
      <c r="CF10" s="2481" t="n"/>
      <c r="CG10" s="2481" t="n"/>
      <c r="CH10" s="2101" t="n"/>
      <c r="CI10" s="136" t="n"/>
      <c r="CJ10" s="2588" t="n"/>
      <c r="CK10" s="2481" t="n"/>
      <c r="CL10" s="2481" t="n"/>
      <c r="CM10" s="2481" t="n"/>
      <c r="CN10" s="2481" t="n"/>
      <c r="CO10" s="2481" t="n"/>
      <c r="CP10" s="2101" t="n"/>
      <c r="CQ10" s="136" t="n"/>
      <c r="CR10" s="2481" t="n"/>
      <c r="CS10" s="2481" t="n"/>
      <c r="CT10" s="2481" t="n"/>
      <c r="CU10" s="2481" t="n"/>
      <c r="CV10" s="2481" t="n"/>
      <c r="CW10" s="2481" t="n"/>
      <c r="CX10" s="2102">
        <f>IFERROR(CR10/CW10-1, "-")</f>
        <v/>
      </c>
      <c r="CY10" s="2481" t="n"/>
      <c r="CZ10" s="2481" t="n"/>
      <c r="DA10" s="2481" t="n"/>
      <c r="DB10" s="2481" t="n"/>
      <c r="DC10" s="2481" t="n"/>
      <c r="DD10" s="2481" t="n"/>
      <c r="DE10" s="134" t="n"/>
      <c r="DF10" s="134" t="n"/>
      <c r="DG10" s="134" t="n"/>
      <c r="DH10" s="134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643" t="n"/>
      <c r="DO10" s="2643" t="n"/>
      <c r="DP10" s="2643" t="n"/>
      <c r="DQ10" s="2643" t="n"/>
      <c r="DR10" s="2643" t="n"/>
      <c r="DS10" s="2643" t="n"/>
      <c r="DT10" s="2643" t="n"/>
      <c r="DU10" s="2643" t="n"/>
      <c r="DV10" s="2643" t="n"/>
      <c r="DW10" s="2643" t="n"/>
      <c r="DX10" s="2424">
        <f>(CS10-CZ10)*10^6</f>
        <v/>
      </c>
      <c r="DY10" s="2424">
        <f>(CT10-DC10)*10^6</f>
        <v/>
      </c>
      <c r="DZ10" s="2424">
        <f>(CW10-DD10)*10^6</f>
        <v/>
      </c>
      <c r="EA10" s="2643" t="n"/>
    </row>
    <row r="11">
      <c r="B11" s="2103" t="inlineStr">
        <is>
          <t>Variation de BFR opérationnel (+/-)</t>
        </is>
      </c>
      <c r="C11" s="2082" t="inlineStr">
        <is>
          <t>FLUX5</t>
        </is>
      </c>
      <c r="D11" s="3477" t="n">
        <v>2099281621.9659</v>
      </c>
      <c r="E11" s="2911" t="n">
        <v>242975724.193613</v>
      </c>
      <c r="F11" s="2911" t="n">
        <v>1856305897.772287</v>
      </c>
      <c r="G11" s="2911" t="n">
        <v>-3298945825.37333</v>
      </c>
      <c r="H11" s="134" t="n">
        <v>-1.636349225810136</v>
      </c>
      <c r="I11" s="2105" t="n"/>
      <c r="J11" s="3477" t="n">
        <v>2442768451.13033</v>
      </c>
      <c r="K11" s="2911" t="n">
        <v>965060843.832255</v>
      </c>
      <c r="L11" s="2911" t="n">
        <v>1477707607.298075</v>
      </c>
      <c r="M11" s="2911" t="n">
        <v>2286616332.47435</v>
      </c>
      <c r="N11" s="134" t="n">
        <v>0.06828960173087184</v>
      </c>
      <c r="O11" s="134" t="n"/>
      <c r="P11" s="3477" t="n">
        <v>-247548308.19625</v>
      </c>
      <c r="Q11" s="2911" t="n">
        <v>-555358520.7067291</v>
      </c>
      <c r="R11" s="2911" t="n">
        <v>307810212.5104791</v>
      </c>
      <c r="S11" s="2911" t="n">
        <v>373727805.96016</v>
      </c>
      <c r="T11" s="134" t="n">
        <v>-1.662375943797554</v>
      </c>
      <c r="U11" s="134" t="n"/>
      <c r="V11" s="3477" t="n">
        <v>1886728039.0276</v>
      </c>
      <c r="W11" s="2911" t="n">
        <v>969452517.243152</v>
      </c>
      <c r="X11" s="2911" t="n">
        <v>2269673568.15242</v>
      </c>
      <c r="Y11" s="2911" t="n">
        <v>917275521.784448</v>
      </c>
      <c r="Z11" s="2911" t="n">
        <v>-382945529.12482</v>
      </c>
      <c r="AA11" s="2911" t="n">
        <v>7228927052.23043</v>
      </c>
      <c r="AB11" s="134" t="n">
        <v>-0.7390030324838505</v>
      </c>
      <c r="AC11" s="2100" t="n"/>
      <c r="AD11" s="3477" t="n">
        <v>-719880119.376772</v>
      </c>
      <c r="AE11" s="2911" t="n">
        <v>1254754024.29483</v>
      </c>
      <c r="AF11" s="2911" t="n">
        <v>2803185415.04645</v>
      </c>
      <c r="AG11" s="2911" t="n">
        <v>-1974634143.671602</v>
      </c>
      <c r="AH11" s="2911" t="n">
        <v>-3523065534.423222</v>
      </c>
      <c r="AI11" s="2911" t="n">
        <v>199326528.864489</v>
      </c>
      <c r="AJ11" s="134" t="n">
        <v>-4.611562010725518</v>
      </c>
      <c r="AK11" s="136" t="n"/>
      <c r="AL11" s="3477" t="n">
        <v>-5102680312.8234</v>
      </c>
      <c r="AM11" s="2911" t="n">
        <v>-4074496359.49262</v>
      </c>
      <c r="AN11" s="2911" t="n">
        <v>-2861242112.40212</v>
      </c>
      <c r="AO11" s="2911" t="n">
        <v>1862274986.86794</v>
      </c>
      <c r="AP11" s="2911" t="n">
        <v>-1028183953.330779</v>
      </c>
      <c r="AQ11" s="2911" t="n">
        <v>-2241438200.421279</v>
      </c>
      <c r="AR11" s="2911" t="n">
        <v>-12801653535.1509</v>
      </c>
      <c r="AS11" s="2101" t="n">
        <v>-0.6014045920855136</v>
      </c>
      <c r="AT11" s="136" t="n"/>
      <c r="AU11" s="3477" t="n">
        <v>5077127389.14736</v>
      </c>
      <c r="AV11" s="2911" t="n">
        <v>-2369007123.19328</v>
      </c>
      <c r="AW11" s="2911" t="n">
        <v>-373019969.9868</v>
      </c>
      <c r="AX11" s="2911" t="n">
        <v>7446134512.34064</v>
      </c>
      <c r="AY11" s="2911" t="n">
        <v>5450147359.13416</v>
      </c>
      <c r="AZ11" s="2911" t="n">
        <v>-732205868.948494</v>
      </c>
      <c r="BA11" s="2101" t="n">
        <v>-7.934016243872123</v>
      </c>
      <c r="BB11" s="136" t="n"/>
      <c r="BC11" s="3477" t="n">
        <v>5738565337.78557</v>
      </c>
      <c r="BD11" s="2911" t="n">
        <v>2840830951.48126</v>
      </c>
      <c r="BE11" s="2911" t="n">
        <v>2369946593.27108</v>
      </c>
      <c r="BF11" s="2911" t="n">
        <v>2897734386.30431</v>
      </c>
      <c r="BG11" s="2911" t="n">
        <v>3368618744.51449</v>
      </c>
      <c r="BH11" s="2911" t="n">
        <v>0</v>
      </c>
      <c r="BI11" s="2101" t="n"/>
      <c r="BJ11" s="136" t="n"/>
      <c r="BK11" s="3477" t="n"/>
      <c r="BL11" s="2911" t="n"/>
      <c r="BM11" s="2911" t="n"/>
      <c r="BN11" s="2911" t="n"/>
      <c r="BO11" s="2911" t="n"/>
      <c r="BP11" s="2911" t="n"/>
      <c r="BQ11" s="2911" t="n"/>
      <c r="BR11" s="2101" t="n"/>
      <c r="BS11" s="136" t="n"/>
      <c r="BT11" s="3477" t="n"/>
      <c r="BU11" s="2911" t="n"/>
      <c r="BV11" s="2911" t="n"/>
      <c r="BW11" s="2911" t="n"/>
      <c r="BX11" s="2911" t="n"/>
      <c r="BY11" s="2911" t="n"/>
      <c r="BZ11" s="2101" t="n"/>
      <c r="CA11" s="136" t="n"/>
      <c r="CB11" s="3477" t="n"/>
      <c r="CC11" s="2911" t="n"/>
      <c r="CD11" s="2911" t="n"/>
      <c r="CE11" s="2911" t="n"/>
      <c r="CF11" s="2911" t="n"/>
      <c r="CG11" s="2911" t="n"/>
      <c r="CH11" s="2101" t="n"/>
      <c r="CI11" s="136" t="n"/>
      <c r="CJ11" s="3477" t="n"/>
      <c r="CK11" s="2911" t="n"/>
      <c r="CL11" s="2911" t="n"/>
      <c r="CM11" s="2911" t="n"/>
      <c r="CN11" s="2911" t="n"/>
      <c r="CO11" s="2911" t="n"/>
      <c r="CP11" s="2101" t="n"/>
      <c r="CQ11" s="136" t="n"/>
      <c r="CR11" s="2911" t="n">
        <v>11174362098.66034</v>
      </c>
      <c r="CS11" s="2911" t="n">
        <v>-725787942.3475199</v>
      </c>
      <c r="CT11" s="2911" t="n">
        <v>6950604701.431948</v>
      </c>
      <c r="CU11" s="2911" t="n">
        <v>11900150041.00786</v>
      </c>
      <c r="CV11" s="2911" t="n">
        <v>4223757397.228392</v>
      </c>
      <c r="CW11" s="2911" t="n">
        <v>-6744207509.943295</v>
      </c>
      <c r="CX11" s="2106">
        <f>IFERROR(CR11/CW11-1, "-")</f>
        <v/>
      </c>
      <c r="CY11" s="2911" t="n"/>
      <c r="CZ11" s="2911" t="n">
        <v>-1133342378.05827</v>
      </c>
      <c r="DA11" s="2911" t="n"/>
      <c r="DB11" s="2911" t="n">
        <v>18212122524.317</v>
      </c>
      <c r="DC11" s="2911" t="n"/>
      <c r="DD11" s="2911" t="n"/>
      <c r="DE11" s="115">
        <f>+CZ11/DD11-1</f>
        <v/>
      </c>
      <c r="DF11" s="115">
        <f>+DA11/DD11-1</f>
        <v/>
      </c>
      <c r="DG11" s="115">
        <f>+DB11/DD11-1</f>
        <v/>
      </c>
      <c r="DH11" s="115">
        <f>+DC11/DD11-1</f>
        <v/>
      </c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643" t="n"/>
      <c r="DO11" s="2643" t="n"/>
      <c r="DP11" s="2643" t="n"/>
      <c r="DQ11" s="2643" t="n"/>
      <c r="DR11" s="2643" t="n"/>
      <c r="DS11" s="2643" t="n"/>
      <c r="DT11" s="2643" t="n"/>
      <c r="DU11" s="2643" t="n"/>
      <c r="DV11" s="2643" t="n"/>
      <c r="DW11" s="2643" t="n"/>
      <c r="DX11" s="2424">
        <f>(CS11-CZ11)*10^6</f>
        <v/>
      </c>
      <c r="DY11" s="2424">
        <f>(CT11-DC11)*10^6</f>
        <v/>
      </c>
      <c r="DZ11" s="2424">
        <f>(CW11-DD11)*10^6</f>
        <v/>
      </c>
      <c r="EA11" s="2643" t="n"/>
    </row>
    <row customHeight="1" ht="4.5" r="12" s="2323">
      <c r="B12" s="1194" t="n"/>
      <c r="C12" s="2082" t="n"/>
      <c r="D12" s="2588" t="n"/>
      <c r="E12" s="2481" t="n"/>
      <c r="F12" s="2481" t="n"/>
      <c r="G12" s="2481" t="n"/>
      <c r="H12" s="134" t="n"/>
      <c r="I12" s="1152" t="n"/>
      <c r="J12" s="2588" t="n"/>
      <c r="K12" s="2481" t="n"/>
      <c r="L12" s="2481" t="n"/>
      <c r="M12" s="2481" t="n"/>
      <c r="N12" s="134" t="n"/>
      <c r="O12" s="134" t="n"/>
      <c r="P12" s="2588" t="n"/>
      <c r="Q12" s="2481" t="n"/>
      <c r="R12" s="2481" t="n"/>
      <c r="S12" s="2481" t="n"/>
      <c r="T12" s="134" t="n"/>
      <c r="U12" s="134" t="n"/>
      <c r="V12" s="2588" t="n"/>
      <c r="W12" s="2481" t="n"/>
      <c r="X12" s="2481" t="n"/>
      <c r="Y12" s="2481" t="n"/>
      <c r="Z12" s="2481" t="n"/>
      <c r="AA12" s="2481" t="n"/>
      <c r="AB12" s="134" t="n"/>
      <c r="AC12" s="2100" t="n"/>
      <c r="AD12" s="2588" t="n"/>
      <c r="AE12" s="2481" t="n"/>
      <c r="AF12" s="2481" t="n"/>
      <c r="AG12" s="2481" t="n"/>
      <c r="AH12" s="2481" t="n"/>
      <c r="AI12" s="2481" t="n"/>
      <c r="AJ12" s="134" t="n"/>
      <c r="AK12" s="136" t="n"/>
      <c r="AL12" s="2588" t="n"/>
      <c r="AM12" s="2481" t="n"/>
      <c r="AN12" s="2481" t="n"/>
      <c r="AO12" s="2481" t="n"/>
      <c r="AP12" s="2481" t="n"/>
      <c r="AQ12" s="2481" t="n"/>
      <c r="AR12" s="2481" t="n"/>
      <c r="AS12" s="2101" t="n"/>
      <c r="AT12" s="136" t="n"/>
      <c r="AU12" s="2588" t="n"/>
      <c r="AV12" s="2481" t="n"/>
      <c r="AW12" s="2481" t="n"/>
      <c r="AX12" s="2481" t="n"/>
      <c r="AY12" s="2481" t="n"/>
      <c r="AZ12" s="2481" t="n"/>
      <c r="BA12" s="2101" t="n"/>
      <c r="BB12" s="136" t="n"/>
      <c r="BC12" s="2588" t="n"/>
      <c r="BD12" s="2481" t="n"/>
      <c r="BE12" s="2481" t="n"/>
      <c r="BF12" s="2481" t="n"/>
      <c r="BG12" s="2481" t="n"/>
      <c r="BH12" s="2481" t="n"/>
      <c r="BI12" s="2101" t="n"/>
      <c r="BJ12" s="136" t="n"/>
      <c r="BK12" s="2588" t="n"/>
      <c r="BL12" s="2481" t="n"/>
      <c r="BM12" s="2481" t="n"/>
      <c r="BN12" s="2481" t="n"/>
      <c r="BO12" s="2481" t="n"/>
      <c r="BP12" s="2481" t="n"/>
      <c r="BQ12" s="2481" t="n"/>
      <c r="BR12" s="2101" t="n"/>
      <c r="BS12" s="136" t="n"/>
      <c r="BT12" s="2588" t="n"/>
      <c r="BU12" s="2481" t="n"/>
      <c r="BV12" s="2481" t="n"/>
      <c r="BW12" s="2481" t="n"/>
      <c r="BX12" s="2481" t="n"/>
      <c r="BY12" s="2481" t="n"/>
      <c r="BZ12" s="2101" t="n"/>
      <c r="CA12" s="136" t="n"/>
      <c r="CB12" s="2588" t="n"/>
      <c r="CC12" s="2481" t="n"/>
      <c r="CD12" s="2481" t="n"/>
      <c r="CE12" s="2481" t="n"/>
      <c r="CF12" s="2481" t="n"/>
      <c r="CG12" s="2481" t="n"/>
      <c r="CH12" s="2101" t="n"/>
      <c r="CI12" s="136" t="n"/>
      <c r="CJ12" s="2588" t="n"/>
      <c r="CK12" s="2481" t="n"/>
      <c r="CL12" s="2481" t="n"/>
      <c r="CM12" s="2481" t="n"/>
      <c r="CN12" s="2481" t="n"/>
      <c r="CO12" s="2481" t="n"/>
      <c r="CP12" s="2101" t="n"/>
      <c r="CQ12" s="136" t="n"/>
      <c r="CR12" s="2481" t="n"/>
      <c r="CS12" s="2481" t="n"/>
      <c r="CT12" s="2481" t="n"/>
      <c r="CU12" s="2481" t="n"/>
      <c r="CV12" s="2481" t="n"/>
      <c r="CW12" s="2481" t="n"/>
      <c r="CX12" s="2102">
        <f>IFERROR(CR12/CW12-1, "-")</f>
        <v/>
      </c>
      <c r="CY12" s="2481" t="n"/>
      <c r="CZ12" s="2481" t="n"/>
      <c r="DA12" s="2481" t="n"/>
      <c r="DB12" s="2481" t="n"/>
      <c r="DC12" s="2481" t="n"/>
      <c r="DD12" s="2481" t="n"/>
      <c r="DE12" s="134" t="n"/>
      <c r="DF12" s="134" t="n"/>
      <c r="DG12" s="134" t="n"/>
      <c r="DH12" s="134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43" t="n"/>
      <c r="DO12" s="2643" t="n"/>
      <c r="DP12" s="2643" t="n"/>
      <c r="DQ12" s="2643" t="n"/>
      <c r="DR12" s="2643" t="n"/>
      <c r="DS12" s="2643" t="n"/>
      <c r="DT12" s="2643" t="n"/>
      <c r="DU12" s="2643" t="n"/>
      <c r="DV12" s="2643" t="n"/>
      <c r="DW12" s="2643" t="n"/>
      <c r="DX12" s="2424">
        <f>(CS12-CZ12)*10^6</f>
        <v/>
      </c>
      <c r="DY12" s="2424">
        <f>(CT12-DC12)*10^6</f>
        <v/>
      </c>
      <c r="DZ12" s="2424">
        <f>(CW12-DD12)*10^6</f>
        <v/>
      </c>
      <c r="EA12" s="2643" t="n"/>
    </row>
    <row r="13">
      <c r="B13" s="1194" t="inlineStr">
        <is>
          <t>Dividendes reçus des participations non consolidées (+)</t>
        </is>
      </c>
      <c r="C13" s="2082" t="inlineStr">
        <is>
          <t>FLUX7</t>
        </is>
      </c>
      <c r="D13" s="2588" t="n">
        <v>0</v>
      </c>
      <c r="E13" s="2481" t="n">
        <v>0</v>
      </c>
      <c r="F13" s="2481" t="n">
        <v>0</v>
      </c>
      <c r="G13" s="2481" t="n">
        <v>0</v>
      </c>
      <c r="H13" s="134" t="n"/>
      <c r="I13" s="1152" t="n"/>
      <c r="J13" s="2588" t="n">
        <v>0</v>
      </c>
      <c r="K13" s="2481" t="n">
        <v>0</v>
      </c>
      <c r="L13" s="2481" t="n">
        <v>0</v>
      </c>
      <c r="M13" s="2481" t="n">
        <v>0</v>
      </c>
      <c r="N13" s="134" t="n"/>
      <c r="O13" s="134" t="n"/>
      <c r="P13" s="2588" t="n">
        <v>0</v>
      </c>
      <c r="Q13" s="2481" t="n">
        <v>0</v>
      </c>
      <c r="R13" s="2481" t="n">
        <v>0</v>
      </c>
      <c r="S13" s="2481" t="n">
        <v>0</v>
      </c>
      <c r="T13" s="134" t="n"/>
      <c r="U13" s="134" t="n"/>
      <c r="V13" s="2588" t="n">
        <v>0</v>
      </c>
      <c r="W13" s="2481" t="n">
        <v>0</v>
      </c>
      <c r="X13" s="2481" t="n">
        <v>0</v>
      </c>
      <c r="Y13" s="2481" t="n">
        <v>0</v>
      </c>
      <c r="Z13" s="2481" t="n">
        <v>0</v>
      </c>
      <c r="AA13" s="2481" t="n">
        <v>0</v>
      </c>
      <c r="AB13" s="134" t="n"/>
      <c r="AC13" s="2100" t="n"/>
      <c r="AD13" s="2588" t="n">
        <v>0</v>
      </c>
      <c r="AE13" s="2481" t="n">
        <v>0</v>
      </c>
      <c r="AF13" s="2481" t="n">
        <v>0</v>
      </c>
      <c r="AG13" s="2481" t="n">
        <v>0</v>
      </c>
      <c r="AH13" s="2481" t="n">
        <v>0</v>
      </c>
      <c r="AI13" s="2481" t="n">
        <v>0</v>
      </c>
      <c r="AJ13" s="134" t="n"/>
      <c r="AK13" s="136" t="n"/>
      <c r="AL13" s="2588" t="n">
        <v>0</v>
      </c>
      <c r="AM13" s="2481" t="n">
        <v>0</v>
      </c>
      <c r="AN13" s="2481" t="n">
        <v>0</v>
      </c>
      <c r="AO13" s="2481" t="n">
        <v>0</v>
      </c>
      <c r="AP13" s="2481" t="n">
        <v>0</v>
      </c>
      <c r="AQ13" s="2481" t="n">
        <v>0</v>
      </c>
      <c r="AR13" s="2481" t="n">
        <v>0</v>
      </c>
      <c r="AS13" s="2101" t="n"/>
      <c r="AT13" s="136" t="n"/>
      <c r="AU13" s="2588" t="n">
        <v>0</v>
      </c>
      <c r="AV13" s="2481" t="n">
        <v>0</v>
      </c>
      <c r="AW13" s="2481" t="n">
        <v>0</v>
      </c>
      <c r="AX13" s="2481" t="n">
        <v>0</v>
      </c>
      <c r="AY13" s="2481" t="n">
        <v>0</v>
      </c>
      <c r="AZ13" s="2481" t="n">
        <v>0</v>
      </c>
      <c r="BA13" s="2101" t="n"/>
      <c r="BB13" s="136" t="n"/>
      <c r="BC13" s="2588" t="n">
        <v>0</v>
      </c>
      <c r="BD13" s="2481" t="n">
        <v>0</v>
      </c>
      <c r="BE13" s="2481" t="n">
        <v>0</v>
      </c>
      <c r="BF13" s="2481" t="n">
        <v>0</v>
      </c>
      <c r="BG13" s="2481" t="n">
        <v>0</v>
      </c>
      <c r="BH13" s="2481" t="n">
        <v>0</v>
      </c>
      <c r="BI13" s="2101" t="n"/>
      <c r="BJ13" s="136" t="n"/>
      <c r="BK13" s="2588" t="n"/>
      <c r="BL13" s="2481" t="n"/>
      <c r="BM13" s="2481" t="n"/>
      <c r="BN13" s="2481" t="n"/>
      <c r="BO13" s="2481" t="n"/>
      <c r="BP13" s="2481" t="n"/>
      <c r="BQ13" s="2481" t="n"/>
      <c r="BR13" s="2101" t="n"/>
      <c r="BS13" s="136" t="n"/>
      <c r="BT13" s="2588" t="n"/>
      <c r="BU13" s="2481" t="n"/>
      <c r="BV13" s="2481" t="n"/>
      <c r="BW13" s="2481" t="n"/>
      <c r="BX13" s="2481" t="n"/>
      <c r="BY13" s="2481" t="n"/>
      <c r="BZ13" s="2101" t="n"/>
      <c r="CA13" s="136" t="n"/>
      <c r="CB13" s="2588" t="n"/>
      <c r="CC13" s="2481" t="n"/>
      <c r="CD13" s="2481" t="n"/>
      <c r="CE13" s="2481" t="n"/>
      <c r="CF13" s="2481" t="n"/>
      <c r="CG13" s="2481" t="n"/>
      <c r="CH13" s="2101" t="n"/>
      <c r="CI13" s="136" t="n"/>
      <c r="CJ13" s="2588" t="n"/>
      <c r="CK13" s="2481" t="n"/>
      <c r="CL13" s="2481" t="n"/>
      <c r="CM13" s="2481" t="n"/>
      <c r="CN13" s="2481" t="n"/>
      <c r="CO13" s="2481" t="n"/>
      <c r="CP13" s="2101" t="n"/>
      <c r="CQ13" s="136" t="n"/>
      <c r="CR13" s="2481" t="n">
        <v>0</v>
      </c>
      <c r="CS13" s="2481" t="n">
        <v>0</v>
      </c>
      <c r="CT13" s="2481" t="n">
        <v>0</v>
      </c>
      <c r="CU13" s="2481" t="n">
        <v>0</v>
      </c>
      <c r="CV13" s="2481" t="n">
        <v>0</v>
      </c>
      <c r="CW13" s="2481" t="n">
        <v>0</v>
      </c>
      <c r="CX13" s="2102">
        <f>IFERROR(CR13/CW13-1, "-")</f>
        <v/>
      </c>
      <c r="CY13" s="2481" t="n"/>
      <c r="CZ13" s="2481" t="n">
        <v>0</v>
      </c>
      <c r="DA13" s="2481" t="n"/>
      <c r="DB13" s="2481" t="n">
        <v>0</v>
      </c>
      <c r="DC13" s="2481" t="n"/>
      <c r="DD13" s="2481" t="n"/>
      <c r="DE13" s="134" t="n"/>
      <c r="DF13" s="134" t="n"/>
      <c r="DG13" s="134" t="n"/>
      <c r="DH13" s="134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43" t="n"/>
      <c r="DO13" s="2643" t="n"/>
      <c r="DP13" s="2643" t="n"/>
      <c r="DQ13" s="2643" t="n"/>
      <c r="DR13" s="2643" t="n"/>
      <c r="DS13" s="2643" t="n"/>
      <c r="DT13" s="2643" t="n"/>
      <c r="DU13" s="2643" t="n"/>
      <c r="DV13" s="2643" t="n"/>
      <c r="DW13" s="2643" t="n"/>
      <c r="DX13" s="2424">
        <f>(CS13-CZ13)*10^6</f>
        <v/>
      </c>
      <c r="DY13" s="2424">
        <f>(CT13-DC13)*10^6</f>
        <v/>
      </c>
      <c r="DZ13" s="2424">
        <f>(CW13-DD13)*10^6</f>
        <v/>
      </c>
      <c r="EA13" s="2643" t="n"/>
    </row>
    <row customHeight="1" ht="4.5" r="14" s="2323">
      <c r="B14" s="1194" t="n"/>
      <c r="C14" s="2082" t="n"/>
      <c r="D14" s="2588" t="n"/>
      <c r="E14" s="2481" t="n"/>
      <c r="F14" s="2481" t="n"/>
      <c r="G14" s="2481" t="n"/>
      <c r="H14" s="134" t="n"/>
      <c r="I14" s="1152" t="n"/>
      <c r="J14" s="2588" t="n"/>
      <c r="K14" s="2481" t="n"/>
      <c r="L14" s="2481" t="n"/>
      <c r="M14" s="2481" t="n"/>
      <c r="N14" s="134" t="n"/>
      <c r="O14" s="134" t="n"/>
      <c r="P14" s="2588" t="n"/>
      <c r="Q14" s="2481" t="n"/>
      <c r="R14" s="2481" t="n"/>
      <c r="S14" s="2481" t="n"/>
      <c r="T14" s="134" t="n"/>
      <c r="U14" s="134" t="n"/>
      <c r="V14" s="2588" t="n"/>
      <c r="W14" s="2481" t="n"/>
      <c r="X14" s="2481" t="n"/>
      <c r="Y14" s="2481" t="n"/>
      <c r="Z14" s="2481" t="n"/>
      <c r="AA14" s="2481" t="n"/>
      <c r="AB14" s="134" t="n"/>
      <c r="AC14" s="2100" t="n"/>
      <c r="AD14" s="2588" t="n"/>
      <c r="AE14" s="2481" t="n"/>
      <c r="AF14" s="2481" t="n"/>
      <c r="AG14" s="2481" t="n"/>
      <c r="AH14" s="2481" t="n"/>
      <c r="AI14" s="2481" t="n"/>
      <c r="AJ14" s="134" t="n"/>
      <c r="AK14" s="136" t="n"/>
      <c r="AL14" s="2588" t="n"/>
      <c r="AM14" s="2481" t="n"/>
      <c r="AN14" s="2481" t="n"/>
      <c r="AO14" s="2481" t="n"/>
      <c r="AP14" s="2481" t="n"/>
      <c r="AQ14" s="2481" t="n"/>
      <c r="AR14" s="2481" t="n"/>
      <c r="AS14" s="2101" t="n"/>
      <c r="AT14" s="136" t="n"/>
      <c r="AU14" s="2588" t="n"/>
      <c r="AV14" s="2481" t="n"/>
      <c r="AW14" s="2481" t="n"/>
      <c r="AX14" s="2481" t="n"/>
      <c r="AY14" s="2481" t="n"/>
      <c r="AZ14" s="2481" t="n"/>
      <c r="BA14" s="2101" t="n"/>
      <c r="BB14" s="136" t="n"/>
      <c r="BC14" s="2588" t="n"/>
      <c r="BD14" s="2481" t="n"/>
      <c r="BE14" s="2481" t="n"/>
      <c r="BF14" s="2481" t="n"/>
      <c r="BG14" s="2481" t="n"/>
      <c r="BH14" s="2481" t="n"/>
      <c r="BI14" s="2101" t="n"/>
      <c r="BJ14" s="136" t="n"/>
      <c r="BK14" s="2588" t="n"/>
      <c r="BL14" s="2481" t="n"/>
      <c r="BM14" s="2481" t="n"/>
      <c r="BN14" s="2481" t="n"/>
      <c r="BO14" s="2481" t="n"/>
      <c r="BP14" s="2481" t="n"/>
      <c r="BQ14" s="2481" t="n"/>
      <c r="BR14" s="2101" t="n"/>
      <c r="BS14" s="136" t="n"/>
      <c r="BT14" s="2588" t="n"/>
      <c r="BU14" s="2481" t="n"/>
      <c r="BV14" s="2481" t="n"/>
      <c r="BW14" s="2481" t="n"/>
      <c r="BX14" s="2481" t="n"/>
      <c r="BY14" s="2481" t="n"/>
      <c r="BZ14" s="2101" t="n"/>
      <c r="CA14" s="136" t="n"/>
      <c r="CB14" s="2588" t="n"/>
      <c r="CC14" s="2481" t="n"/>
      <c r="CD14" s="2481" t="n"/>
      <c r="CE14" s="2481" t="n"/>
      <c r="CF14" s="2481" t="n"/>
      <c r="CG14" s="2481" t="n"/>
      <c r="CH14" s="2101" t="n"/>
      <c r="CI14" s="136" t="n"/>
      <c r="CJ14" s="2588" t="n"/>
      <c r="CK14" s="2481" t="n"/>
      <c r="CL14" s="2481" t="n"/>
      <c r="CM14" s="2481" t="n"/>
      <c r="CN14" s="2481" t="n"/>
      <c r="CO14" s="2481" t="n"/>
      <c r="CP14" s="2101" t="n"/>
      <c r="CQ14" s="136" t="n"/>
      <c r="CR14" s="2481" t="n"/>
      <c r="CS14" s="2481" t="n"/>
      <c r="CT14" s="2481" t="n"/>
      <c r="CU14" s="2481" t="n"/>
      <c r="CV14" s="2481" t="n"/>
      <c r="CW14" s="2481" t="n"/>
      <c r="CX14" s="2102">
        <f>IFERROR(CR14/CW14-1, "-")</f>
        <v/>
      </c>
      <c r="CY14" s="2481" t="n"/>
      <c r="CZ14" s="2481" t="n"/>
      <c r="DA14" s="2481" t="n"/>
      <c r="DB14" s="2481" t="n"/>
      <c r="DC14" s="2481" t="n"/>
      <c r="DD14" s="2481" t="n"/>
      <c r="DE14" s="134" t="n"/>
      <c r="DF14" s="134" t="n"/>
      <c r="DG14" s="134" t="n"/>
      <c r="DH14" s="134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43" t="n"/>
      <c r="DO14" s="2643" t="n"/>
      <c r="DP14" s="2643" t="n"/>
      <c r="DQ14" s="2643" t="n"/>
      <c r="DR14" s="2643" t="n"/>
      <c r="DS14" s="2643" t="n"/>
      <c r="DT14" s="2643" t="n"/>
      <c r="DU14" s="2643" t="n"/>
      <c r="DV14" s="2643" t="n"/>
      <c r="DW14" s="2643" t="n"/>
      <c r="DX14" s="2424">
        <f>(CS14-CZ14)*10^6</f>
        <v/>
      </c>
      <c r="DY14" s="2424">
        <f>(CT14-DC14)*10^6</f>
        <v/>
      </c>
      <c r="DZ14" s="2424">
        <f>(CW14-DD14)*10^6</f>
        <v/>
      </c>
      <c r="EA14" s="2643" t="n"/>
    </row>
    <row customHeight="1" ht="27" r="15" s="2323">
      <c r="B15" s="2107" t="inlineStr">
        <is>
          <t>Investissements bruts (Flux d'augmentation des immos corporelles et incorporelles bruts de la période)   (-)</t>
        </is>
      </c>
      <c r="C15" s="2082" t="inlineStr">
        <is>
          <t>FLUX9</t>
        </is>
      </c>
      <c r="D15" s="3476" t="n">
        <v>-831484882.925</v>
      </c>
      <c r="E15" s="2481" t="n">
        <v>-505459364.325323</v>
      </c>
      <c r="F15" s="2481" t="n">
        <v>-326025518.599677</v>
      </c>
      <c r="G15" s="2481" t="n">
        <v>-1255172837.885</v>
      </c>
      <c r="H15" s="134" t="n">
        <v>-0.33755347643909</v>
      </c>
      <c r="I15" s="1152" t="n"/>
      <c r="J15" s="3476" t="n">
        <v>-960513524.925</v>
      </c>
      <c r="K15" s="2481" t="n">
        <v>-908346850.38736</v>
      </c>
      <c r="L15" s="2481" t="n">
        <v>-52166674.53763998</v>
      </c>
      <c r="M15" s="2481" t="n">
        <v>-826412218.9250002</v>
      </c>
      <c r="N15" s="134" t="n">
        <v>0.1622692682042373</v>
      </c>
      <c r="O15" s="134" t="n"/>
      <c r="P15" s="3476" t="n">
        <v>-681206032.925</v>
      </c>
      <c r="Q15" s="2481" t="n">
        <v>-2834522231.39634</v>
      </c>
      <c r="R15" s="2481" t="n">
        <v>2153316198.47134</v>
      </c>
      <c r="S15" s="2481" t="n">
        <v>-921914943.1899997</v>
      </c>
      <c r="T15" s="134" t="n">
        <v>-0.2610966576071557</v>
      </c>
      <c r="U15" s="134" t="n"/>
      <c r="V15" s="3476" t="n">
        <v>-1341343531.34</v>
      </c>
      <c r="W15" s="2481" t="n">
        <v>-2222218986.12856</v>
      </c>
      <c r="X15" s="2481" t="n">
        <v>-2282823851.573</v>
      </c>
      <c r="Y15" s="2481" t="n">
        <v>880875454.7885602</v>
      </c>
      <c r="Z15" s="2481" t="n">
        <v>941480320.233</v>
      </c>
      <c r="AA15" s="2481" t="n">
        <v>-4263802783.7</v>
      </c>
      <c r="AB15" s="134" t="n">
        <v>-0.6854114509076749</v>
      </c>
      <c r="AC15" s="2100" t="n"/>
      <c r="AD15" s="3476" t="n">
        <v>-1274446927.02</v>
      </c>
      <c r="AE15" s="2481" t="n">
        <v>-2667628286.04659</v>
      </c>
      <c r="AF15" s="2481" t="n">
        <v>-2728233151.49104</v>
      </c>
      <c r="AG15" s="2481" t="n">
        <v>1393181359.02659</v>
      </c>
      <c r="AH15" s="2481" t="n">
        <v>1453786224.47104</v>
      </c>
      <c r="AI15" s="2481" t="n">
        <v>-770706234.5212216</v>
      </c>
      <c r="AJ15" s="134" t="n">
        <v>0.6536092092361394</v>
      </c>
      <c r="AK15" s="136" t="n"/>
      <c r="AL15" s="3476" t="n">
        <v>-1002907759.03067</v>
      </c>
      <c r="AM15" s="2481" t="n">
        <v>-2080833187.09277</v>
      </c>
      <c r="AN15" s="2481" t="n">
        <v>-2264438052.53721</v>
      </c>
      <c r="AO15" s="2481" t="n">
        <v>-2081438052.53721</v>
      </c>
      <c r="AP15" s="2481" t="n">
        <v>1077925428.0621</v>
      </c>
      <c r="AQ15" s="2481" t="n">
        <v>1261530293.50654</v>
      </c>
      <c r="AR15" s="2481" t="n">
        <v>-1433859549.925</v>
      </c>
      <c r="AS15" s="2101" t="n">
        <v>-0.3005536985242883</v>
      </c>
      <c r="AT15" s="136" t="n"/>
      <c r="AU15" s="3476" t="n">
        <v>-1571219344.76738</v>
      </c>
      <c r="AV15" s="2481" t="n">
        <v>-1398007443.35489</v>
      </c>
      <c r="AW15" s="2481" t="n">
        <v>-2458612308.79933</v>
      </c>
      <c r="AX15" s="2481" t="n">
        <v>-173211901.4124899</v>
      </c>
      <c r="AY15" s="2481" t="n">
        <v>887392964.0319502</v>
      </c>
      <c r="AZ15" s="2481" t="n">
        <v>-3075095840.925</v>
      </c>
      <c r="BA15" s="2101" t="n">
        <v>-0.4890502845938124</v>
      </c>
      <c r="BB15" s="136" t="n"/>
      <c r="BC15" s="3476" t="n">
        <v>-3862037684</v>
      </c>
      <c r="BD15" s="2481" t="n">
        <v>-3425605302.77648</v>
      </c>
      <c r="BE15" s="2481" t="n">
        <v>-3065448268.22093</v>
      </c>
      <c r="BF15" s="2481" t="n">
        <v>-436432381.2235203</v>
      </c>
      <c r="BG15" s="2481" t="n">
        <v>-796589415.7790704</v>
      </c>
      <c r="BH15" s="2481" t="n">
        <v>0</v>
      </c>
      <c r="BI15" s="2101" t="n"/>
      <c r="BJ15" s="136" t="n"/>
      <c r="BK15" s="3476" t="n"/>
      <c r="BL15" s="2481" t="n"/>
      <c r="BM15" s="2481" t="n"/>
      <c r="BN15" s="2481" t="n"/>
      <c r="BO15" s="2481" t="n"/>
      <c r="BP15" s="2481" t="n"/>
      <c r="BQ15" s="2481" t="n"/>
      <c r="BR15" s="2101" t="n"/>
      <c r="BS15" s="136" t="n"/>
      <c r="BT15" s="3476" t="n"/>
      <c r="BU15" s="2481" t="n"/>
      <c r="BV15" s="2481" t="n"/>
      <c r="BW15" s="2481" t="n"/>
      <c r="BX15" s="2481" t="n"/>
      <c r="BY15" s="2481" t="n"/>
      <c r="BZ15" s="2101" t="n"/>
      <c r="CA15" s="136" t="n"/>
      <c r="CB15" s="3476" t="n"/>
      <c r="CC15" s="2481" t="n"/>
      <c r="CD15" s="2481" t="n"/>
      <c r="CE15" s="2481" t="n"/>
      <c r="CF15" s="2481" t="n"/>
      <c r="CG15" s="2481" t="n"/>
      <c r="CH15" s="2101" t="n"/>
      <c r="CI15" s="136" t="n"/>
      <c r="CJ15" s="3476" t="n"/>
      <c r="CK15" s="2481" t="n"/>
      <c r="CL15" s="2481" t="n"/>
      <c r="CM15" s="2481" t="n"/>
      <c r="CN15" s="2481" t="n"/>
      <c r="CO15" s="2481" t="n"/>
      <c r="CP15" s="2101" t="n"/>
      <c r="CQ15" s="136" t="n"/>
      <c r="CR15" s="2481" t="n">
        <v>-11525159686.93305</v>
      </c>
      <c r="CS15" s="2481" t="n">
        <v>-16042621651.50831</v>
      </c>
      <c r="CT15" s="2481" t="n">
        <v>-9629045260.471539</v>
      </c>
      <c r="CU15" s="2481" t="n">
        <v>4517461964.575262</v>
      </c>
      <c r="CV15" s="2481" t="n">
        <v>-1896114426.461512</v>
      </c>
      <c r="CW15" s="2481" t="n">
        <v>-12546964409.07122</v>
      </c>
      <c r="CX15" s="2102">
        <f>IFERROR(CR15/CW15-1, "-")</f>
        <v/>
      </c>
      <c r="CY15" s="2481" t="n"/>
      <c r="CZ15" s="2481" t="n">
        <v>-22490002552.5359</v>
      </c>
      <c r="DA15" s="2481" t="n"/>
      <c r="DB15" s="2481" t="n">
        <v>-29457342132.716</v>
      </c>
      <c r="DC15" s="2481" t="n"/>
      <c r="DD15" s="2481" t="n"/>
      <c r="DE15" s="134">
        <f>+CZ15/DD15-1</f>
        <v/>
      </c>
      <c r="DF15" s="134">
        <f>+DA15/DD15-1</f>
        <v/>
      </c>
      <c r="DG15" s="134">
        <f>+DB15/DD15-1</f>
        <v/>
      </c>
      <c r="DH15" s="134">
        <f>+DC15/DD15-1</f>
        <v/>
      </c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43" t="n"/>
      <c r="DO15" s="2643" t="n"/>
      <c r="DP15" s="2643" t="n"/>
      <c r="DQ15" s="2643" t="n"/>
      <c r="DR15" s="2643" t="n"/>
      <c r="DS15" s="2643" t="n"/>
      <c r="DT15" s="2643" t="n"/>
      <c r="DU15" s="2643" t="n"/>
      <c r="DV15" s="2643" t="n"/>
      <c r="DW15" s="2643" t="n"/>
      <c r="DX15" s="2424">
        <f>(CS15-CZ15)*10^6</f>
        <v/>
      </c>
      <c r="DY15" s="2424">
        <f>(CT15-DC15)*10^6</f>
        <v/>
      </c>
      <c r="DZ15" s="2424">
        <f>(CW15-DD15)*10^6</f>
        <v/>
      </c>
      <c r="EA15" s="2643" t="n"/>
    </row>
    <row customHeight="1" ht="3.75" r="16" s="2323">
      <c r="B16" s="1194" t="n"/>
      <c r="C16" s="2082" t="n"/>
      <c r="D16" s="2588" t="n"/>
      <c r="E16" s="2481" t="n"/>
      <c r="F16" s="2481" t="n"/>
      <c r="G16" s="2481" t="n"/>
      <c r="H16" s="134" t="n"/>
      <c r="I16" s="1152" t="n"/>
      <c r="J16" s="2588" t="n"/>
      <c r="K16" s="2481" t="n"/>
      <c r="L16" s="2481" t="n"/>
      <c r="M16" s="2481" t="n"/>
      <c r="N16" s="134" t="n"/>
      <c r="O16" s="134" t="n"/>
      <c r="P16" s="2588" t="n"/>
      <c r="Q16" s="2481" t="n"/>
      <c r="R16" s="2481" t="n"/>
      <c r="S16" s="2481" t="n"/>
      <c r="T16" s="134" t="n"/>
      <c r="U16" s="134" t="n"/>
      <c r="V16" s="2588" t="n"/>
      <c r="W16" s="2481" t="n"/>
      <c r="X16" s="2481" t="n"/>
      <c r="Y16" s="2481" t="n"/>
      <c r="Z16" s="2481" t="n"/>
      <c r="AA16" s="2481" t="n"/>
      <c r="AB16" s="134" t="n"/>
      <c r="AC16" s="2100" t="n"/>
      <c r="AD16" s="2588" t="n"/>
      <c r="AE16" s="2481" t="n"/>
      <c r="AF16" s="2481" t="n"/>
      <c r="AG16" s="2481" t="n"/>
      <c r="AH16" s="2481" t="n"/>
      <c r="AI16" s="2481" t="n"/>
      <c r="AJ16" s="134" t="n"/>
      <c r="AK16" s="136" t="n"/>
      <c r="AL16" s="2588" t="n"/>
      <c r="AM16" s="2481" t="n"/>
      <c r="AN16" s="2481" t="n"/>
      <c r="AO16" s="2481" t="n"/>
      <c r="AP16" s="2481" t="n"/>
      <c r="AQ16" s="2481" t="n"/>
      <c r="AR16" s="2481" t="n"/>
      <c r="AS16" s="2101" t="n"/>
      <c r="AT16" s="136" t="n"/>
      <c r="AU16" s="2588" t="n"/>
      <c r="AV16" s="2481" t="n"/>
      <c r="AW16" s="2481" t="n"/>
      <c r="AX16" s="2481" t="n"/>
      <c r="AY16" s="2481" t="n"/>
      <c r="AZ16" s="2481" t="n"/>
      <c r="BA16" s="2101" t="n"/>
      <c r="BB16" s="136" t="n"/>
      <c r="BC16" s="2588" t="n"/>
      <c r="BD16" s="2481" t="n"/>
      <c r="BE16" s="2481" t="n"/>
      <c r="BF16" s="2481" t="n"/>
      <c r="BG16" s="2481" t="n"/>
      <c r="BH16" s="2481" t="n"/>
      <c r="BI16" s="2101" t="n"/>
      <c r="BJ16" s="136" t="n"/>
      <c r="BK16" s="2588" t="n"/>
      <c r="BL16" s="2481" t="n"/>
      <c r="BM16" s="2481" t="n"/>
      <c r="BN16" s="2481" t="n"/>
      <c r="BO16" s="2481" t="n"/>
      <c r="BP16" s="2481" t="n"/>
      <c r="BQ16" s="2481" t="n"/>
      <c r="BR16" s="2101" t="n"/>
      <c r="BS16" s="136" t="n"/>
      <c r="BT16" s="2588" t="n"/>
      <c r="BU16" s="2481" t="n"/>
      <c r="BV16" s="2481" t="n"/>
      <c r="BW16" s="2481" t="n"/>
      <c r="BX16" s="2481" t="n"/>
      <c r="BY16" s="2481" t="n"/>
      <c r="BZ16" s="2101" t="n"/>
      <c r="CA16" s="136" t="n"/>
      <c r="CB16" s="2588" t="n"/>
      <c r="CC16" s="2481" t="n"/>
      <c r="CD16" s="2481" t="n"/>
      <c r="CE16" s="2481" t="n"/>
      <c r="CF16" s="2481" t="n"/>
      <c r="CG16" s="2481" t="n"/>
      <c r="CH16" s="2101" t="n"/>
      <c r="CI16" s="136" t="n"/>
      <c r="CJ16" s="2588" t="n"/>
      <c r="CK16" s="2481" t="n"/>
      <c r="CL16" s="2481" t="n"/>
      <c r="CM16" s="2481" t="n"/>
      <c r="CN16" s="2481" t="n"/>
      <c r="CO16" s="2481" t="n"/>
      <c r="CP16" s="2101" t="n"/>
      <c r="CQ16" s="136" t="n"/>
      <c r="CR16" s="2481" t="n"/>
      <c r="CS16" s="2481" t="n"/>
      <c r="CT16" s="2481" t="n"/>
      <c r="CU16" s="2481" t="n"/>
      <c r="CV16" s="2481" t="n"/>
      <c r="CW16" s="2481" t="n"/>
      <c r="CX16" s="2102">
        <f>IFERROR(CR16/CW16-1, "-")</f>
        <v/>
      </c>
      <c r="CY16" s="2481" t="n"/>
      <c r="CZ16" s="2481" t="n"/>
      <c r="DA16" s="2481" t="n"/>
      <c r="DB16" s="2481" t="n"/>
      <c r="DC16" s="2481" t="n"/>
      <c r="DD16" s="2481" t="n"/>
      <c r="DE16" s="134" t="n"/>
      <c r="DF16" s="134" t="n"/>
      <c r="DG16" s="134" t="n"/>
      <c r="DH16" s="134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43" t="n"/>
      <c r="DO16" s="2643" t="n"/>
      <c r="DP16" s="2643" t="n"/>
      <c r="DQ16" s="2643" t="n"/>
      <c r="DR16" s="2643" t="n"/>
      <c r="DS16" s="2643" t="n"/>
      <c r="DT16" s="2643" t="n"/>
      <c r="DU16" s="2643" t="n"/>
      <c r="DV16" s="2643" t="n"/>
      <c r="DW16" s="2643" t="n"/>
      <c r="DX16" s="2424">
        <f>(CS16-CZ16)*10^6</f>
        <v/>
      </c>
      <c r="DY16" s="2424">
        <f>(CT16-DC16)*10^6</f>
        <v/>
      </c>
      <c r="DZ16" s="2424">
        <f>(CW16-DD16)*10^6</f>
        <v/>
      </c>
      <c r="EA16" s="2643" t="n"/>
    </row>
    <row customHeight="1" ht="27" r="17" s="2323">
      <c r="B17" s="2108" t="inlineStr">
        <is>
          <t>Produit de cession des immobilisations corporelles et incorporelles (+)</t>
        </is>
      </c>
      <c r="C17" s="2082" t="inlineStr">
        <is>
          <t>FLUX11</t>
        </is>
      </c>
      <c r="D17" s="2588" t="n">
        <v>0</v>
      </c>
      <c r="E17" s="2481" t="n">
        <v>0</v>
      </c>
      <c r="F17" s="2481" t="n">
        <v>0</v>
      </c>
      <c r="G17" s="2481" t="n">
        <v>0</v>
      </c>
      <c r="H17" s="134" t="n"/>
      <c r="I17" s="1152" t="n"/>
      <c r="J17" s="2588" t="n">
        <v>0</v>
      </c>
      <c r="K17" s="2481" t="n">
        <v>0</v>
      </c>
      <c r="L17" s="2481" t="n">
        <v>0</v>
      </c>
      <c r="M17" s="2481" t="n">
        <v>0</v>
      </c>
      <c r="N17" s="134" t="n"/>
      <c r="O17" s="134" t="n"/>
      <c r="P17" s="2588" t="n">
        <v>0</v>
      </c>
      <c r="Q17" s="2481" t="n">
        <v>0</v>
      </c>
      <c r="R17" s="2481" t="n">
        <v>0</v>
      </c>
      <c r="S17" s="2481" t="n">
        <v>0</v>
      </c>
      <c r="T17" s="134" t="n"/>
      <c r="U17" s="134" t="n"/>
      <c r="V17" s="2588" t="n">
        <v>0</v>
      </c>
      <c r="W17" s="2481" t="n">
        <v>0</v>
      </c>
      <c r="X17" s="2481" t="n">
        <v>0</v>
      </c>
      <c r="Y17" s="2481" t="n">
        <v>0</v>
      </c>
      <c r="Z17" s="2481" t="n">
        <v>0</v>
      </c>
      <c r="AA17" s="2481" t="n">
        <v>0</v>
      </c>
      <c r="AB17" s="134" t="n"/>
      <c r="AC17" s="2100" t="n"/>
      <c r="AD17" s="2588" t="n">
        <v>0</v>
      </c>
      <c r="AE17" s="2481" t="n">
        <v>0</v>
      </c>
      <c r="AF17" s="2481" t="n">
        <v>0</v>
      </c>
      <c r="AG17" s="2481" t="n">
        <v>0</v>
      </c>
      <c r="AH17" s="2481" t="n">
        <v>0</v>
      </c>
      <c r="AI17" s="2481" t="n">
        <v>0</v>
      </c>
      <c r="AJ17" s="134" t="n"/>
      <c r="AK17" s="136" t="n"/>
      <c r="AL17" s="2588" t="n">
        <v>0</v>
      </c>
      <c r="AM17" s="2481" t="n">
        <v>0</v>
      </c>
      <c r="AN17" s="2481" t="n">
        <v>0</v>
      </c>
      <c r="AO17" s="2481" t="n">
        <v>0</v>
      </c>
      <c r="AP17" s="2481" t="n">
        <v>0</v>
      </c>
      <c r="AQ17" s="2481" t="n">
        <v>0</v>
      </c>
      <c r="AR17" s="2481" t="n">
        <v>0</v>
      </c>
      <c r="AS17" s="2101" t="n"/>
      <c r="AT17" s="136" t="n"/>
      <c r="AU17" s="2588" t="n">
        <v>0</v>
      </c>
      <c r="AV17" s="2481" t="n">
        <v>0</v>
      </c>
      <c r="AW17" s="2481" t="n">
        <v>0</v>
      </c>
      <c r="AX17" s="2481" t="n">
        <v>0</v>
      </c>
      <c r="AY17" s="2481" t="n">
        <v>0</v>
      </c>
      <c r="AZ17" s="2481" t="n">
        <v>0</v>
      </c>
      <c r="BA17" s="2101" t="n"/>
      <c r="BB17" s="136" t="n"/>
      <c r="BC17" s="2588" t="n">
        <v>0</v>
      </c>
      <c r="BD17" s="2481" t="n">
        <v>0</v>
      </c>
      <c r="BE17" s="2481" t="n">
        <v>0</v>
      </c>
      <c r="BF17" s="2481" t="n">
        <v>0</v>
      </c>
      <c r="BG17" s="2481" t="n">
        <v>0</v>
      </c>
      <c r="BH17" s="2481" t="n">
        <v>0</v>
      </c>
      <c r="BI17" s="2101" t="n"/>
      <c r="BJ17" s="136" t="n"/>
      <c r="BK17" s="2588" t="n"/>
      <c r="BL17" s="2481" t="n"/>
      <c r="BM17" s="2481" t="n"/>
      <c r="BN17" s="2481" t="n"/>
      <c r="BO17" s="2481" t="n"/>
      <c r="BP17" s="2481" t="n"/>
      <c r="BQ17" s="2481" t="n"/>
      <c r="BR17" s="2101" t="n"/>
      <c r="BS17" s="136" t="n"/>
      <c r="BT17" s="2588" t="n"/>
      <c r="BU17" s="2481" t="n"/>
      <c r="BV17" s="2481" t="n"/>
      <c r="BW17" s="2481" t="n"/>
      <c r="BX17" s="2481" t="n"/>
      <c r="BY17" s="2481" t="n"/>
      <c r="BZ17" s="2101" t="n"/>
      <c r="CA17" s="136" t="n"/>
      <c r="CB17" s="2588" t="n"/>
      <c r="CC17" s="2481" t="n"/>
      <c r="CD17" s="2481" t="n"/>
      <c r="CE17" s="2481" t="n"/>
      <c r="CF17" s="2481" t="n"/>
      <c r="CG17" s="2481" t="n"/>
      <c r="CH17" s="2101" t="n"/>
      <c r="CI17" s="136" t="n"/>
      <c r="CJ17" s="2588" t="n"/>
      <c r="CK17" s="2481" t="n"/>
      <c r="CL17" s="2481" t="n"/>
      <c r="CM17" s="2481" t="n"/>
      <c r="CN17" s="2481" t="n"/>
      <c r="CO17" s="2481" t="n"/>
      <c r="CP17" s="2101" t="n"/>
      <c r="CQ17" s="136" t="n"/>
      <c r="CR17" s="2481" t="n">
        <v>0</v>
      </c>
      <c r="CS17" s="2481" t="n">
        <v>0</v>
      </c>
      <c r="CT17" s="2481" t="n">
        <v>0</v>
      </c>
      <c r="CU17" s="2481" t="n">
        <v>0</v>
      </c>
      <c r="CV17" s="2481" t="n">
        <v>0</v>
      </c>
      <c r="CW17" s="2481" t="n">
        <v>0</v>
      </c>
      <c r="CX17" s="2102">
        <f>IFERROR(CR17/CW17-1, "-")</f>
        <v/>
      </c>
      <c r="CY17" s="2481" t="n"/>
      <c r="CZ17" s="2481" t="n">
        <v>0</v>
      </c>
      <c r="DA17" s="2481" t="n"/>
      <c r="DB17" s="2481" t="n">
        <v>0</v>
      </c>
      <c r="DC17" s="2481" t="n"/>
      <c r="DD17" s="2481" t="n"/>
      <c r="DE17" s="134" t="n"/>
      <c r="DF17" s="134" t="n"/>
      <c r="DG17" s="134" t="n"/>
      <c r="DH17" s="134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43" t="n"/>
      <c r="DO17" s="2643" t="n"/>
      <c r="DP17" s="2643" t="n"/>
      <c r="DQ17" s="2643" t="n"/>
      <c r="DR17" s="2643" t="n"/>
      <c r="DS17" s="2643" t="n"/>
      <c r="DT17" s="2643" t="n"/>
      <c r="DU17" s="2643" t="n"/>
      <c r="DV17" s="2643" t="n"/>
      <c r="DW17" s="2643" t="n"/>
      <c r="DX17" s="2424">
        <f>(CS17-CZ17)*10^6</f>
        <v/>
      </c>
      <c r="DY17" s="2424">
        <f>(CT17-DC17)*10^6</f>
        <v/>
      </c>
      <c r="DZ17" s="2424">
        <f>(CW17-DD17)*10^6</f>
        <v/>
      </c>
      <c r="EA17" s="2643" t="n"/>
    </row>
    <row r="18">
      <c r="B18" s="1194" t="inlineStr">
        <is>
          <t>Cession d'immobilisations</t>
        </is>
      </c>
      <c r="C18" s="2082" t="inlineStr">
        <is>
          <t>FLUX12</t>
        </is>
      </c>
      <c r="D18" s="2588" t="n">
        <v>0</v>
      </c>
      <c r="E18" s="2481" t="n">
        <v>0</v>
      </c>
      <c r="F18" s="2481" t="n">
        <v>0</v>
      </c>
      <c r="G18" s="2481" t="n">
        <v>0</v>
      </c>
      <c r="H18" s="134" t="n"/>
      <c r="I18" s="1152" t="n"/>
      <c r="J18" s="2588" t="n">
        <v>0</v>
      </c>
      <c r="K18" s="2481" t="n">
        <v>0</v>
      </c>
      <c r="L18" s="2481" t="n">
        <v>0</v>
      </c>
      <c r="M18" s="2481" t="n">
        <v>0</v>
      </c>
      <c r="N18" s="134" t="n"/>
      <c r="O18" s="134" t="n"/>
      <c r="P18" s="2588" t="n">
        <v>0</v>
      </c>
      <c r="Q18" s="2481" t="n">
        <v>0</v>
      </c>
      <c r="R18" s="2481" t="n">
        <v>0</v>
      </c>
      <c r="S18" s="2481" t="n">
        <v>0</v>
      </c>
      <c r="T18" s="134" t="n"/>
      <c r="U18" s="134" t="n"/>
      <c r="V18" s="2588" t="n">
        <v>0</v>
      </c>
      <c r="W18" s="2481" t="n">
        <v>0</v>
      </c>
      <c r="X18" s="2481" t="n">
        <v>0</v>
      </c>
      <c r="Y18" s="2481" t="n">
        <v>0</v>
      </c>
      <c r="Z18" s="2481" t="n">
        <v>0</v>
      </c>
      <c r="AA18" s="2481" t="n">
        <v>0</v>
      </c>
      <c r="AB18" s="134" t="n"/>
      <c r="AC18" s="2100" t="n"/>
      <c r="AD18" s="2588" t="n">
        <v>0</v>
      </c>
      <c r="AE18" s="2481" t="n">
        <v>0</v>
      </c>
      <c r="AF18" s="2481" t="n">
        <v>0</v>
      </c>
      <c r="AG18" s="2481" t="n">
        <v>0</v>
      </c>
      <c r="AH18" s="2481" t="n">
        <v>0</v>
      </c>
      <c r="AI18" s="2481" t="n">
        <v>0</v>
      </c>
      <c r="AJ18" s="134" t="n"/>
      <c r="AK18" s="136" t="n"/>
      <c r="AL18" s="2588" t="n">
        <v>0</v>
      </c>
      <c r="AM18" s="2481" t="n">
        <v>0</v>
      </c>
      <c r="AN18" s="2481" t="n">
        <v>0</v>
      </c>
      <c r="AO18" s="2481" t="n">
        <v>0</v>
      </c>
      <c r="AP18" s="2481" t="n">
        <v>0</v>
      </c>
      <c r="AQ18" s="2481" t="n">
        <v>0</v>
      </c>
      <c r="AR18" s="2481" t="n">
        <v>0</v>
      </c>
      <c r="AS18" s="2101" t="n"/>
      <c r="AT18" s="136" t="n"/>
      <c r="AU18" s="2588" t="n">
        <v>0</v>
      </c>
      <c r="AV18" s="2481" t="n">
        <v>0</v>
      </c>
      <c r="AW18" s="2481" t="n">
        <v>0</v>
      </c>
      <c r="AX18" s="2481" t="n">
        <v>0</v>
      </c>
      <c r="AY18" s="2481" t="n">
        <v>0</v>
      </c>
      <c r="AZ18" s="2481" t="n">
        <v>0</v>
      </c>
      <c r="BA18" s="2101" t="n"/>
      <c r="BB18" s="136" t="n"/>
      <c r="BC18" s="2588" t="n">
        <v>0</v>
      </c>
      <c r="BD18" s="2481" t="n">
        <v>0</v>
      </c>
      <c r="BE18" s="2481" t="n">
        <v>0</v>
      </c>
      <c r="BF18" s="2481" t="n">
        <v>0</v>
      </c>
      <c r="BG18" s="2481" t="n">
        <v>0</v>
      </c>
      <c r="BH18" s="2481" t="n">
        <v>0</v>
      </c>
      <c r="BI18" s="2101" t="n"/>
      <c r="BJ18" s="136" t="n"/>
      <c r="BK18" s="2588" t="n"/>
      <c r="BL18" s="2481" t="n"/>
      <c r="BM18" s="2481" t="n"/>
      <c r="BN18" s="2481" t="n"/>
      <c r="BO18" s="2481" t="n"/>
      <c r="BP18" s="2481" t="n"/>
      <c r="BQ18" s="2481" t="n"/>
      <c r="BR18" s="2101" t="n"/>
      <c r="BS18" s="136" t="n"/>
      <c r="BT18" s="2588" t="n"/>
      <c r="BU18" s="2481" t="n"/>
      <c r="BV18" s="2481" t="n"/>
      <c r="BW18" s="2481" t="n"/>
      <c r="BX18" s="2481" t="n"/>
      <c r="BY18" s="2481" t="n"/>
      <c r="BZ18" s="2101" t="n"/>
      <c r="CA18" s="136" t="n"/>
      <c r="CB18" s="2588" t="n"/>
      <c r="CC18" s="2481" t="n"/>
      <c r="CD18" s="2481" t="n"/>
      <c r="CE18" s="2481" t="n"/>
      <c r="CF18" s="2481" t="n"/>
      <c r="CG18" s="2481" t="n"/>
      <c r="CH18" s="2101" t="n"/>
      <c r="CI18" s="136" t="n"/>
      <c r="CJ18" s="2588" t="n"/>
      <c r="CK18" s="2481" t="n"/>
      <c r="CL18" s="2481" t="n"/>
      <c r="CM18" s="2481" t="n"/>
      <c r="CN18" s="2481" t="n"/>
      <c r="CO18" s="2481" t="n"/>
      <c r="CP18" s="2101" t="n"/>
      <c r="CQ18" s="136" t="n"/>
      <c r="CR18" s="2481" t="n">
        <v>0</v>
      </c>
      <c r="CS18" s="2481" t="n">
        <v>0</v>
      </c>
      <c r="CT18" s="2481" t="n">
        <v>0</v>
      </c>
      <c r="CU18" s="2481" t="n">
        <v>0</v>
      </c>
      <c r="CV18" s="2481" t="n">
        <v>0</v>
      </c>
      <c r="CW18" s="2481" t="n">
        <v>0</v>
      </c>
      <c r="CX18" s="2102">
        <f>IFERROR(CR18/CW18-1, "-")</f>
        <v/>
      </c>
      <c r="CY18" s="2481" t="n"/>
      <c r="CZ18" s="2481" t="n">
        <v>0</v>
      </c>
      <c r="DA18" s="2481" t="n"/>
      <c r="DB18" s="2481" t="n">
        <v>0</v>
      </c>
      <c r="DC18" s="2481" t="n"/>
      <c r="DD18" s="2481" t="n"/>
      <c r="DE18" s="134" t="n"/>
      <c r="DF18" s="134" t="n"/>
      <c r="DG18" s="134" t="n"/>
      <c r="DH18" s="134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43" t="n"/>
      <c r="DO18" s="2643" t="n"/>
      <c r="DP18" s="2643" t="n"/>
      <c r="DQ18" s="2643" t="n"/>
      <c r="DR18" s="2643" t="n"/>
      <c r="DS18" s="2643" t="n"/>
      <c r="DT18" s="2643" t="n"/>
      <c r="DU18" s="2643" t="n"/>
      <c r="DV18" s="2643" t="n"/>
      <c r="DW18" s="2643" t="n"/>
      <c r="DX18" s="2424">
        <f>(CS18-CZ18)*10^6</f>
        <v/>
      </c>
      <c r="DY18" s="2424">
        <f>(CT18-DC18)*10^6</f>
        <v/>
      </c>
      <c r="DZ18" s="2424">
        <f>(CW18-DD18)*10^6</f>
        <v/>
      </c>
      <c r="EA18" s="2643" t="n"/>
    </row>
    <row r="19">
      <c r="B19" s="2109" t="inlineStr">
        <is>
          <t>Investissements nets (Capex brutes - cession d'immo.) (-)</t>
        </is>
      </c>
      <c r="C19" s="2082" t="inlineStr">
        <is>
          <t>FLUX13</t>
        </is>
      </c>
      <c r="D19" s="2588" t="n">
        <v>0</v>
      </c>
      <c r="E19" s="2834" t="n">
        <v>0</v>
      </c>
      <c r="F19" s="2834" t="n">
        <v>0</v>
      </c>
      <c r="G19" s="2834" t="n">
        <v>0</v>
      </c>
      <c r="H19" s="134" t="n"/>
      <c r="I19" s="1152" t="n"/>
      <c r="J19" s="2588" t="n">
        <v>0</v>
      </c>
      <c r="K19" s="2834" t="n">
        <v>0</v>
      </c>
      <c r="L19" s="2834" t="n">
        <v>0</v>
      </c>
      <c r="M19" s="2834" t="n">
        <v>0</v>
      </c>
      <c r="N19" s="134" t="n"/>
      <c r="O19" s="134" t="n"/>
      <c r="P19" s="2588" t="n">
        <v>0</v>
      </c>
      <c r="Q19" s="2834" t="n">
        <v>0</v>
      </c>
      <c r="R19" s="2834" t="n">
        <v>0</v>
      </c>
      <c r="S19" s="2834" t="n">
        <v>0</v>
      </c>
      <c r="T19" s="134" t="n"/>
      <c r="U19" s="134" t="n"/>
      <c r="V19" s="2588" t="n">
        <v>0</v>
      </c>
      <c r="W19" s="2834" t="n">
        <v>0</v>
      </c>
      <c r="X19" s="2834" t="n">
        <v>0</v>
      </c>
      <c r="Y19" s="2834" t="n">
        <v>0</v>
      </c>
      <c r="Z19" s="2834" t="n">
        <v>0</v>
      </c>
      <c r="AA19" s="2834" t="n">
        <v>0</v>
      </c>
      <c r="AB19" s="134" t="n"/>
      <c r="AC19" s="2100" t="n"/>
      <c r="AD19" s="2588" t="n">
        <v>0</v>
      </c>
      <c r="AE19" s="2834" t="n">
        <v>0</v>
      </c>
      <c r="AF19" s="2834" t="n">
        <v>0</v>
      </c>
      <c r="AG19" s="2834" t="n">
        <v>0</v>
      </c>
      <c r="AH19" s="2834" t="n">
        <v>0</v>
      </c>
      <c r="AI19" s="2834" t="n">
        <v>0</v>
      </c>
      <c r="AJ19" s="134" t="n"/>
      <c r="AK19" s="136" t="n"/>
      <c r="AL19" s="2588" t="n">
        <v>0</v>
      </c>
      <c r="AM19" s="2834" t="n">
        <v>0</v>
      </c>
      <c r="AN19" s="2834" t="n">
        <v>0</v>
      </c>
      <c r="AO19" s="2834" t="n">
        <v>0</v>
      </c>
      <c r="AP19" s="2834" t="n">
        <v>0</v>
      </c>
      <c r="AQ19" s="2834" t="n">
        <v>0</v>
      </c>
      <c r="AR19" s="2834" t="n">
        <v>0</v>
      </c>
      <c r="AS19" s="2101" t="n"/>
      <c r="AT19" s="136" t="n"/>
      <c r="AU19" s="2588" t="n">
        <v>0</v>
      </c>
      <c r="AV19" s="2834" t="n">
        <v>0</v>
      </c>
      <c r="AW19" s="2834" t="n">
        <v>0</v>
      </c>
      <c r="AX19" s="2834" t="n">
        <v>0</v>
      </c>
      <c r="AY19" s="2834" t="n">
        <v>0</v>
      </c>
      <c r="AZ19" s="2834" t="n">
        <v>0</v>
      </c>
      <c r="BA19" s="2101" t="n"/>
      <c r="BB19" s="136" t="n"/>
      <c r="BC19" s="2588" t="n">
        <v>0</v>
      </c>
      <c r="BD19" s="2834" t="n">
        <v>0</v>
      </c>
      <c r="BE19" s="2834" t="n">
        <v>0</v>
      </c>
      <c r="BF19" s="2834" t="n">
        <v>0</v>
      </c>
      <c r="BG19" s="2834" t="n">
        <v>0</v>
      </c>
      <c r="BH19" s="2834" t="n">
        <v>0</v>
      </c>
      <c r="BI19" s="2101" t="n"/>
      <c r="BJ19" s="136" t="n"/>
      <c r="BK19" s="2588" t="n"/>
      <c r="BL19" s="2834" t="n"/>
      <c r="BM19" s="2834" t="n"/>
      <c r="BN19" s="2834" t="n"/>
      <c r="BO19" s="2834" t="n"/>
      <c r="BP19" s="2834" t="n"/>
      <c r="BQ19" s="2834" t="n"/>
      <c r="BR19" s="2101" t="n"/>
      <c r="BS19" s="136" t="n"/>
      <c r="BT19" s="2588" t="n"/>
      <c r="BU19" s="2834" t="n"/>
      <c r="BV19" s="2834" t="n"/>
      <c r="BW19" s="2834" t="n"/>
      <c r="BX19" s="2834" t="n"/>
      <c r="BY19" s="2834" t="n"/>
      <c r="BZ19" s="2101" t="n"/>
      <c r="CA19" s="136" t="n"/>
      <c r="CB19" s="2588" t="n"/>
      <c r="CC19" s="2834" t="n"/>
      <c r="CD19" s="2834" t="n"/>
      <c r="CE19" s="2834" t="n"/>
      <c r="CF19" s="2834" t="n"/>
      <c r="CG19" s="2834" t="n"/>
      <c r="CH19" s="2101" t="n"/>
      <c r="CI19" s="136" t="n"/>
      <c r="CJ19" s="2588" t="n"/>
      <c r="CK19" s="2834" t="n"/>
      <c r="CL19" s="2834" t="n"/>
      <c r="CM19" s="2834" t="n"/>
      <c r="CN19" s="2834" t="n"/>
      <c r="CO19" s="2834" t="n"/>
      <c r="CP19" s="2101" t="n"/>
      <c r="CQ19" s="136" t="n"/>
      <c r="CR19" s="2834" t="n">
        <v>0</v>
      </c>
      <c r="CS19" s="2834" t="n">
        <v>0</v>
      </c>
      <c r="CT19" s="2834" t="n">
        <v>0</v>
      </c>
      <c r="CU19" s="2834" t="n">
        <v>0</v>
      </c>
      <c r="CV19" s="2834" t="n">
        <v>0</v>
      </c>
      <c r="CW19" s="2834" t="n">
        <v>0</v>
      </c>
      <c r="CX19" s="2102">
        <f>IFERROR(CR19/CW19-1, "-")</f>
        <v/>
      </c>
      <c r="CY19" s="2481" t="n"/>
      <c r="CZ19" s="2834" t="n">
        <v>0</v>
      </c>
      <c r="DA19" s="2834" t="n"/>
      <c r="DB19" s="2834" t="n">
        <v>0</v>
      </c>
      <c r="DC19" s="2834" t="n"/>
      <c r="DD19" s="2834" t="n"/>
      <c r="DE19" s="134" t="n"/>
      <c r="DF19" s="134" t="n"/>
      <c r="DG19" s="134" t="n"/>
      <c r="DH19" s="134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43" t="n"/>
      <c r="DO19" s="2643" t="n"/>
      <c r="DP19" s="2643" t="n"/>
      <c r="DQ19" s="2643" t="n"/>
      <c r="DR19" s="2643" t="n"/>
      <c r="DS19" s="2643" t="n"/>
      <c r="DT19" s="2643" t="n"/>
      <c r="DU19" s="2643" t="n"/>
      <c r="DV19" s="2643" t="n"/>
      <c r="DW19" s="2643" t="n"/>
      <c r="DX19" s="2424">
        <f>(CS19-CZ19)*10^6</f>
        <v/>
      </c>
      <c r="DY19" s="2424">
        <f>(CT19-DC19)*10^6</f>
        <v/>
      </c>
      <c r="DZ19" s="2424">
        <f>(CW19-DD19)*10^6</f>
        <v/>
      </c>
      <c r="EA19" s="2643" t="n"/>
    </row>
    <row r="20">
      <c r="B20" s="1194" t="inlineStr">
        <is>
          <t>Plan de restructuration</t>
        </is>
      </c>
      <c r="C20" s="2082" t="inlineStr">
        <is>
          <t>FLUX14</t>
        </is>
      </c>
      <c r="D20" s="2588" t="n">
        <v>0</v>
      </c>
      <c r="E20" s="2481" t="n">
        <v>0</v>
      </c>
      <c r="F20" s="2481" t="n">
        <v>0</v>
      </c>
      <c r="G20" s="2481" t="n">
        <v>0</v>
      </c>
      <c r="H20" s="134" t="n"/>
      <c r="I20" s="1152" t="n"/>
      <c r="J20" s="2588" t="n">
        <v>0</v>
      </c>
      <c r="K20" s="2481" t="n">
        <v>0</v>
      </c>
      <c r="L20" s="2481" t="n">
        <v>0</v>
      </c>
      <c r="M20" s="2481" t="n">
        <v>0</v>
      </c>
      <c r="N20" s="134" t="n"/>
      <c r="O20" s="134" t="n"/>
      <c r="P20" s="2588" t="n">
        <v>0</v>
      </c>
      <c r="Q20" s="2481" t="n">
        <v>0</v>
      </c>
      <c r="R20" s="2481" t="n">
        <v>0</v>
      </c>
      <c r="S20" s="2481" t="n">
        <v>0</v>
      </c>
      <c r="T20" s="134" t="n"/>
      <c r="U20" s="134" t="n"/>
      <c r="V20" s="2588" t="n">
        <v>0</v>
      </c>
      <c r="W20" s="2481" t="n">
        <v>0</v>
      </c>
      <c r="X20" s="2481" t="n">
        <v>0</v>
      </c>
      <c r="Y20" s="2481" t="n">
        <v>0</v>
      </c>
      <c r="Z20" s="2481" t="n">
        <v>0</v>
      </c>
      <c r="AA20" s="2481" t="n">
        <v>0</v>
      </c>
      <c r="AB20" s="134" t="n"/>
      <c r="AC20" s="2100" t="n"/>
      <c r="AD20" s="2588" t="n">
        <v>0</v>
      </c>
      <c r="AE20" s="2481" t="n">
        <v>0</v>
      </c>
      <c r="AF20" s="2481" t="n">
        <v>0</v>
      </c>
      <c r="AG20" s="2481" t="n">
        <v>0</v>
      </c>
      <c r="AH20" s="2481" t="n">
        <v>0</v>
      </c>
      <c r="AI20" s="2481" t="n">
        <v>0</v>
      </c>
      <c r="AJ20" s="134" t="n"/>
      <c r="AK20" s="136" t="n"/>
      <c r="AL20" s="2588" t="n">
        <v>0</v>
      </c>
      <c r="AM20" s="2481" t="n">
        <v>0</v>
      </c>
      <c r="AN20" s="2481" t="n">
        <v>0</v>
      </c>
      <c r="AO20" s="2481" t="n">
        <v>0</v>
      </c>
      <c r="AP20" s="2481" t="n">
        <v>0</v>
      </c>
      <c r="AQ20" s="2481" t="n">
        <v>0</v>
      </c>
      <c r="AR20" s="2481" t="n">
        <v>0</v>
      </c>
      <c r="AS20" s="2101" t="n"/>
      <c r="AT20" s="136" t="n"/>
      <c r="AU20" s="2588" t="n">
        <v>0</v>
      </c>
      <c r="AV20" s="2481" t="n">
        <v>0</v>
      </c>
      <c r="AW20" s="2481" t="n">
        <v>0</v>
      </c>
      <c r="AX20" s="2481" t="n">
        <v>0</v>
      </c>
      <c r="AY20" s="2481" t="n">
        <v>0</v>
      </c>
      <c r="AZ20" s="2481" t="n">
        <v>0</v>
      </c>
      <c r="BA20" s="2101" t="n"/>
      <c r="BB20" s="136" t="n"/>
      <c r="BC20" s="2588" t="n">
        <v>0</v>
      </c>
      <c r="BD20" s="2481" t="n">
        <v>0</v>
      </c>
      <c r="BE20" s="2481" t="n">
        <v>0</v>
      </c>
      <c r="BF20" s="2481" t="n">
        <v>0</v>
      </c>
      <c r="BG20" s="2481" t="n">
        <v>0</v>
      </c>
      <c r="BH20" s="2481" t="n">
        <v>0</v>
      </c>
      <c r="BI20" s="2101" t="n"/>
      <c r="BJ20" s="136" t="n"/>
      <c r="BK20" s="2588" t="n"/>
      <c r="BL20" s="2481" t="n"/>
      <c r="BM20" s="2481" t="n"/>
      <c r="BN20" s="2481" t="n"/>
      <c r="BO20" s="2481" t="n"/>
      <c r="BP20" s="2481" t="n"/>
      <c r="BQ20" s="2481" t="n"/>
      <c r="BR20" s="2101" t="n"/>
      <c r="BS20" s="136" t="n"/>
      <c r="BT20" s="2588" t="n"/>
      <c r="BU20" s="2481" t="n"/>
      <c r="BV20" s="2481" t="n"/>
      <c r="BW20" s="2481" t="n"/>
      <c r="BX20" s="2481" t="n"/>
      <c r="BY20" s="2481" t="n"/>
      <c r="BZ20" s="2101" t="n"/>
      <c r="CA20" s="136" t="n"/>
      <c r="CB20" s="2588" t="n"/>
      <c r="CC20" s="2481" t="n"/>
      <c r="CD20" s="2481" t="n"/>
      <c r="CE20" s="2481" t="n"/>
      <c r="CF20" s="2481" t="n"/>
      <c r="CG20" s="2481" t="n"/>
      <c r="CH20" s="2101" t="n"/>
      <c r="CI20" s="136" t="n"/>
      <c r="CJ20" s="2588" t="n"/>
      <c r="CK20" s="2481" t="n"/>
      <c r="CL20" s="2481" t="n"/>
      <c r="CM20" s="2481" t="n"/>
      <c r="CN20" s="2481" t="n"/>
      <c r="CO20" s="2481" t="n"/>
      <c r="CP20" s="2101" t="n"/>
      <c r="CQ20" s="136" t="n"/>
      <c r="CR20" s="2481" t="n">
        <v>0</v>
      </c>
      <c r="CS20" s="2481" t="n">
        <v>0</v>
      </c>
      <c r="CT20" s="2481" t="n">
        <v>0</v>
      </c>
      <c r="CU20" s="2481" t="n">
        <v>0</v>
      </c>
      <c r="CV20" s="2481" t="n">
        <v>0</v>
      </c>
      <c r="CW20" s="2481" t="n">
        <v>0</v>
      </c>
      <c r="CX20" s="2102">
        <f>IFERROR(CR20/CW20-1, "-")</f>
        <v/>
      </c>
      <c r="CY20" s="2481" t="n"/>
      <c r="CZ20" s="2481" t="n">
        <v>0</v>
      </c>
      <c r="DA20" s="2481" t="n"/>
      <c r="DB20" s="2481" t="n">
        <v>0</v>
      </c>
      <c r="DC20" s="2481" t="n"/>
      <c r="DD20" s="2481" t="n"/>
      <c r="DE20" s="134" t="n"/>
      <c r="DF20" s="134" t="n"/>
      <c r="DG20" s="134" t="n"/>
      <c r="DH20" s="134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43" t="n"/>
      <c r="DO20" s="2643" t="n"/>
      <c r="DP20" s="2643" t="n"/>
      <c r="DQ20" s="2643" t="n"/>
      <c r="DR20" s="2643" t="n"/>
      <c r="DS20" s="2643" t="n"/>
      <c r="DT20" s="2643" t="n"/>
      <c r="DU20" s="2643" t="n"/>
      <c r="DV20" s="2643" t="n"/>
      <c r="DW20" s="2643" t="n"/>
      <c r="DX20" s="2424">
        <f>(CS20-CZ20)*10^6</f>
        <v/>
      </c>
      <c r="DY20" s="2424">
        <f>(CT20-DC20)*10^6</f>
        <v/>
      </c>
      <c r="DZ20" s="2424">
        <f>(CW20-DD20)*10^6</f>
        <v/>
      </c>
      <c r="EA20" s="2643" t="n"/>
    </row>
    <row customHeight="1" ht="5.25" r="21" s="2323">
      <c r="B21" s="1197" t="n"/>
      <c r="C21" s="2082" t="n"/>
      <c r="D21" s="2671" t="n"/>
      <c r="E21" s="3478" t="n"/>
      <c r="F21" s="3478" t="n"/>
      <c r="G21" s="3478" t="n"/>
      <c r="H21" s="2111" t="n"/>
      <c r="I21" s="1152" t="n"/>
      <c r="J21" s="2671" t="n"/>
      <c r="K21" s="3478" t="n"/>
      <c r="L21" s="3478" t="n"/>
      <c r="M21" s="3478" t="n"/>
      <c r="N21" s="2111" t="n"/>
      <c r="O21" s="2111" t="n"/>
      <c r="P21" s="2671" t="n"/>
      <c r="Q21" s="3478" t="n"/>
      <c r="R21" s="3478" t="n"/>
      <c r="S21" s="3478" t="n"/>
      <c r="T21" s="2111" t="n"/>
      <c r="U21" s="2111" t="n"/>
      <c r="V21" s="2671" t="n"/>
      <c r="W21" s="3478" t="n"/>
      <c r="X21" s="3478" t="n"/>
      <c r="Y21" s="3478" t="n"/>
      <c r="Z21" s="3478" t="n"/>
      <c r="AA21" s="3478" t="n"/>
      <c r="AB21" s="2111" t="n"/>
      <c r="AC21" s="2112" t="n"/>
      <c r="AD21" s="2671" t="n"/>
      <c r="AE21" s="3478" t="n"/>
      <c r="AF21" s="3478" t="n"/>
      <c r="AG21" s="3478" t="n"/>
      <c r="AH21" s="3478" t="n"/>
      <c r="AI21" s="3478" t="n"/>
      <c r="AJ21" s="2111" t="n"/>
      <c r="AK21" s="2113" t="n"/>
      <c r="AL21" s="2671" t="n"/>
      <c r="AM21" s="3478" t="n"/>
      <c r="AN21" s="3478" t="n"/>
      <c r="AO21" s="3478" t="n"/>
      <c r="AP21" s="3478" t="n"/>
      <c r="AQ21" s="3478" t="n"/>
      <c r="AR21" s="3478" t="n"/>
      <c r="AS21" s="2114" t="n"/>
      <c r="AT21" s="2113" t="n"/>
      <c r="AU21" s="2671" t="n"/>
      <c r="AV21" s="3478" t="n"/>
      <c r="AW21" s="3478" t="n"/>
      <c r="AX21" s="3478" t="n"/>
      <c r="AY21" s="3478" t="n"/>
      <c r="AZ21" s="3478" t="n"/>
      <c r="BA21" s="2114" t="n"/>
      <c r="BB21" s="2113" t="n"/>
      <c r="BC21" s="2671" t="n"/>
      <c r="BD21" s="3478" t="n"/>
      <c r="BE21" s="3478" t="n"/>
      <c r="BF21" s="3478" t="n"/>
      <c r="BG21" s="3478" t="n"/>
      <c r="BH21" s="3478" t="n"/>
      <c r="BI21" s="2114" t="n"/>
      <c r="BJ21" s="2113" t="n"/>
      <c r="BK21" s="2671" t="n"/>
      <c r="BL21" s="3478" t="n"/>
      <c r="BM21" s="3478" t="n"/>
      <c r="BN21" s="3478" t="n"/>
      <c r="BO21" s="3478" t="n"/>
      <c r="BP21" s="3478" t="n"/>
      <c r="BQ21" s="3478" t="n"/>
      <c r="BR21" s="2114" t="n"/>
      <c r="BS21" s="2113" t="n"/>
      <c r="BT21" s="2671" t="n"/>
      <c r="BU21" s="3478" t="n"/>
      <c r="BV21" s="3478" t="n"/>
      <c r="BW21" s="3478" t="n"/>
      <c r="BX21" s="3478" t="n"/>
      <c r="BY21" s="3478" t="n"/>
      <c r="BZ21" s="2114" t="n"/>
      <c r="CA21" s="2113" t="n"/>
      <c r="CB21" s="2671" t="n"/>
      <c r="CC21" s="3478" t="n"/>
      <c r="CD21" s="3478" t="n"/>
      <c r="CE21" s="3478" t="n"/>
      <c r="CF21" s="3478" t="n"/>
      <c r="CG21" s="3478" t="n"/>
      <c r="CH21" s="2114" t="n"/>
      <c r="CI21" s="2113" t="n"/>
      <c r="CJ21" s="2671" t="n"/>
      <c r="CK21" s="3478" t="n"/>
      <c r="CL21" s="3478" t="n"/>
      <c r="CM21" s="3478" t="n"/>
      <c r="CN21" s="3478" t="n"/>
      <c r="CO21" s="3478" t="n"/>
      <c r="CP21" s="2114" t="n"/>
      <c r="CQ21" s="136" t="n"/>
      <c r="CR21" s="3478" t="n"/>
      <c r="CS21" s="3478" t="n"/>
      <c r="CT21" s="3478" t="n"/>
      <c r="CU21" s="3478" t="n"/>
      <c r="CV21" s="3478" t="n"/>
      <c r="CW21" s="3478" t="n"/>
      <c r="CX21" s="2115">
        <f>IFERROR(CR21/CW21-1, "-")</f>
        <v/>
      </c>
      <c r="CY21" s="2481" t="n"/>
      <c r="CZ21" s="3478" t="n"/>
      <c r="DA21" s="3478" t="n"/>
      <c r="DB21" s="3478" t="n"/>
      <c r="DC21" s="3478" t="n"/>
      <c r="DD21" s="3478" t="n"/>
      <c r="DE21" s="134" t="n"/>
      <c r="DF21" s="134" t="n"/>
      <c r="DG21" s="134" t="n"/>
      <c r="DH21" s="134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643" t="n"/>
      <c r="DO21" s="2643" t="n"/>
      <c r="DP21" s="2643" t="n"/>
      <c r="DQ21" s="2643" t="n"/>
      <c r="DR21" s="2643" t="n"/>
      <c r="DS21" s="2643" t="n"/>
      <c r="DT21" s="2643" t="n"/>
      <c r="DU21" s="2643" t="n"/>
      <c r="DV21" s="2643" t="n"/>
      <c r="DW21" s="2643" t="n"/>
      <c r="DX21" s="2424">
        <f>(CS21-CZ21)*10^6</f>
        <v/>
      </c>
      <c r="DY21" s="2424">
        <f>(CT21-DC21)*10^6</f>
        <v/>
      </c>
      <c r="DZ21" s="2424">
        <f>(CW21-DD21)*10^6</f>
        <v/>
      </c>
      <c r="EA21" s="2643" t="n"/>
    </row>
    <row customFormat="1" customHeight="1" ht="19.5" r="22" s="138">
      <c r="B22" s="2116" t="inlineStr">
        <is>
          <t>CFFO</t>
        </is>
      </c>
      <c r="C22" s="2082" t="inlineStr">
        <is>
          <t>FLUX16</t>
        </is>
      </c>
      <c r="D22" s="3479" t="n">
        <v>2990078867.50904</v>
      </c>
      <c r="E22" s="3469" t="n">
        <v>2018137275.11293</v>
      </c>
      <c r="F22" s="3474" t="n">
        <v>971941592.3961098</v>
      </c>
      <c r="G22" s="3474" t="n">
        <v>-2132768957.999998</v>
      </c>
      <c r="H22" s="97" t="n">
        <v>-2.401970361718404</v>
      </c>
      <c r="I22" s="385" t="n"/>
      <c r="J22" s="3479" t="n">
        <v>2754213179.04414</v>
      </c>
      <c r="K22" s="3469" t="n">
        <v>1991211899.07518</v>
      </c>
      <c r="L22" s="3474" t="n">
        <v>763001279.9689598</v>
      </c>
      <c r="M22" s="3474" t="n">
        <v>3644893254.377739</v>
      </c>
      <c r="N22" s="97" t="n">
        <v>-0.244363829932149</v>
      </c>
      <c r="O22" s="97" t="n"/>
      <c r="P22" s="3479" t="n">
        <v>-1171392046.55319</v>
      </c>
      <c r="Q22" s="3469" t="n">
        <v>-1132104384.51508</v>
      </c>
      <c r="R22" s="3474" t="n">
        <v>-39287662.03811002</v>
      </c>
      <c r="S22" s="3474" t="n">
        <v>2432276730.683451</v>
      </c>
      <c r="T22" s="97" t="n">
        <v>-1.481603113566785</v>
      </c>
      <c r="U22" s="97" t="n"/>
      <c r="V22" s="3479" t="n">
        <v>1689726118.48862</v>
      </c>
      <c r="W22" s="3469" t="n">
        <v>816146248.154083</v>
      </c>
      <c r="X22" s="3469" t="n">
        <v>1132745848</v>
      </c>
      <c r="Y22" s="3474" t="n">
        <v>873579870.334537</v>
      </c>
      <c r="Z22" s="3474" t="n">
        <v>556980270.48862</v>
      </c>
      <c r="AA22" s="3474" t="n">
        <v>5384508121.948003</v>
      </c>
      <c r="AB22" s="97" t="n">
        <v>-0.6861874696407158</v>
      </c>
      <c r="AC22" s="2086" t="n"/>
      <c r="AD22" s="3479" t="n">
        <v>-646792773.9477969</v>
      </c>
      <c r="AE22" s="3469" t="n">
        <v>1122611229.75944</v>
      </c>
      <c r="AF22" s="3469" t="n">
        <v>1552758463.3402</v>
      </c>
      <c r="AG22" s="3474" t="n">
        <v>-1769404003.707237</v>
      </c>
      <c r="AH22" s="3474" t="n">
        <v>-2199551237.287997</v>
      </c>
      <c r="AI22" s="3474" t="n">
        <v>1403066525.185363</v>
      </c>
      <c r="AJ22" s="97" t="n">
        <v>-1.460985108216695</v>
      </c>
      <c r="AK22" s="99" t="n"/>
      <c r="AL22" s="3479" t="n">
        <v>-4982129150.32905</v>
      </c>
      <c r="AM22" s="3469" t="n">
        <v>-3796608710.31879</v>
      </c>
      <c r="AN22" s="3469" t="n">
        <v>-3661633749.35919</v>
      </c>
      <c r="AO22" s="3469" t="n">
        <v>1161404851.47556</v>
      </c>
      <c r="AP22" s="3474" t="n">
        <v>-1185520440.01026</v>
      </c>
      <c r="AQ22" s="3474" t="n">
        <v>-1320495400.96986</v>
      </c>
      <c r="AR22" s="3474" t="n">
        <v>-11962575674.19452</v>
      </c>
      <c r="AS22" s="2118" t="n">
        <v>-0.5835237087714796</v>
      </c>
      <c r="AT22" s="99" t="n"/>
      <c r="AU22" s="3479" t="n">
        <v>3517869277.51034</v>
      </c>
      <c r="AV22" s="3469" t="n">
        <v>-1540802039.16889</v>
      </c>
      <c r="AW22" s="3469" t="n">
        <v>-1502375007.66332</v>
      </c>
      <c r="AX22" s="3474" t="n">
        <v>5058671316.67923</v>
      </c>
      <c r="AY22" s="3474" t="n">
        <v>5020244285.173659</v>
      </c>
      <c r="AZ22" s="3474" t="n">
        <v>-1890365879.50748</v>
      </c>
      <c r="BA22" s="2118" t="n">
        <v>-2.860946240960979</v>
      </c>
      <c r="BB22" s="99" t="n"/>
      <c r="BC22" s="3479" t="n">
        <v>2783244288.195176</v>
      </c>
      <c r="BD22" s="3469" t="n">
        <v>1793575674.38082</v>
      </c>
      <c r="BE22" s="3469" t="n">
        <v>728140713.556496</v>
      </c>
      <c r="BF22" s="3474" t="n">
        <v>989668613.8143556</v>
      </c>
      <c r="BG22" s="3474" t="n">
        <v>2055103574.63868</v>
      </c>
      <c r="BH22" s="3474" t="n">
        <v>0</v>
      </c>
      <c r="BI22" s="2118" t="n"/>
      <c r="BJ22" s="99" t="n"/>
      <c r="BK22" s="3479" t="n"/>
      <c r="BL22" s="3469" t="n"/>
      <c r="BM22" s="3469" t="n"/>
      <c r="BN22" s="3469" t="n"/>
      <c r="BO22" s="3474" t="n"/>
      <c r="BP22" s="3474" t="n"/>
      <c r="BQ22" s="3474" t="n"/>
      <c r="BR22" s="2118" t="n"/>
      <c r="BS22" s="99" t="n"/>
      <c r="BT22" s="3479" t="n"/>
      <c r="BU22" s="3469" t="n"/>
      <c r="BV22" s="3469" t="n"/>
      <c r="BW22" s="3474" t="n"/>
      <c r="BX22" s="3474" t="n"/>
      <c r="BY22" s="3474" t="n"/>
      <c r="BZ22" s="2118" t="n"/>
      <c r="CA22" s="99" t="n"/>
      <c r="CB22" s="3479" t="n"/>
      <c r="CC22" s="3469" t="n"/>
      <c r="CD22" s="3469" t="n"/>
      <c r="CE22" s="3474" t="n"/>
      <c r="CF22" s="3474" t="n"/>
      <c r="CG22" s="3474" t="n"/>
      <c r="CH22" s="2118" t="n"/>
      <c r="CI22" s="99" t="n"/>
      <c r="CJ22" s="3479" t="n"/>
      <c r="CK22" s="3469" t="n"/>
      <c r="CL22" s="3469" t="n"/>
      <c r="CM22" s="3474" t="n"/>
      <c r="CN22" s="3474" t="n"/>
      <c r="CO22" s="3474" t="n"/>
      <c r="CP22" s="2118" t="n"/>
      <c r="CQ22" s="100" t="n"/>
      <c r="CR22" s="3474" t="n">
        <v>6934817759.917278</v>
      </c>
      <c r="CS22" s="3474" t="n">
        <v>1272167192.479694</v>
      </c>
      <c r="CT22" s="3480" t="n">
        <v>5274863188.353052</v>
      </c>
      <c r="CU22" s="3474" t="n">
        <v>5662650567.437585</v>
      </c>
      <c r="CV22" s="3474" t="n">
        <v>1659954571.564226</v>
      </c>
      <c r="CW22" s="3474" t="n">
        <v>-3120965879.507442</v>
      </c>
      <c r="CX22" s="2092">
        <f>IFERROR(CR22/CW22-1, "-")</f>
        <v/>
      </c>
      <c r="CY22" s="2481" t="n"/>
      <c r="CZ22" s="3474" t="n">
        <v>4820422320.68912</v>
      </c>
      <c r="DA22" s="3474" t="n"/>
      <c r="DB22" s="3474" t="n">
        <v>4836035200.50124</v>
      </c>
      <c r="DC22" s="3474" t="n"/>
      <c r="DD22" s="3474" t="n"/>
      <c r="DE22" s="103">
        <f>+CZ22/DD22-1</f>
        <v/>
      </c>
      <c r="DF22" s="103">
        <f>+DA22/DD22-1</f>
        <v/>
      </c>
      <c r="DG22" s="103">
        <f>+DB22/DD22-1</f>
        <v/>
      </c>
      <c r="DH22" s="103">
        <f>+DC22/DD22-1</f>
        <v/>
      </c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120" t="n"/>
      <c r="DO22" s="2643" t="n"/>
      <c r="DP22" s="2643" t="n"/>
      <c r="DQ22" s="2643" t="n"/>
      <c r="DR22" s="2643" t="n"/>
      <c r="DS22" s="2643" t="n"/>
      <c r="DT22" s="2643" t="n"/>
      <c r="DU22" s="2643" t="n"/>
      <c r="DV22" s="2643" t="n"/>
      <c r="DW22" s="2643" t="n"/>
      <c r="DX22" s="2424">
        <f>(CS22-CZ22)*10^6</f>
        <v/>
      </c>
      <c r="DY22" s="2424">
        <f>(CT22-DC22)*10^6</f>
        <v/>
      </c>
      <c r="DZ22" s="2424">
        <f>(CW22-DD22)*10^6</f>
        <v/>
      </c>
      <c r="EA22" s="2643" t="n"/>
    </row>
    <row r="23">
      <c r="B23" s="1191" t="n"/>
      <c r="C23" s="2082" t="n"/>
      <c r="D23" s="3481" t="n"/>
      <c r="E23" s="3475" t="n"/>
      <c r="F23" s="3475" t="n"/>
      <c r="G23" s="3475" t="n"/>
      <c r="H23" s="2094" t="n"/>
      <c r="I23" s="1152" t="n"/>
      <c r="J23" s="3481" t="n"/>
      <c r="K23" s="3475" t="n"/>
      <c r="L23" s="3475" t="n"/>
      <c r="M23" s="3475" t="n"/>
      <c r="N23" s="2094" t="n"/>
      <c r="O23" s="2094" t="n"/>
      <c r="P23" s="3481" t="n"/>
      <c r="Q23" s="3475" t="n"/>
      <c r="R23" s="3475" t="n"/>
      <c r="S23" s="3475" t="n"/>
      <c r="T23" s="2094" t="n"/>
      <c r="U23" s="2094" t="n"/>
      <c r="V23" s="3481" t="n"/>
      <c r="W23" s="3475" t="n"/>
      <c r="X23" s="3475" t="n"/>
      <c r="Y23" s="3475" t="n"/>
      <c r="Z23" s="3475" t="n"/>
      <c r="AA23" s="3475" t="n"/>
      <c r="AB23" s="2094" t="n"/>
      <c r="AC23" s="2095" t="n"/>
      <c r="AD23" s="3481" t="n"/>
      <c r="AE23" s="3475" t="n"/>
      <c r="AF23" s="3475" t="n"/>
      <c r="AG23" s="3475" t="n"/>
      <c r="AH23" s="3475" t="n"/>
      <c r="AI23" s="3475" t="n"/>
      <c r="AJ23" s="2094" t="n"/>
      <c r="AK23" s="2096" t="n"/>
      <c r="AL23" s="3481" t="n"/>
      <c r="AM23" s="3475" t="n"/>
      <c r="AN23" s="3475" t="n"/>
      <c r="AO23" s="3475" t="n"/>
      <c r="AP23" s="3475" t="n"/>
      <c r="AQ23" s="3475" t="n"/>
      <c r="AR23" s="3475" t="n"/>
      <c r="AS23" s="2097" t="n"/>
      <c r="AT23" s="2096" t="n"/>
      <c r="AU23" s="3481" t="n"/>
      <c r="AV23" s="3475" t="n"/>
      <c r="AW23" s="3475" t="n"/>
      <c r="AX23" s="3475" t="n"/>
      <c r="AY23" s="3475" t="n"/>
      <c r="AZ23" s="3475" t="n"/>
      <c r="BA23" s="2097" t="n"/>
      <c r="BB23" s="2096" t="n"/>
      <c r="BC23" s="3481" t="n"/>
      <c r="BD23" s="3475" t="n"/>
      <c r="BE23" s="3475" t="n"/>
      <c r="BF23" s="3475" t="n"/>
      <c r="BG23" s="3475" t="n"/>
      <c r="BH23" s="3475" t="n"/>
      <c r="BI23" s="2097" t="n"/>
      <c r="BJ23" s="2096" t="n"/>
      <c r="BK23" s="3481" t="n"/>
      <c r="BL23" s="3475" t="n"/>
      <c r="BM23" s="3475" t="n"/>
      <c r="BN23" s="3475" t="n"/>
      <c r="BO23" s="3475" t="n"/>
      <c r="BP23" s="3475" t="n"/>
      <c r="BQ23" s="3475" t="n"/>
      <c r="BR23" s="2097" t="n"/>
      <c r="BS23" s="2096" t="n"/>
      <c r="BT23" s="3481" t="n"/>
      <c r="BU23" s="3475" t="n"/>
      <c r="BV23" s="3475" t="n"/>
      <c r="BW23" s="3475" t="n"/>
      <c r="BX23" s="3475" t="n"/>
      <c r="BY23" s="3475" t="n"/>
      <c r="BZ23" s="2097" t="n"/>
      <c r="CA23" s="2096" t="n"/>
      <c r="CB23" s="3481" t="n"/>
      <c r="CC23" s="3475" t="n"/>
      <c r="CD23" s="3475" t="n"/>
      <c r="CE23" s="3475" t="n"/>
      <c r="CF23" s="3475" t="n"/>
      <c r="CG23" s="3475" t="n"/>
      <c r="CH23" s="2097" t="n"/>
      <c r="CI23" s="2096" t="n"/>
      <c r="CJ23" s="3481" t="n"/>
      <c r="CK23" s="3475" t="n"/>
      <c r="CL23" s="3475" t="n"/>
      <c r="CM23" s="3475" t="n"/>
      <c r="CN23" s="3475" t="n"/>
      <c r="CO23" s="3475" t="n"/>
      <c r="CP23" s="2097" t="n"/>
      <c r="CQ23" s="136" t="n"/>
      <c r="CR23" s="3475" t="n"/>
      <c r="CS23" s="3475" t="n"/>
      <c r="CT23" s="3475" t="n"/>
      <c r="CU23" s="3475" t="n"/>
      <c r="CV23" s="3475" t="n"/>
      <c r="CW23" s="3475" t="n"/>
      <c r="CX23" s="2098">
        <f>IFERROR(CR23/CW23-1, "-")</f>
        <v/>
      </c>
      <c r="CY23" s="2481" t="n"/>
      <c r="CZ23" s="3475" t="n"/>
      <c r="DA23" s="3475" t="n"/>
      <c r="DB23" s="3475" t="n"/>
      <c r="DC23" s="3475" t="n"/>
      <c r="DD23" s="3475" t="n"/>
      <c r="DE23" s="134" t="n"/>
      <c r="DF23" s="134" t="n"/>
      <c r="DG23" s="134" t="n"/>
      <c r="DH23" s="134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643" t="n"/>
      <c r="DO23" s="2643" t="n"/>
      <c r="DP23" s="2643" t="n"/>
      <c r="DQ23" s="2643" t="n"/>
      <c r="DR23" s="2643" t="n"/>
      <c r="DS23" s="2643" t="n"/>
      <c r="DT23" s="2643" t="n"/>
      <c r="DU23" s="2643" t="n"/>
      <c r="DV23" s="2643" t="n"/>
      <c r="DW23" s="2643" t="n"/>
      <c r="DX23" s="2424">
        <f>(CS23-CZ23)*10^6</f>
        <v/>
      </c>
      <c r="DY23" s="2424">
        <f>(CT23-DC23)*10^6</f>
        <v/>
      </c>
      <c r="DZ23" s="2424">
        <f>(CW23-DD23)*10^6</f>
        <v/>
      </c>
      <c r="EA23" s="2643" t="n"/>
    </row>
    <row r="24">
      <c r="B24" s="1194" t="inlineStr">
        <is>
          <t>Résultat financier hors dividendes des stés non consolidées (+/-)</t>
        </is>
      </c>
      <c r="C24" s="2082" t="inlineStr">
        <is>
          <t>FLUX18</t>
        </is>
      </c>
      <c r="D24" s="3476" t="n">
        <v>-172478594</v>
      </c>
      <c r="E24" s="2481" t="n">
        <v>-200000000</v>
      </c>
      <c r="F24" s="2481" t="n">
        <v>27521406</v>
      </c>
      <c r="G24" s="2481" t="n">
        <v>-103381366</v>
      </c>
      <c r="H24" s="134" t="n">
        <v>0.6683721706675843</v>
      </c>
      <c r="I24" s="1152" t="n"/>
      <c r="J24" s="3476" t="n">
        <v>-115412851</v>
      </c>
      <c r="K24" s="2481" t="n">
        <v>-200000000</v>
      </c>
      <c r="L24" s="2481" t="n">
        <v>84587149</v>
      </c>
      <c r="M24" s="2481" t="n">
        <v>-95108812</v>
      </c>
      <c r="N24" s="134" t="n">
        <v>0.2134822060441677</v>
      </c>
      <c r="O24" s="134" t="n"/>
      <c r="P24" s="3476" t="n">
        <v>-740408555</v>
      </c>
      <c r="Q24" s="2481" t="n">
        <v>-200000000</v>
      </c>
      <c r="R24" s="2481" t="n">
        <v>-540408555</v>
      </c>
      <c r="S24" s="2481" t="n">
        <v>-440610234</v>
      </c>
      <c r="T24" s="134" t="n">
        <v>0.6804161543828326</v>
      </c>
      <c r="U24" s="134" t="n"/>
      <c r="V24" s="3476" t="n">
        <v>-219467792</v>
      </c>
      <c r="W24" s="2481" t="n">
        <v>-200000000</v>
      </c>
      <c r="X24" s="2481" t="n">
        <v>-200000000</v>
      </c>
      <c r="Y24" s="2481" t="n">
        <v>-19467792</v>
      </c>
      <c r="Z24" s="2481" t="n">
        <v>-19467792</v>
      </c>
      <c r="AA24" s="2481" t="n">
        <v>-66330417</v>
      </c>
      <c r="AB24" s="134" t="n">
        <v>2.308705145031728</v>
      </c>
      <c r="AC24" s="2100" t="n"/>
      <c r="AD24" s="3476" t="n">
        <v>-120390942</v>
      </c>
      <c r="AE24" s="2481" t="n">
        <v>-200000000</v>
      </c>
      <c r="AF24" s="2481" t="n">
        <v>-200000000</v>
      </c>
      <c r="AG24" s="2481" t="n">
        <v>79609058</v>
      </c>
      <c r="AH24" s="2481" t="n">
        <v>79609058</v>
      </c>
      <c r="AI24" s="2481" t="n">
        <v>-531686626.0000001</v>
      </c>
      <c r="AJ24" s="134" t="n">
        <v>-0.7735678572437894</v>
      </c>
      <c r="AK24" s="136" t="n"/>
      <c r="AL24" s="3476" t="n">
        <v>-749041266</v>
      </c>
      <c r="AM24" s="2481" t="n">
        <v>-200000000</v>
      </c>
      <c r="AN24" s="2481" t="n">
        <v>-200000000</v>
      </c>
      <c r="AO24" s="2481" t="n">
        <v>-273631746.8</v>
      </c>
      <c r="AP24" s="2481" t="n">
        <v>-549041266</v>
      </c>
      <c r="AQ24" s="2481" t="n">
        <v>-549041266</v>
      </c>
      <c r="AR24" s="2481" t="n">
        <v>-82082544.99999999</v>
      </c>
      <c r="AS24" s="2101" t="n">
        <v>8.125463470948667</v>
      </c>
      <c r="AT24" s="136" t="n"/>
      <c r="AU24" s="3476" t="n">
        <v>-209128234</v>
      </c>
      <c r="AV24" s="2481" t="n">
        <v>-200000000</v>
      </c>
      <c r="AW24" s="2481" t="n">
        <v>-293862377.36</v>
      </c>
      <c r="AX24" s="2481" t="n">
        <v>-9128234</v>
      </c>
      <c r="AY24" s="2481" t="n">
        <v>84734143.36000001</v>
      </c>
      <c r="AZ24" s="2481" t="n">
        <v>-237696886</v>
      </c>
      <c r="BA24" s="2101" t="n">
        <v>-0.1201894247785812</v>
      </c>
      <c r="BB24" s="136" t="n"/>
      <c r="BC24" s="3476" t="n">
        <v>-129485753</v>
      </c>
      <c r="BD24" s="2481" t="n">
        <v>-200000000</v>
      </c>
      <c r="BE24" s="2481" t="n">
        <v>-329552282.632</v>
      </c>
      <c r="BF24" s="2481" t="n">
        <v>70514247.00000001</v>
      </c>
      <c r="BG24" s="2481" t="n">
        <v>200066529.632</v>
      </c>
      <c r="BH24" s="2481" t="n">
        <v>0</v>
      </c>
      <c r="BI24" s="2101" t="n"/>
      <c r="BJ24" s="136" t="n"/>
      <c r="BK24" s="3476" t="n"/>
      <c r="BL24" s="2481" t="n"/>
      <c r="BM24" s="2481" t="n"/>
      <c r="BN24" s="2481" t="n"/>
      <c r="BO24" s="2481" t="n"/>
      <c r="BP24" s="2481" t="n"/>
      <c r="BQ24" s="2481" t="n"/>
      <c r="BR24" s="2101" t="n"/>
      <c r="BS24" s="136" t="n"/>
      <c r="BT24" s="3476" t="n"/>
      <c r="BU24" s="2481" t="n"/>
      <c r="BV24" s="2481" t="n"/>
      <c r="BW24" s="2481" t="n"/>
      <c r="BX24" s="2481" t="n"/>
      <c r="BY24" s="2481" t="n"/>
      <c r="BZ24" s="2101" t="n"/>
      <c r="CA24" s="136" t="n"/>
      <c r="CB24" s="3476" t="n"/>
      <c r="CC24" s="2481" t="n"/>
      <c r="CD24" s="2481" t="n"/>
      <c r="CE24" s="2481" t="n"/>
      <c r="CF24" s="2481" t="n"/>
      <c r="CG24" s="2481" t="n"/>
      <c r="CH24" s="2101" t="n"/>
      <c r="CI24" s="136" t="n"/>
      <c r="CJ24" s="3476" t="n"/>
      <c r="CK24" s="2481" t="n"/>
      <c r="CL24" s="2481" t="n"/>
      <c r="CM24" s="2481" t="n"/>
      <c r="CN24" s="2481" t="n"/>
      <c r="CO24" s="2481" t="n"/>
      <c r="CP24" s="2101" t="n"/>
      <c r="CQ24" s="136" t="n"/>
      <c r="CR24" s="2481" t="n">
        <v>-2455813987</v>
      </c>
      <c r="CS24" s="2481" t="n">
        <v>-1600000000</v>
      </c>
      <c r="CT24" s="2481" t="n">
        <v>-1935652858.16</v>
      </c>
      <c r="CU24" s="2481" t="n">
        <v>-855813987</v>
      </c>
      <c r="CV24" s="2481" t="n">
        <v>-520161128.8399999</v>
      </c>
      <c r="CW24" s="2481" t="n">
        <v>-1556896886</v>
      </c>
      <c r="CX24" s="2102">
        <f>IFERROR(CR24/CW24-1, "-")</f>
        <v/>
      </c>
      <c r="CY24" s="2481" t="n"/>
      <c r="CZ24" s="2481" t="n">
        <v>-2400000000</v>
      </c>
      <c r="DA24" s="2481" t="n"/>
      <c r="DB24" s="2481" t="n">
        <v>-3325675583.53029</v>
      </c>
      <c r="DC24" s="2481" t="n"/>
      <c r="DD24" s="2481" t="n"/>
      <c r="DE24" s="134">
        <f>+CZ24/DD24-1</f>
        <v/>
      </c>
      <c r="DF24" s="134">
        <f>+DA24/DD24-1</f>
        <v/>
      </c>
      <c r="DG24" s="134">
        <f>+DB24/DD24-1</f>
        <v/>
      </c>
      <c r="DH24" s="134">
        <f>+DC24/DD24-1</f>
        <v/>
      </c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643" t="n"/>
      <c r="DO24" s="2643" t="n"/>
      <c r="DP24" s="2643" t="n"/>
      <c r="DQ24" s="2643" t="n"/>
      <c r="DR24" s="2643" t="n"/>
      <c r="DS24" s="2643" t="n"/>
      <c r="DT24" s="2643" t="n"/>
      <c r="DU24" s="2643" t="n"/>
      <c r="DV24" s="2643" t="n"/>
      <c r="DW24" s="2643" t="n"/>
      <c r="DX24" s="2424">
        <f>(CS24-CZ24)*10^6</f>
        <v/>
      </c>
      <c r="DY24" s="2424">
        <f>(CT24-DC24)*10^6</f>
        <v/>
      </c>
      <c r="DZ24" s="2424">
        <f>(CW24-DD24)*10^6</f>
        <v/>
      </c>
      <c r="EA24" s="2643" t="n"/>
    </row>
    <row customHeight="1" ht="6" r="25" s="2323">
      <c r="B25" s="1194" t="n"/>
      <c r="C25" s="2082" t="n"/>
      <c r="D25" s="2588" t="n"/>
      <c r="E25" s="2481" t="n"/>
      <c r="F25" s="2481" t="n"/>
      <c r="G25" s="2481" t="n"/>
      <c r="H25" s="134" t="n"/>
      <c r="I25" s="1152" t="n"/>
      <c r="J25" s="2588" t="n"/>
      <c r="K25" s="2481" t="n"/>
      <c r="L25" s="2481" t="n"/>
      <c r="M25" s="2481" t="n"/>
      <c r="N25" s="134" t="n"/>
      <c r="O25" s="134" t="n"/>
      <c r="P25" s="2588" t="n"/>
      <c r="Q25" s="2481" t="n"/>
      <c r="R25" s="2481" t="n"/>
      <c r="S25" s="2481" t="n"/>
      <c r="T25" s="134" t="n"/>
      <c r="U25" s="134" t="n"/>
      <c r="V25" s="2588" t="n"/>
      <c r="W25" s="2481" t="n"/>
      <c r="X25" s="2481" t="n"/>
      <c r="Y25" s="2481" t="n"/>
      <c r="Z25" s="2481" t="n"/>
      <c r="AA25" s="2481" t="n"/>
      <c r="AB25" s="134" t="n"/>
      <c r="AC25" s="2100" t="n"/>
      <c r="AD25" s="2588" t="n"/>
      <c r="AE25" s="2481" t="n"/>
      <c r="AF25" s="2481" t="n"/>
      <c r="AG25" s="2481" t="n"/>
      <c r="AH25" s="2481" t="n"/>
      <c r="AI25" s="2481" t="n"/>
      <c r="AJ25" s="134" t="n"/>
      <c r="AK25" s="136" t="n"/>
      <c r="AL25" s="2588" t="n"/>
      <c r="AM25" s="2481" t="n"/>
      <c r="AN25" s="2481" t="n"/>
      <c r="AO25" s="2481" t="n"/>
      <c r="AP25" s="2481" t="n"/>
      <c r="AQ25" s="2481" t="n"/>
      <c r="AR25" s="2481" t="n"/>
      <c r="AS25" s="2101" t="n"/>
      <c r="AT25" s="136" t="n"/>
      <c r="AU25" s="2588" t="n"/>
      <c r="AV25" s="2481" t="n"/>
      <c r="AW25" s="2481" t="n"/>
      <c r="AX25" s="2481" t="n"/>
      <c r="AY25" s="2481" t="n"/>
      <c r="AZ25" s="2481" t="n"/>
      <c r="BA25" s="2101" t="n"/>
      <c r="BB25" s="136" t="n"/>
      <c r="BC25" s="2588" t="n"/>
      <c r="BD25" s="2481" t="n"/>
      <c r="BE25" s="2481" t="n"/>
      <c r="BF25" s="2481" t="n"/>
      <c r="BG25" s="2481" t="n"/>
      <c r="BH25" s="2481" t="n"/>
      <c r="BI25" s="2101" t="n"/>
      <c r="BJ25" s="136" t="n"/>
      <c r="BK25" s="2588" t="n"/>
      <c r="BL25" s="2481" t="n"/>
      <c r="BM25" s="2481" t="n"/>
      <c r="BN25" s="2481" t="n"/>
      <c r="BO25" s="2481" t="n"/>
      <c r="BP25" s="2481" t="n"/>
      <c r="BQ25" s="2481" t="n"/>
      <c r="BR25" s="2101" t="n"/>
      <c r="BS25" s="136" t="n"/>
      <c r="BT25" s="2588" t="n"/>
      <c r="BU25" s="2481" t="n"/>
      <c r="BV25" s="2481" t="n"/>
      <c r="BW25" s="2481" t="n"/>
      <c r="BX25" s="2481" t="n"/>
      <c r="BY25" s="2481" t="n"/>
      <c r="BZ25" s="2101" t="n"/>
      <c r="CA25" s="136" t="n"/>
      <c r="CB25" s="2588" t="n"/>
      <c r="CC25" s="2481" t="n"/>
      <c r="CD25" s="2481" t="n"/>
      <c r="CE25" s="2481" t="n"/>
      <c r="CF25" s="2481" t="n"/>
      <c r="CG25" s="2481" t="n"/>
      <c r="CH25" s="2101" t="n"/>
      <c r="CI25" s="136" t="n"/>
      <c r="CJ25" s="2588" t="n"/>
      <c r="CK25" s="2481" t="n"/>
      <c r="CL25" s="2481" t="n"/>
      <c r="CM25" s="2481" t="n"/>
      <c r="CN25" s="2481" t="n"/>
      <c r="CO25" s="2481" t="n"/>
      <c r="CP25" s="2101" t="n"/>
      <c r="CQ25" s="136" t="n"/>
      <c r="CR25" s="2481" t="n"/>
      <c r="CS25" s="2481" t="n"/>
      <c r="CT25" s="2481" t="n"/>
      <c r="CU25" s="2481" t="n"/>
      <c r="CV25" s="2481" t="n"/>
      <c r="CW25" s="2481" t="n"/>
      <c r="CX25" s="2102">
        <f>IFERROR(CR25/CW25-1, "-")</f>
        <v/>
      </c>
      <c r="CY25" s="2481" t="n"/>
      <c r="CZ25" s="2481" t="n"/>
      <c r="DA25" s="2481" t="n"/>
      <c r="DB25" s="2481" t="n"/>
      <c r="DC25" s="2481" t="n"/>
      <c r="DD25" s="2481" t="n"/>
      <c r="DE25" s="134" t="n"/>
      <c r="DF25" s="134" t="n"/>
      <c r="DG25" s="134" t="n"/>
      <c r="DH25" s="134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43" t="n"/>
      <c r="DO25" s="2643" t="n"/>
      <c r="DP25" s="2643" t="n"/>
      <c r="DQ25" s="2643" t="n"/>
      <c r="DR25" s="2643" t="n"/>
      <c r="DS25" s="2643" t="n"/>
      <c r="DT25" s="2643" t="n"/>
      <c r="DU25" s="2643" t="n"/>
      <c r="DV25" s="2643" t="n"/>
      <c r="DW25" s="2643" t="n"/>
      <c r="DX25" s="2424">
        <f>(CS25-CZ25)*10^6</f>
        <v/>
      </c>
      <c r="DY25" s="2424">
        <f>(CT25-DC25)*10^6</f>
        <v/>
      </c>
      <c r="DZ25" s="2424">
        <f>(CW25-DD25)*10^6</f>
        <v/>
      </c>
      <c r="EA25" s="2643" t="n"/>
    </row>
    <row r="26">
      <c r="B26" s="1194" t="inlineStr">
        <is>
          <t>Impôts payés (-)</t>
        </is>
      </c>
      <c r="C26" s="2082" t="inlineStr">
        <is>
          <t>FLUX20</t>
        </is>
      </c>
      <c r="D26" s="3476" t="n">
        <v>-83249027.74543139</v>
      </c>
      <c r="E26" s="2481" t="n">
        <v>-95283390.67890149</v>
      </c>
      <c r="F26" s="2481" t="n">
        <v>12034362.9334701</v>
      </c>
      <c r="G26" s="2481" t="n">
        <v>0</v>
      </c>
      <c r="H26" s="134" t="n"/>
      <c r="I26" s="1152" t="n"/>
      <c r="J26" s="3476" t="n">
        <v>-75999110.2191381</v>
      </c>
      <c r="K26" s="2481" t="n">
        <v>-87833726.89177009</v>
      </c>
      <c r="L26" s="2481" t="n">
        <v>11834616.67263199</v>
      </c>
      <c r="M26" s="2481" t="n">
        <v>0</v>
      </c>
      <c r="N26" s="134" t="n"/>
      <c r="O26" s="134" t="n"/>
      <c r="P26" s="3476" t="n">
        <v>-84955644.90249661</v>
      </c>
      <c r="Q26" s="2481" t="n">
        <v>-94743889.4576356</v>
      </c>
      <c r="R26" s="2481" t="n">
        <v>9788244.55513899</v>
      </c>
      <c r="S26" s="2481" t="n">
        <v>-288500000</v>
      </c>
      <c r="T26" s="134" t="n">
        <v>-0.7055263608232354</v>
      </c>
      <c r="U26" s="134" t="n"/>
      <c r="V26" s="3476" t="n">
        <v>-80802291.96876021</v>
      </c>
      <c r="W26" s="2481" t="n">
        <v>-93637879.2775701</v>
      </c>
      <c r="X26" s="2481" t="n">
        <v>-93637879.2775701</v>
      </c>
      <c r="Y26" s="2481" t="n">
        <v>12835587.30880989</v>
      </c>
      <c r="Z26" s="2481" t="n">
        <v>12835587.30880989</v>
      </c>
      <c r="AA26" s="2481" t="n">
        <v>-96273587.62847467</v>
      </c>
      <c r="AB26" s="134" t="n">
        <v>-0.160701351646093</v>
      </c>
      <c r="AC26" s="2100" t="n"/>
      <c r="AD26" s="3476" t="n">
        <v>-79547423.06123979</v>
      </c>
      <c r="AE26" s="2481" t="n">
        <v>-97737136.0112472</v>
      </c>
      <c r="AF26" s="2481" t="n">
        <v>-97737136.0112472</v>
      </c>
      <c r="AG26" s="2481" t="n">
        <v>18189712.95000741</v>
      </c>
      <c r="AH26" s="2481" t="n">
        <v>18189712.95000741</v>
      </c>
      <c r="AI26" s="2481" t="n">
        <v>-84392778.36966512</v>
      </c>
      <c r="AJ26" s="134" t="n">
        <v>-0.05741433570537569</v>
      </c>
      <c r="AK26" s="136" t="n"/>
      <c r="AL26" s="3476" t="n">
        <v>-50178952.97</v>
      </c>
      <c r="AM26" s="2481" t="n">
        <v>-94679359.01702769</v>
      </c>
      <c r="AN26" s="2481" t="n">
        <v>-94679359.01702769</v>
      </c>
      <c r="AO26" s="2481" t="n">
        <v>-79134850.60571679</v>
      </c>
      <c r="AP26" s="2481" t="n">
        <v>44500406.04702769</v>
      </c>
      <c r="AQ26" s="2481" t="n">
        <v>44500406.04702769</v>
      </c>
      <c r="AR26" s="2481" t="n">
        <v>-102833634.0018603</v>
      </c>
      <c r="AS26" s="2101" t="n">
        <v>-0.5120375404695682</v>
      </c>
      <c r="AT26" s="136" t="n"/>
      <c r="AU26" s="3476" t="n">
        <v>-82566535.6320537</v>
      </c>
      <c r="AV26" s="2481" t="n">
        <v>-96153051.49362421</v>
      </c>
      <c r="AW26" s="2481" t="n">
        <v>-81860392.29827641</v>
      </c>
      <c r="AX26" s="2481" t="n">
        <v>13586515.86157051</v>
      </c>
      <c r="AY26" s="2481" t="n">
        <v>-706143.3337772936</v>
      </c>
      <c r="AZ26" s="2481" t="n">
        <v>-85817161.25441015</v>
      </c>
      <c r="BA26" s="2101" t="n">
        <v>-0.03787850326020192</v>
      </c>
      <c r="BB26" s="136" t="n"/>
      <c r="BC26" s="3476" t="n">
        <v>-74741943.77076271</v>
      </c>
      <c r="BD26" s="2481" t="n">
        <v>-96194996.9499004</v>
      </c>
      <c r="BE26" s="2481" t="n">
        <v>-82070695.0648545</v>
      </c>
      <c r="BF26" s="2481" t="n">
        <v>21453053.17913769</v>
      </c>
      <c r="BG26" s="2481" t="n">
        <v>7328751.294091791</v>
      </c>
      <c r="BH26" s="2481" t="n">
        <v>0</v>
      </c>
      <c r="BI26" s="2101" t="n"/>
      <c r="BJ26" s="136" t="n"/>
      <c r="BK26" s="3476" t="n"/>
      <c r="BL26" s="2481" t="n"/>
      <c r="BM26" s="2481" t="n"/>
      <c r="BN26" s="2481" t="n"/>
      <c r="BO26" s="2481" t="n"/>
      <c r="BP26" s="2481" t="n"/>
      <c r="BQ26" s="2481" t="n"/>
      <c r="BR26" s="2101" t="n"/>
      <c r="BS26" s="136" t="n"/>
      <c r="BT26" s="3476" t="n"/>
      <c r="BU26" s="2481" t="n"/>
      <c r="BV26" s="2481" t="n"/>
      <c r="BW26" s="2481" t="n"/>
      <c r="BX26" s="2481" t="n"/>
      <c r="BY26" s="2481" t="n"/>
      <c r="BZ26" s="2101" t="n"/>
      <c r="CA26" s="136" t="n"/>
      <c r="CB26" s="3476" t="n"/>
      <c r="CC26" s="2481" t="n"/>
      <c r="CD26" s="2481" t="n"/>
      <c r="CE26" s="2481" t="n"/>
      <c r="CF26" s="2481" t="n"/>
      <c r="CG26" s="2481" t="n"/>
      <c r="CH26" s="2101" t="n"/>
      <c r="CI26" s="136" t="n"/>
      <c r="CJ26" s="3476" t="n"/>
      <c r="CK26" s="2481" t="n"/>
      <c r="CL26" s="2481" t="n"/>
      <c r="CM26" s="2481" t="n"/>
      <c r="CN26" s="2481" t="n"/>
      <c r="CO26" s="2481" t="n"/>
      <c r="CP26" s="2101" t="n"/>
      <c r="CQ26" s="136" t="n"/>
      <c r="CR26" s="2481" t="n">
        <v>-612040930.2698826</v>
      </c>
      <c r="CS26" s="2481" t="n">
        <v>-756263429.7776768</v>
      </c>
      <c r="CT26" s="2481" t="n">
        <v>-565548740.8010592</v>
      </c>
      <c r="CU26" s="2481" t="n">
        <v>144222499.5077943</v>
      </c>
      <c r="CV26" s="2481" t="n">
        <v>-46492189.46882331</v>
      </c>
      <c r="CW26" s="2481" t="n">
        <v>-657817161.2544101</v>
      </c>
      <c r="CX26" s="2102">
        <f>IFERROR(CR26/CW26-1, "-")</f>
        <v/>
      </c>
      <c r="CY26" s="2481" t="n"/>
      <c r="CZ26" s="2481" t="n">
        <v>-1143337639.25932</v>
      </c>
      <c r="DA26" s="2481" t="n"/>
      <c r="DB26" s="2481" t="n">
        <v>-490560259.786617</v>
      </c>
      <c r="DC26" s="2481" t="n"/>
      <c r="DD26" s="2481" t="n"/>
      <c r="DE26" s="134" t="n"/>
      <c r="DF26" s="134" t="n"/>
      <c r="DG26" s="134" t="n"/>
      <c r="DH26" s="134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643" t="n"/>
      <c r="DO26" s="2643" t="n"/>
      <c r="DP26" s="2643" t="n"/>
      <c r="DQ26" s="2643" t="n"/>
      <c r="DR26" s="2643" t="n"/>
      <c r="DS26" s="2643" t="n"/>
      <c r="DT26" s="2643" t="n"/>
      <c r="DU26" s="2643" t="n"/>
      <c r="DV26" s="2643" t="n"/>
      <c r="DW26" s="2643" t="n"/>
      <c r="DX26" s="2424">
        <f>(CS26-CZ26)*10^6</f>
        <v/>
      </c>
      <c r="DY26" s="2424">
        <f>(CT26-DC26)*10^6</f>
        <v/>
      </c>
      <c r="DZ26" s="2424">
        <f>(CW26-DD26)*10^6</f>
        <v/>
      </c>
      <c r="EA26" s="2643" t="n"/>
    </row>
    <row customHeight="1" ht="11.25" r="27" s="2323">
      <c r="B27" s="1194" t="n"/>
      <c r="C27" s="2082" t="n"/>
      <c r="D27" s="3476" t="n"/>
      <c r="E27" s="2481" t="n"/>
      <c r="F27" s="2481" t="n"/>
      <c r="G27" s="2481" t="n"/>
      <c r="H27" s="134" t="n"/>
      <c r="I27" s="1152" t="n"/>
      <c r="J27" s="3476" t="n"/>
      <c r="K27" s="2481" t="n"/>
      <c r="L27" s="2481" t="n"/>
      <c r="M27" s="2481" t="n"/>
      <c r="N27" s="134" t="n"/>
      <c r="O27" s="134" t="n"/>
      <c r="P27" s="3476" t="n"/>
      <c r="Q27" s="2481" t="n"/>
      <c r="R27" s="2481" t="n"/>
      <c r="S27" s="2481" t="n"/>
      <c r="T27" s="134" t="n"/>
      <c r="U27" s="134" t="n"/>
      <c r="V27" s="3476" t="n"/>
      <c r="W27" s="2481" t="n"/>
      <c r="X27" s="2481" t="n"/>
      <c r="Y27" s="2481" t="n"/>
      <c r="Z27" s="2481" t="n"/>
      <c r="AA27" s="2481" t="n"/>
      <c r="AB27" s="134" t="n"/>
      <c r="AC27" s="2100" t="n"/>
      <c r="AD27" s="3476" t="n"/>
      <c r="AE27" s="2481" t="n"/>
      <c r="AF27" s="2481" t="n"/>
      <c r="AG27" s="2481" t="n"/>
      <c r="AH27" s="2481" t="n"/>
      <c r="AI27" s="2481" t="n"/>
      <c r="AJ27" s="134" t="n"/>
      <c r="AK27" s="136" t="n"/>
      <c r="AL27" s="3476" t="n"/>
      <c r="AM27" s="2481" t="n"/>
      <c r="AN27" s="2481" t="n"/>
      <c r="AO27" s="2481" t="n"/>
      <c r="AP27" s="2481" t="n"/>
      <c r="AQ27" s="2481" t="n"/>
      <c r="AR27" s="2481" t="n"/>
      <c r="AS27" s="2101" t="n"/>
      <c r="AT27" s="136" t="n"/>
      <c r="AU27" s="3476" t="n"/>
      <c r="AV27" s="2481" t="n"/>
      <c r="AW27" s="2481" t="n"/>
      <c r="AX27" s="2481" t="n"/>
      <c r="AY27" s="2481" t="n"/>
      <c r="AZ27" s="2481" t="n"/>
      <c r="BA27" s="2101" t="n"/>
      <c r="BB27" s="136" t="n"/>
      <c r="BC27" s="3476" t="n"/>
      <c r="BD27" s="2481" t="n"/>
      <c r="BE27" s="2481" t="n"/>
      <c r="BF27" s="2481" t="n"/>
      <c r="BG27" s="2481" t="n"/>
      <c r="BH27" s="2481" t="n"/>
      <c r="BI27" s="2101" t="n"/>
      <c r="BJ27" s="136" t="n"/>
      <c r="BK27" s="3476" t="n"/>
      <c r="BL27" s="2481" t="n"/>
      <c r="BM27" s="2481" t="n"/>
      <c r="BN27" s="2481" t="n"/>
      <c r="BO27" s="2481" t="n"/>
      <c r="BP27" s="2481" t="n"/>
      <c r="BQ27" s="2481" t="n"/>
      <c r="BR27" s="2101" t="n"/>
      <c r="BS27" s="136" t="n"/>
      <c r="BT27" s="3476" t="n"/>
      <c r="BU27" s="2481" t="n"/>
      <c r="BV27" s="2481" t="n"/>
      <c r="BW27" s="2481" t="n"/>
      <c r="BX27" s="2481" t="n"/>
      <c r="BY27" s="2481" t="n"/>
      <c r="BZ27" s="2101" t="n"/>
      <c r="CA27" s="136" t="n"/>
      <c r="CB27" s="3476" t="n"/>
      <c r="CC27" s="2481" t="n"/>
      <c r="CD27" s="2481" t="n"/>
      <c r="CE27" s="2481" t="n"/>
      <c r="CF27" s="2481" t="n"/>
      <c r="CG27" s="2481" t="n"/>
      <c r="CH27" s="2101" t="n"/>
      <c r="CI27" s="136" t="n"/>
      <c r="CJ27" s="3476" t="n"/>
      <c r="CK27" s="2481" t="n"/>
      <c r="CL27" s="2481" t="n"/>
      <c r="CM27" s="2481" t="n"/>
      <c r="CN27" s="2481" t="n"/>
      <c r="CO27" s="2481" t="n"/>
      <c r="CP27" s="2101" t="n"/>
      <c r="CQ27" s="136" t="n"/>
      <c r="CR27" s="2481" t="n"/>
      <c r="CS27" s="2481" t="n"/>
      <c r="CT27" s="2481" t="n"/>
      <c r="CU27" s="2481" t="n"/>
      <c r="CV27" s="2481" t="n"/>
      <c r="CW27" s="2481" t="n"/>
      <c r="CX27" s="2102">
        <f>IFERROR(CR27/CW27-1, "-")</f>
        <v/>
      </c>
      <c r="CY27" s="2481" t="n"/>
      <c r="CZ27" s="2481" t="n"/>
      <c r="DA27" s="2481" t="n"/>
      <c r="DB27" s="2481" t="n"/>
      <c r="DC27" s="2481" t="n"/>
      <c r="DD27" s="2481" t="n"/>
      <c r="DE27" s="134" t="n"/>
      <c r="DF27" s="134" t="n"/>
      <c r="DG27" s="134" t="n"/>
      <c r="DH27" s="134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643" t="n"/>
      <c r="DO27" s="2643" t="n"/>
      <c r="DP27" s="2643" t="n"/>
      <c r="DQ27" s="2643" t="n"/>
      <c r="DR27" s="2643" t="n"/>
      <c r="DS27" s="2643" t="n"/>
      <c r="DT27" s="2643" t="n"/>
      <c r="DU27" s="2643" t="n"/>
      <c r="DV27" s="2643" t="n"/>
      <c r="DW27" s="2643" t="n"/>
      <c r="DX27" s="2424">
        <f>(CS27-CZ27)*10^6</f>
        <v/>
      </c>
      <c r="DY27" s="2424">
        <f>(CT27-DC27)*10^6</f>
        <v/>
      </c>
      <c r="DZ27" s="2424">
        <f>(CW27-DD27)*10^6</f>
        <v/>
      </c>
      <c r="EA27" s="2643" t="n"/>
    </row>
    <row r="28">
      <c r="B28" s="1194" t="inlineStr">
        <is>
          <t>Dividendes payés (-)</t>
        </is>
      </c>
      <c r="C28" s="2082" t="inlineStr">
        <is>
          <t>FLUX22</t>
        </is>
      </c>
      <c r="D28" s="2588" t="n">
        <v>0</v>
      </c>
      <c r="E28" s="2481" t="n">
        <v>0</v>
      </c>
      <c r="F28" s="2481" t="n">
        <v>0</v>
      </c>
      <c r="G28" s="2481" t="n">
        <v>0</v>
      </c>
      <c r="H28" s="134" t="n"/>
      <c r="I28" s="1152" t="n"/>
      <c r="J28" s="2588" t="n">
        <v>0</v>
      </c>
      <c r="K28" s="2481" t="n">
        <v>0</v>
      </c>
      <c r="L28" s="2481" t="n">
        <v>0</v>
      </c>
      <c r="M28" s="2481" t="n">
        <v>0</v>
      </c>
      <c r="N28" s="134" t="n"/>
      <c r="O28" s="134" t="n"/>
      <c r="P28" s="2588" t="n">
        <v>0</v>
      </c>
      <c r="Q28" s="2481" t="n">
        <v>0</v>
      </c>
      <c r="R28" s="2481" t="n">
        <v>0</v>
      </c>
      <c r="S28" s="2481" t="n">
        <v>0</v>
      </c>
      <c r="T28" s="134" t="n"/>
      <c r="U28" s="134" t="n"/>
      <c r="V28" s="2588" t="n">
        <v>0</v>
      </c>
      <c r="W28" s="2481" t="n">
        <v>0</v>
      </c>
      <c r="X28" s="2481" t="n">
        <v>0</v>
      </c>
      <c r="Y28" s="2481" t="n">
        <v>0</v>
      </c>
      <c r="Z28" s="2481" t="n">
        <v>0</v>
      </c>
      <c r="AA28" s="2481" t="n">
        <v>0</v>
      </c>
      <c r="AB28" s="134" t="n"/>
      <c r="AC28" s="2100" t="n"/>
      <c r="AD28" s="2588" t="n">
        <v>0</v>
      </c>
      <c r="AE28" s="2481" t="n">
        <v>0</v>
      </c>
      <c r="AF28" s="2481" t="n">
        <v>0</v>
      </c>
      <c r="AG28" s="2481" t="n">
        <v>0</v>
      </c>
      <c r="AH28" s="2481" t="n">
        <v>0</v>
      </c>
      <c r="AI28" s="2481" t="n">
        <v>0</v>
      </c>
      <c r="AJ28" s="134" t="n"/>
      <c r="AK28" s="136" t="n"/>
      <c r="AL28" s="2588" t="n">
        <v>0</v>
      </c>
      <c r="AM28" s="2481" t="n">
        <v>-245630000</v>
      </c>
      <c r="AN28" s="2481" t="n">
        <v>0</v>
      </c>
      <c r="AO28" s="2481" t="n">
        <v>0</v>
      </c>
      <c r="AP28" s="2481" t="n">
        <v>245630000</v>
      </c>
      <c r="AQ28" s="2481" t="n">
        <v>0</v>
      </c>
      <c r="AR28" s="2481" t="n">
        <v>0</v>
      </c>
      <c r="AS28" s="2101" t="n"/>
      <c r="AT28" s="136" t="n"/>
      <c r="AU28" s="2588" t="n">
        <v>0</v>
      </c>
      <c r="AV28" s="2481" t="n">
        <v>0</v>
      </c>
      <c r="AW28" s="2481" t="n">
        <v>0</v>
      </c>
      <c r="AX28" s="2481" t="n">
        <v>0</v>
      </c>
      <c r="AY28" s="2481" t="n">
        <v>0</v>
      </c>
      <c r="AZ28" s="2481" t="n">
        <v>0</v>
      </c>
      <c r="BA28" s="2101" t="n"/>
      <c r="BB28" s="136" t="n"/>
      <c r="BC28" s="2588" t="n">
        <v>0</v>
      </c>
      <c r="BD28" s="2481" t="n">
        <v>0</v>
      </c>
      <c r="BE28" s="2481" t="n">
        <v>0</v>
      </c>
      <c r="BF28" s="2481" t="n">
        <v>0</v>
      </c>
      <c r="BG28" s="2481" t="n">
        <v>0</v>
      </c>
      <c r="BH28" s="2481" t="n">
        <v>0</v>
      </c>
      <c r="BI28" s="2101" t="n"/>
      <c r="BJ28" s="136" t="n"/>
      <c r="BK28" s="3476" t="n"/>
      <c r="BL28" s="2481" t="n"/>
      <c r="BM28" s="2481" t="n"/>
      <c r="BN28" s="2481" t="n"/>
      <c r="BO28" s="2481" t="n"/>
      <c r="BP28" s="2481" t="n"/>
      <c r="BQ28" s="2481" t="n"/>
      <c r="BR28" s="2101" t="n"/>
      <c r="BS28" s="136" t="n"/>
      <c r="BT28" s="2588" t="n"/>
      <c r="BU28" s="2481" t="n"/>
      <c r="BV28" s="2481" t="n"/>
      <c r="BW28" s="2481" t="n"/>
      <c r="BX28" s="2481" t="n"/>
      <c r="BY28" s="2481" t="n"/>
      <c r="BZ28" s="2101" t="n"/>
      <c r="CA28" s="136" t="n"/>
      <c r="CB28" s="2588" t="n"/>
      <c r="CC28" s="2481" t="n"/>
      <c r="CD28" s="2481" t="n"/>
      <c r="CE28" s="2481" t="n"/>
      <c r="CF28" s="2481" t="n"/>
      <c r="CG28" s="2481" t="n"/>
      <c r="CH28" s="2101" t="n"/>
      <c r="CI28" s="136" t="n"/>
      <c r="CJ28" s="3476" t="n"/>
      <c r="CK28" s="2481" t="n"/>
      <c r="CL28" s="2481" t="n"/>
      <c r="CM28" s="2481" t="n"/>
      <c r="CN28" s="2481" t="n"/>
      <c r="CO28" s="2481" t="n"/>
      <c r="CP28" s="2101" t="n"/>
      <c r="CQ28" s="136" t="n"/>
      <c r="CR28" s="2481" t="n">
        <v>0</v>
      </c>
      <c r="CS28" s="2481" t="n">
        <v>-245630000</v>
      </c>
      <c r="CT28" s="2481" t="n">
        <v>0</v>
      </c>
      <c r="CU28" s="2481" t="n">
        <v>245630000</v>
      </c>
      <c r="CV28" s="2481" t="n">
        <v>0</v>
      </c>
      <c r="CW28" s="2481" t="n">
        <v>0</v>
      </c>
      <c r="CX28" s="2102">
        <f>IFERROR(CR28/CW28-1, "-")</f>
        <v/>
      </c>
      <c r="CY28" s="2481" t="n"/>
      <c r="CZ28" s="2481" t="n">
        <v>-245630000</v>
      </c>
      <c r="DA28" s="2481" t="n"/>
      <c r="DB28" s="2481" t="n">
        <v>0</v>
      </c>
      <c r="DC28" s="2481" t="n"/>
      <c r="DD28" s="2481" t="n"/>
      <c r="DE28" s="134" t="n"/>
      <c r="DF28" s="134" t="n"/>
      <c r="DG28" s="134" t="n"/>
      <c r="DH28" s="134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643" t="n"/>
      <c r="DO28" s="2643" t="n"/>
      <c r="DP28" s="2643" t="n"/>
      <c r="DQ28" s="2643" t="n"/>
      <c r="DR28" s="2643" t="n"/>
      <c r="DS28" s="2643" t="n"/>
      <c r="DT28" s="2643" t="n"/>
      <c r="DU28" s="2643" t="n"/>
      <c r="DV28" s="2643" t="n"/>
      <c r="DW28" s="2643" t="n"/>
      <c r="DX28" s="2424">
        <f>(CS28-CZ28)*10^6</f>
        <v/>
      </c>
      <c r="DY28" s="2424">
        <f>(CT28-DC28)*10^6</f>
        <v/>
      </c>
      <c r="DZ28" s="2424">
        <f>(CW28-DD28)*10^6</f>
        <v/>
      </c>
      <c r="EA28" s="2643" t="n"/>
    </row>
    <row customHeight="1" ht="4.5" r="29" s="2323">
      <c r="B29" s="1194" t="n"/>
      <c r="C29" s="2082" t="n"/>
      <c r="D29" s="2588" t="n"/>
      <c r="E29" s="2481" t="n"/>
      <c r="F29" s="2481" t="n"/>
      <c r="G29" s="2481" t="n"/>
      <c r="H29" s="134" t="n"/>
      <c r="I29" s="1152" t="n"/>
      <c r="J29" s="2588" t="n"/>
      <c r="K29" s="2481" t="n"/>
      <c r="L29" s="2481" t="n"/>
      <c r="M29" s="2481" t="n"/>
      <c r="N29" s="134" t="n"/>
      <c r="O29" s="134" t="n"/>
      <c r="P29" s="2588" t="n"/>
      <c r="Q29" s="2481" t="n"/>
      <c r="R29" s="2481" t="n"/>
      <c r="S29" s="2481" t="n"/>
      <c r="T29" s="134" t="n"/>
      <c r="U29" s="134" t="n"/>
      <c r="V29" s="2588" t="n"/>
      <c r="W29" s="2481" t="n"/>
      <c r="X29" s="2481" t="n"/>
      <c r="Y29" s="2481" t="n"/>
      <c r="Z29" s="2481" t="n"/>
      <c r="AA29" s="2481" t="n"/>
      <c r="AB29" s="134" t="n"/>
      <c r="AC29" s="2100" t="n"/>
      <c r="AD29" s="2588" t="n"/>
      <c r="AE29" s="2481" t="n"/>
      <c r="AF29" s="2481" t="n"/>
      <c r="AG29" s="2481" t="n"/>
      <c r="AH29" s="2481" t="n"/>
      <c r="AI29" s="2481" t="n"/>
      <c r="AJ29" s="134" t="n"/>
      <c r="AK29" s="136" t="n"/>
      <c r="AL29" s="2588" t="n"/>
      <c r="AM29" s="2481" t="n"/>
      <c r="AN29" s="2481" t="n"/>
      <c r="AO29" s="2481" t="n"/>
      <c r="AP29" s="2481" t="n"/>
      <c r="AQ29" s="2481" t="n"/>
      <c r="AR29" s="2481" t="n"/>
      <c r="AS29" s="2101" t="n"/>
      <c r="AT29" s="136" t="n"/>
      <c r="AU29" s="2588" t="n"/>
      <c r="AV29" s="2481" t="n"/>
      <c r="AW29" s="2481" t="n"/>
      <c r="AX29" s="2481" t="n"/>
      <c r="AY29" s="2481" t="n"/>
      <c r="AZ29" s="2481" t="n"/>
      <c r="BA29" s="2101" t="n"/>
      <c r="BB29" s="136" t="n"/>
      <c r="BC29" s="2588" t="n"/>
      <c r="BD29" s="2481" t="n"/>
      <c r="BE29" s="2481" t="n"/>
      <c r="BF29" s="2481" t="n"/>
      <c r="BG29" s="2481" t="n"/>
      <c r="BH29" s="2481" t="n"/>
      <c r="BI29" s="2101" t="n"/>
      <c r="BJ29" s="136" t="n"/>
      <c r="BK29" s="2588" t="n"/>
      <c r="BL29" s="2481" t="n"/>
      <c r="BM29" s="2481" t="n"/>
      <c r="BN29" s="2481" t="n"/>
      <c r="BO29" s="2481" t="n"/>
      <c r="BP29" s="2481" t="n"/>
      <c r="BQ29" s="2481" t="n"/>
      <c r="BR29" s="2101" t="n"/>
      <c r="BS29" s="136" t="n"/>
      <c r="BT29" s="2588" t="n"/>
      <c r="BU29" s="2481" t="n"/>
      <c r="BV29" s="2481" t="n"/>
      <c r="BW29" s="2481" t="n"/>
      <c r="BX29" s="2481" t="n"/>
      <c r="BY29" s="2481" t="n"/>
      <c r="BZ29" s="2101" t="n"/>
      <c r="CA29" s="136" t="n"/>
      <c r="CB29" s="2588" t="n"/>
      <c r="CC29" s="2481" t="n"/>
      <c r="CD29" s="2481" t="n"/>
      <c r="CE29" s="2481" t="n"/>
      <c r="CF29" s="2481" t="n"/>
      <c r="CG29" s="2481" t="n"/>
      <c r="CH29" s="2101" t="n"/>
      <c r="CI29" s="136" t="n"/>
      <c r="CJ29" s="2588" t="n"/>
      <c r="CK29" s="2481" t="n"/>
      <c r="CL29" s="2481" t="n"/>
      <c r="CM29" s="2481" t="n"/>
      <c r="CN29" s="2481" t="n"/>
      <c r="CO29" s="2481" t="n"/>
      <c r="CP29" s="2101" t="n"/>
      <c r="CQ29" s="136" t="n"/>
      <c r="CR29" s="2481" t="n"/>
      <c r="CS29" s="2481" t="n"/>
      <c r="CT29" s="2481" t="n"/>
      <c r="CU29" s="2481" t="n"/>
      <c r="CV29" s="2481" t="n"/>
      <c r="CW29" s="2481" t="n"/>
      <c r="CX29" s="2102">
        <f>IFERROR(CR29/CW29-1, "-")</f>
        <v/>
      </c>
      <c r="CY29" s="2481" t="n"/>
      <c r="CZ29" s="2481" t="n"/>
      <c r="DA29" s="2481" t="n"/>
      <c r="DB29" s="2481" t="n"/>
      <c r="DC29" s="2481" t="n"/>
      <c r="DD29" s="2481" t="n"/>
      <c r="DE29" s="134" t="n"/>
      <c r="DF29" s="134" t="n"/>
      <c r="DG29" s="134" t="n"/>
      <c r="DH29" s="134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643" t="n"/>
      <c r="DO29" s="2643" t="n"/>
      <c r="DP29" s="2643" t="n"/>
      <c r="DQ29" s="2643" t="n"/>
      <c r="DR29" s="2643" t="n"/>
      <c r="DS29" s="2643" t="n"/>
      <c r="DT29" s="2643" t="n"/>
      <c r="DU29" s="2643" t="n"/>
      <c r="DV29" s="2643" t="n"/>
      <c r="DW29" s="2643" t="n"/>
      <c r="DX29" s="2424">
        <f>(CS29-CZ29)*10^6</f>
        <v/>
      </c>
      <c r="DY29" s="2424">
        <f>(CT29-DC29)*10^6</f>
        <v/>
      </c>
      <c r="DZ29" s="2424">
        <f>(CW29-DD29)*10^6</f>
        <v/>
      </c>
      <c r="EA29" s="2643" t="n"/>
    </row>
    <row r="30">
      <c r="B30" s="2103" t="inlineStr">
        <is>
          <t>Cash flow used for financing and taxes</t>
        </is>
      </c>
      <c r="C30" s="2082" t="inlineStr">
        <is>
          <t>FLUX24</t>
        </is>
      </c>
      <c r="D30" s="3477" t="n">
        <v>-255727621.745431</v>
      </c>
      <c r="E30" s="2911" t="n">
        <v>-295283390.678901</v>
      </c>
      <c r="F30" s="2911" t="n">
        <v>39555768.93347001</v>
      </c>
      <c r="G30" s="2911" t="n">
        <v>-103381366</v>
      </c>
      <c r="H30" s="115" t="n">
        <v>1.473633611548826</v>
      </c>
      <c r="I30" s="2105" t="n"/>
      <c r="J30" s="3477" t="n">
        <v>-191411961.219138</v>
      </c>
      <c r="K30" s="2911" t="n">
        <v>-287833726.89177</v>
      </c>
      <c r="L30" s="2911" t="n">
        <v>96421765.67263201</v>
      </c>
      <c r="M30" s="2911" t="n">
        <v>-95108812</v>
      </c>
      <c r="N30" s="115" t="n">
        <v>1.012557587399346</v>
      </c>
      <c r="O30" s="115" t="n"/>
      <c r="P30" s="3477" t="n">
        <v>-825364199.9024971</v>
      </c>
      <c r="Q30" s="2911" t="n">
        <v>-294743889.457636</v>
      </c>
      <c r="R30" s="2911" t="n">
        <v>-530620310.4448611</v>
      </c>
      <c r="S30" s="2911" t="n">
        <v>-729110234</v>
      </c>
      <c r="T30" s="115" t="n">
        <v>0.132015656088702</v>
      </c>
      <c r="U30" s="115" t="n"/>
      <c r="V30" s="3477" t="n">
        <v>-300270083.96876</v>
      </c>
      <c r="W30" s="2911" t="n">
        <v>-293637879.27757</v>
      </c>
      <c r="X30" s="2911" t="n">
        <v>-293637879.27757</v>
      </c>
      <c r="Y30" s="2911" t="n">
        <v>-6632204.691190004</v>
      </c>
      <c r="Z30" s="2911" t="n">
        <v>-6632204.691190004</v>
      </c>
      <c r="AA30" s="2911" t="n">
        <v>-162604004.6284747</v>
      </c>
      <c r="AB30" s="115" t="n">
        <v>0.8466340029867736</v>
      </c>
      <c r="AC30" s="2122" t="n"/>
      <c r="AD30" s="3477" t="n">
        <v>-199938365.06124</v>
      </c>
      <c r="AE30" s="2911" t="n">
        <v>-297737136.011247</v>
      </c>
      <c r="AF30" s="2911" t="n">
        <v>-297737136.011247</v>
      </c>
      <c r="AG30" s="2911" t="n">
        <v>97798770.95000699</v>
      </c>
      <c r="AH30" s="2911" t="n">
        <v>97798770.95000699</v>
      </c>
      <c r="AI30" s="2911" t="n">
        <v>-616079404.3696651</v>
      </c>
      <c r="AJ30" s="115" t="n">
        <v>-0.6754665654408546</v>
      </c>
      <c r="AK30" s="113" t="n"/>
      <c r="AL30" s="3477" t="n">
        <v>-799220218.97</v>
      </c>
      <c r="AM30" s="2911" t="n">
        <v>-540309359.017028</v>
      </c>
      <c r="AN30" s="2911" t="n">
        <v>-294679359.017028</v>
      </c>
      <c r="AO30" s="2911" t="n">
        <v>-352766597.405717</v>
      </c>
      <c r="AP30" s="2911" t="n">
        <v>-258910859.9529721</v>
      </c>
      <c r="AQ30" s="2911" t="n">
        <v>-504540859.9529721</v>
      </c>
      <c r="AR30" s="2911" t="n">
        <v>-184916179.0018603</v>
      </c>
      <c r="AS30" s="2123" t="n">
        <v>3.322067562092334</v>
      </c>
      <c r="AT30" s="113" t="n"/>
      <c r="AU30" s="3477" t="n">
        <v>-291694769.632054</v>
      </c>
      <c r="AV30" s="2911" t="n">
        <v>-296153051.493624</v>
      </c>
      <c r="AW30" s="2911" t="n">
        <v>-375722769.658276</v>
      </c>
      <c r="AX30" s="2911" t="n">
        <v>4458281.861570001</v>
      </c>
      <c r="AY30" s="2911" t="n">
        <v>84028000.02622193</v>
      </c>
      <c r="AZ30" s="2911" t="n">
        <v>-323514047.2544101</v>
      </c>
      <c r="BA30" s="2123" t="n">
        <v>-0.09835516538585898</v>
      </c>
      <c r="BB30" s="113" t="n"/>
      <c r="BC30" s="3477" t="n">
        <v>-204227696.7707627</v>
      </c>
      <c r="BD30" s="2911" t="n">
        <v>-296194996.9499</v>
      </c>
      <c r="BE30" s="2911" t="n">
        <v>-411622977.696854</v>
      </c>
      <c r="BF30" s="2911" t="n">
        <v>91967300.17913729</v>
      </c>
      <c r="BG30" s="2911" t="n">
        <v>207395280.9260913</v>
      </c>
      <c r="BH30" s="2911" t="n">
        <v>0</v>
      </c>
      <c r="BI30" s="2123" t="n"/>
      <c r="BJ30" s="113" t="n"/>
      <c r="BK30" s="3477" t="n"/>
      <c r="BL30" s="2911" t="n"/>
      <c r="BM30" s="2911" t="n"/>
      <c r="BN30" s="2911" t="n"/>
      <c r="BO30" s="2911" t="n"/>
      <c r="BP30" s="2911" t="n"/>
      <c r="BQ30" s="2911" t="n"/>
      <c r="BR30" s="2123" t="n"/>
      <c r="BS30" s="113" t="n"/>
      <c r="BT30" s="3477" t="n"/>
      <c r="BU30" s="2911" t="n"/>
      <c r="BV30" s="2911" t="n"/>
      <c r="BW30" s="2911" t="n"/>
      <c r="BX30" s="2911" t="n"/>
      <c r="BY30" s="2911" t="n"/>
      <c r="BZ30" s="2123" t="n"/>
      <c r="CA30" s="113" t="n"/>
      <c r="CB30" s="3477" t="n"/>
      <c r="CC30" s="2911" t="n"/>
      <c r="CD30" s="2911" t="n"/>
      <c r="CE30" s="2911" t="n"/>
      <c r="CF30" s="2911" t="n"/>
      <c r="CG30" s="2911" t="n"/>
      <c r="CH30" s="2123" t="n"/>
      <c r="CI30" s="113" t="n"/>
      <c r="CJ30" s="3477" t="n"/>
      <c r="CK30" s="2911" t="n"/>
      <c r="CL30" s="2911" t="n"/>
      <c r="CM30" s="2911" t="n"/>
      <c r="CN30" s="2911" t="n"/>
      <c r="CO30" s="2911" t="n"/>
      <c r="CP30" s="2123" t="n"/>
      <c r="CQ30" s="113" t="n"/>
      <c r="CR30" s="2911" t="n">
        <v>-3067854917.269882</v>
      </c>
      <c r="CS30" s="2911" t="n">
        <v>-2601893429.777677</v>
      </c>
      <c r="CT30" s="2911" t="n">
        <v>-2501201598.961059</v>
      </c>
      <c r="CU30" s="2911" t="n">
        <v>-465961487.4922056</v>
      </c>
      <c r="CV30" s="2911" t="n">
        <v>-566653318.3088236</v>
      </c>
      <c r="CW30" s="2911" t="n">
        <v>-2214714047.25441</v>
      </c>
      <c r="CX30" s="2102">
        <f>IFERROR(CR30/CW30-1, "-")</f>
        <v/>
      </c>
      <c r="CY30" s="2481" t="n"/>
      <c r="CZ30" s="2911" t="n">
        <v>-3788967639.25932</v>
      </c>
      <c r="DA30" s="2911" t="n"/>
      <c r="DB30" s="2911" t="n">
        <v>-3816235843.31691</v>
      </c>
      <c r="DC30" s="2911" t="n"/>
      <c r="DD30" s="2911" t="n"/>
      <c r="DE30" s="115">
        <f>+CZ30/DD30-1</f>
        <v/>
      </c>
      <c r="DF30" s="115">
        <f>+DA30/DD30-1</f>
        <v/>
      </c>
      <c r="DG30" s="115">
        <f>+DB30/DD30-1</f>
        <v/>
      </c>
      <c r="DH30" s="115">
        <f>+DC30/DD30-1</f>
        <v/>
      </c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43" t="n"/>
      <c r="DO30" s="2643" t="n"/>
      <c r="DP30" s="2643" t="n"/>
      <c r="DQ30" s="2643" t="n"/>
      <c r="DR30" s="2643" t="n"/>
      <c r="DS30" s="2643" t="n"/>
      <c r="DT30" s="2643" t="n"/>
      <c r="DU30" s="2643" t="n"/>
      <c r="DV30" s="2643" t="n"/>
      <c r="DW30" s="2643" t="n"/>
      <c r="DX30" s="2424">
        <f>(CS30-CZ30)*10^6</f>
        <v/>
      </c>
      <c r="DY30" s="2424">
        <f>(CT30-DC30)*10^6</f>
        <v/>
      </c>
      <c r="DZ30" s="2424">
        <f>(CW30-DD30)*10^6</f>
        <v/>
      </c>
      <c r="EA30" s="2643" t="n"/>
    </row>
    <row customHeight="1" ht="13.5" r="31" s="2323">
      <c r="B31" s="1194" t="n"/>
      <c r="C31" s="2082" t="n"/>
      <c r="D31" s="2588" t="n"/>
      <c r="E31" s="2481" t="n"/>
      <c r="F31" s="2481" t="n"/>
      <c r="G31" s="2481" t="n"/>
      <c r="H31" s="134" t="n"/>
      <c r="I31" s="1152" t="n"/>
      <c r="J31" s="2588" t="n"/>
      <c r="K31" s="2481" t="n"/>
      <c r="L31" s="2481" t="n"/>
      <c r="M31" s="2481" t="n"/>
      <c r="N31" s="134" t="n"/>
      <c r="O31" s="134" t="n"/>
      <c r="P31" s="2588" t="n"/>
      <c r="Q31" s="2481" t="n"/>
      <c r="R31" s="2481" t="n"/>
      <c r="S31" s="2481" t="n"/>
      <c r="T31" s="134" t="n"/>
      <c r="U31" s="134" t="n"/>
      <c r="V31" s="2588" t="n"/>
      <c r="W31" s="2481" t="n"/>
      <c r="X31" s="2481" t="n"/>
      <c r="Y31" s="2481" t="n"/>
      <c r="Z31" s="2481" t="n"/>
      <c r="AA31" s="2481" t="n"/>
      <c r="AB31" s="134" t="n"/>
      <c r="AC31" s="2100" t="n"/>
      <c r="AD31" s="2588" t="n"/>
      <c r="AE31" s="2481" t="n"/>
      <c r="AF31" s="2481" t="n"/>
      <c r="AG31" s="2481" t="n"/>
      <c r="AH31" s="2481" t="n"/>
      <c r="AI31" s="2481" t="n"/>
      <c r="AJ31" s="134" t="n"/>
      <c r="AK31" s="136" t="n"/>
      <c r="AL31" s="2588" t="n"/>
      <c r="AM31" s="2481" t="n"/>
      <c r="AN31" s="2481" t="n"/>
      <c r="AO31" s="2481" t="n"/>
      <c r="AP31" s="2911" t="n"/>
      <c r="AQ31" s="2911" t="n"/>
      <c r="AR31" s="2481" t="n"/>
      <c r="AS31" s="2101" t="n"/>
      <c r="AT31" s="136" t="n"/>
      <c r="AU31" s="2588" t="n"/>
      <c r="AV31" s="2481" t="n"/>
      <c r="AW31" s="2481" t="n"/>
      <c r="AX31" s="2911" t="n"/>
      <c r="AY31" s="2911" t="n"/>
      <c r="AZ31" s="2481" t="n"/>
      <c r="BA31" s="2101" t="n"/>
      <c r="BB31" s="136" t="n"/>
      <c r="BC31" s="2588" t="n"/>
      <c r="BD31" s="2481" t="n"/>
      <c r="BE31" s="2481" t="n"/>
      <c r="BF31" s="2911" t="n"/>
      <c r="BG31" s="2911" t="n"/>
      <c r="BH31" s="2481" t="n"/>
      <c r="BI31" s="2101" t="n"/>
      <c r="BJ31" s="136" t="n"/>
      <c r="BK31" s="2588" t="n"/>
      <c r="BL31" s="2481" t="n"/>
      <c r="BM31" s="2481" t="n"/>
      <c r="BN31" s="2481" t="n"/>
      <c r="BO31" s="2911" t="n"/>
      <c r="BP31" s="2911" t="n"/>
      <c r="BQ31" s="2481" t="n"/>
      <c r="BR31" s="2101" t="n"/>
      <c r="BS31" s="136" t="n"/>
      <c r="BT31" s="2588" t="n"/>
      <c r="BU31" s="2481" t="n"/>
      <c r="BV31" s="2481" t="n"/>
      <c r="BW31" s="2911" t="n"/>
      <c r="BX31" s="2911" t="n"/>
      <c r="BY31" s="2481" t="n"/>
      <c r="BZ31" s="2101" t="n"/>
      <c r="CA31" s="136" t="n"/>
      <c r="CB31" s="2588" t="n"/>
      <c r="CC31" s="2481" t="n"/>
      <c r="CD31" s="2481" t="n"/>
      <c r="CE31" s="2911" t="n"/>
      <c r="CF31" s="2911" t="n"/>
      <c r="CG31" s="2481" t="n"/>
      <c r="CH31" s="2101" t="n"/>
      <c r="CI31" s="136" t="n"/>
      <c r="CJ31" s="2588" t="n"/>
      <c r="CK31" s="2481" t="n"/>
      <c r="CL31" s="2481" t="n"/>
      <c r="CM31" s="2911" t="n"/>
      <c r="CN31" s="2911" t="n"/>
      <c r="CO31" s="2481" t="n"/>
      <c r="CP31" s="2101" t="n"/>
      <c r="CQ31" s="136" t="n"/>
      <c r="CR31" s="2481" t="n"/>
      <c r="CS31" s="2481" t="n"/>
      <c r="CT31" s="2481" t="n"/>
      <c r="CU31" s="2481" t="n"/>
      <c r="CV31" s="2481" t="n"/>
      <c r="CW31" s="2481" t="n"/>
      <c r="CX31" s="2102">
        <f>IFERROR(CR31/CW31-1, "-")</f>
        <v/>
      </c>
      <c r="CY31" s="2481" t="n"/>
      <c r="CZ31" s="2481" t="n"/>
      <c r="DA31" s="2481" t="n"/>
      <c r="DB31" s="2481" t="n"/>
      <c r="DC31" s="2481" t="n"/>
      <c r="DD31" s="2481" t="n"/>
      <c r="DE31" s="134" t="n"/>
      <c r="DF31" s="134" t="n"/>
      <c r="DG31" s="134" t="n"/>
      <c r="DH31" s="134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43" t="n"/>
      <c r="DO31" s="2643" t="n"/>
      <c r="DP31" s="2643" t="n"/>
      <c r="DQ31" s="2643" t="n"/>
      <c r="DR31" s="2643" t="n"/>
      <c r="DS31" s="2643" t="n"/>
      <c r="DT31" s="2643" t="n"/>
      <c r="DU31" s="2643" t="n"/>
      <c r="DV31" s="2643" t="n"/>
      <c r="DW31" s="2643" t="n"/>
      <c r="DX31" s="2424">
        <f>(CS31-CZ31)*10^6</f>
        <v/>
      </c>
      <c r="DY31" s="2424">
        <f>(CT31-DC31)*10^6</f>
        <v/>
      </c>
      <c r="DZ31" s="2424">
        <f>(CW31-DD31)*10^6</f>
        <v/>
      </c>
      <c r="EA31" s="2643" t="n"/>
    </row>
    <row r="32">
      <c r="B32" s="2103" t="inlineStr">
        <is>
          <t>Cash flow used for investment (+/-)</t>
        </is>
      </c>
      <c r="C32" s="2082" t="inlineStr">
        <is>
          <t>FLUX26</t>
        </is>
      </c>
      <c r="D32" s="3477" t="n">
        <v>-1282000000</v>
      </c>
      <c r="E32" s="2481" t="n">
        <v>-250000000</v>
      </c>
      <c r="F32" s="2911" t="n">
        <v>-1032000000</v>
      </c>
      <c r="G32" s="2911" t="n">
        <v>0</v>
      </c>
      <c r="H32" s="115" t="n"/>
      <c r="I32" s="2105" t="n"/>
      <c r="J32" s="3477" t="n">
        <v>-623764004</v>
      </c>
      <c r="K32" s="2481" t="n">
        <v>-250000000</v>
      </c>
      <c r="L32" s="2911" t="n">
        <v>-373764004</v>
      </c>
      <c r="M32" s="2911" t="n">
        <v>0</v>
      </c>
      <c r="N32" s="115" t="n"/>
      <c r="O32" s="115" t="n"/>
      <c r="P32" s="3477" t="n">
        <v>775264004</v>
      </c>
      <c r="Q32" s="2481" t="n">
        <v>-250000000</v>
      </c>
      <c r="R32" s="2911" t="n">
        <v>1025264004</v>
      </c>
      <c r="S32" s="2911" t="n">
        <v>-1165300000</v>
      </c>
      <c r="T32" s="115" t="n">
        <v>-1.665291344718098</v>
      </c>
      <c r="U32" s="115" t="n"/>
      <c r="V32" s="3477" t="n">
        <v>-2876903738</v>
      </c>
      <c r="W32" s="2481" t="n">
        <v>-250000000</v>
      </c>
      <c r="X32" s="2481" t="n">
        <v>-250000000</v>
      </c>
      <c r="Y32" s="2911" t="n">
        <v>-2626903738</v>
      </c>
      <c r="Z32" s="2911" t="n">
        <v>-2626903738</v>
      </c>
      <c r="AA32" s="2911" t="n">
        <v>0</v>
      </c>
      <c r="AB32" s="115" t="n"/>
      <c r="AC32" s="2122" t="n"/>
      <c r="AD32" s="3477" t="n">
        <v>-902984689</v>
      </c>
      <c r="AE32" s="2481" t="n">
        <v>-250000000</v>
      </c>
      <c r="AF32" s="2481" t="n">
        <v>-250000000</v>
      </c>
      <c r="AG32" s="2911" t="n">
        <v>-652984689</v>
      </c>
      <c r="AH32" s="2911" t="n">
        <v>-652984689</v>
      </c>
      <c r="AI32" s="2911" t="n">
        <v>0</v>
      </c>
      <c r="AJ32" s="115" t="n"/>
      <c r="AK32" s="113" t="n"/>
      <c r="AL32" s="3476" t="n">
        <v>4372488427</v>
      </c>
      <c r="AM32" s="2481" t="n">
        <v>-250000000</v>
      </c>
      <c r="AN32" s="2481" t="n">
        <v>-250000000</v>
      </c>
      <c r="AO32" s="2481" t="n">
        <v>629000000</v>
      </c>
      <c r="AP32" s="2911" t="n">
        <v>4622488427</v>
      </c>
      <c r="AQ32" s="2911" t="n">
        <v>4622488427</v>
      </c>
      <c r="AR32" s="2481" t="n">
        <v>-2385500000</v>
      </c>
      <c r="AS32" s="2123" t="n">
        <v>-2.832944215887655</v>
      </c>
      <c r="AT32" s="113" t="n"/>
      <c r="AU32" s="3477" t="n">
        <v>-2092956258</v>
      </c>
      <c r="AV32" s="2911" t="n">
        <v>-250000000</v>
      </c>
      <c r="AW32" s="2911" t="n">
        <v>629000000</v>
      </c>
      <c r="AX32" s="2911" t="n">
        <v>-1842956258</v>
      </c>
      <c r="AY32" s="2911" t="n">
        <v>-2721956258</v>
      </c>
      <c r="AZ32" s="2911" t="n">
        <v>1543000000</v>
      </c>
      <c r="BA32" s="2123" t="n">
        <v>-2.356420128321452</v>
      </c>
      <c r="BB32" s="113" t="n"/>
      <c r="BC32" s="3477" t="n">
        <v>-915323231</v>
      </c>
      <c r="BD32" s="2911" t="n">
        <v>-250000000</v>
      </c>
      <c r="BE32" s="2911" t="n">
        <v>629000000</v>
      </c>
      <c r="BF32" s="2911" t="n">
        <v>-665323231</v>
      </c>
      <c r="BG32" s="2911" t="n">
        <v>-1544323231</v>
      </c>
      <c r="BH32" s="2911" t="n">
        <v>0</v>
      </c>
      <c r="BI32" s="2123" t="n"/>
      <c r="BJ32" s="113" t="n"/>
      <c r="BK32" s="3482" t="n"/>
      <c r="BL32" s="2911" t="n"/>
      <c r="BM32" s="2911" t="n"/>
      <c r="BN32" s="2911" t="n"/>
      <c r="BO32" s="2911" t="n"/>
      <c r="BP32" s="2911" t="n"/>
      <c r="BQ32" s="2911" t="n"/>
      <c r="BR32" s="2123" t="n"/>
      <c r="BS32" s="113" t="n"/>
      <c r="BT32" s="3477" t="n"/>
      <c r="BU32" s="2911" t="n"/>
      <c r="BV32" s="2911" t="n"/>
      <c r="BW32" s="2911" t="n"/>
      <c r="BX32" s="2911" t="n"/>
      <c r="BY32" s="2911" t="n"/>
      <c r="BZ32" s="2123" t="n"/>
      <c r="CA32" s="113" t="n"/>
      <c r="CB32" s="3477" t="n"/>
      <c r="CC32" s="2911" t="n"/>
      <c r="CD32" s="2911" t="n"/>
      <c r="CE32" s="2911" t="n"/>
      <c r="CF32" s="2911" t="n"/>
      <c r="CG32" s="2911" t="n"/>
      <c r="CH32" s="2123" t="n"/>
      <c r="CI32" s="113" t="n"/>
      <c r="CJ32" s="3477" t="n"/>
      <c r="CK32" s="2911" t="n"/>
      <c r="CL32" s="2911" t="n"/>
      <c r="CM32" s="2911" t="n"/>
      <c r="CN32" s="2911" t="n"/>
      <c r="CO32" s="2911" t="n"/>
      <c r="CP32" s="2123" t="n"/>
      <c r="CQ32" s="113" t="n"/>
      <c r="CR32" s="2911" t="n">
        <v>-3546179489</v>
      </c>
      <c r="CS32" s="2911" t="n">
        <v>-2000000000</v>
      </c>
      <c r="CT32" s="2911" t="n">
        <v>-3652388427</v>
      </c>
      <c r="CU32" s="2911" t="n">
        <v>-1546179489</v>
      </c>
      <c r="CV32" s="2911" t="n">
        <v>106208938</v>
      </c>
      <c r="CW32" s="2911" t="n">
        <v>-2007800000</v>
      </c>
      <c r="CX32" s="2106">
        <f>IFERROR(CR32/CW32-1, "-")</f>
        <v/>
      </c>
      <c r="CY32" s="2481" t="n"/>
      <c r="CZ32" s="2911" t="n">
        <v>-3000000000</v>
      </c>
      <c r="DA32" s="2911" t="n"/>
      <c r="DB32" s="2911" t="n">
        <v>-1641225520</v>
      </c>
      <c r="DC32" s="2911" t="n"/>
      <c r="DD32" s="2911" t="n"/>
      <c r="DE32" s="115" t="n"/>
      <c r="DF32" s="115" t="n"/>
      <c r="DG32" s="115" t="n"/>
      <c r="DH32" s="115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43" t="n"/>
      <c r="DO32" s="2643" t="n"/>
      <c r="DP32" s="2643" t="n"/>
      <c r="DQ32" s="2643" t="n"/>
      <c r="DR32" s="2643" t="n"/>
      <c r="DS32" s="2643" t="n"/>
      <c r="DT32" s="2643" t="n"/>
      <c r="DU32" s="2643" t="n"/>
      <c r="DV32" s="2643" t="n"/>
      <c r="DW32" s="2643" t="n"/>
      <c r="DX32" s="2424">
        <f>(CS32-CZ32)*10^6</f>
        <v/>
      </c>
      <c r="DY32" s="2424">
        <f>(CT32-DC32)*10^6</f>
        <v/>
      </c>
      <c r="DZ32" s="2424">
        <f>(CW32-DD32)*10^6</f>
        <v/>
      </c>
      <c r="EA32" s="2643" t="n"/>
    </row>
    <row customHeight="1" ht="14.25" r="33" s="2323">
      <c r="B33" s="1194" t="inlineStr">
        <is>
          <t xml:space="preserve">Autres éléments non cash </t>
        </is>
      </c>
      <c r="C33" s="2082" t="inlineStr">
        <is>
          <t>FLUX27</t>
        </is>
      </c>
      <c r="D33" s="3476" t="n">
        <v>140707247.74542</v>
      </c>
      <c r="E33" s="2481" t="n">
        <v>667509356.1478651</v>
      </c>
      <c r="F33" s="2481" t="n">
        <v>-526802108.4024451</v>
      </c>
      <c r="G33" s="2481" t="n">
        <v>788901599.999997</v>
      </c>
      <c r="H33" s="134" t="n">
        <v>-0.8216415738725583</v>
      </c>
      <c r="I33" s="1152" t="n"/>
      <c r="J33" s="3476" t="n">
        <v>730170757.219144</v>
      </c>
      <c r="K33" s="2481" t="n">
        <v>851354109.891785</v>
      </c>
      <c r="L33" s="2481" t="n">
        <v>-121183352.672641</v>
      </c>
      <c r="M33" s="2481" t="n">
        <v>42249041.6222645</v>
      </c>
      <c r="N33" s="134" t="n">
        <v>16.28254012830334</v>
      </c>
      <c r="O33" s="134" t="n"/>
      <c r="P33" s="3476" t="n">
        <v>-1053018803.9975</v>
      </c>
      <c r="Q33" s="2481" t="n">
        <v>-744102328.542366</v>
      </c>
      <c r="R33" s="2481" t="n">
        <v>-308916475.4551339</v>
      </c>
      <c r="S33" s="2481" t="n">
        <v>-959950641.6222599</v>
      </c>
      <c r="T33" s="134" t="n">
        <v>0.0969509872069676</v>
      </c>
      <c r="U33" s="134" t="n"/>
      <c r="V33" s="3476" t="n">
        <v>1040956483.96876</v>
      </c>
      <c r="W33" s="2481" t="n">
        <v>791404043.277573</v>
      </c>
      <c r="X33" s="2481" t="n">
        <v>431104271.77755</v>
      </c>
      <c r="Y33" s="2481" t="n">
        <v>249552440.691187</v>
      </c>
      <c r="Z33" s="2481" t="n">
        <v>609852212.19121</v>
      </c>
      <c r="AA33" s="2481" t="n">
        <v>197860861.567278</v>
      </c>
      <c r="AB33" s="134" t="n">
        <v>4.261053023438933</v>
      </c>
      <c r="AC33" s="2100" t="n"/>
      <c r="AD33" s="3476" t="n">
        <v>1570300250.06121</v>
      </c>
      <c r="AE33" s="2481" t="n">
        <v>-437361805.988777</v>
      </c>
      <c r="AF33" s="2481" t="n">
        <v>-525701640.23877</v>
      </c>
      <c r="AG33" s="2481" t="n">
        <v>2007662056.049987</v>
      </c>
      <c r="AH33" s="2481" t="n">
        <v>2096001890.29998</v>
      </c>
      <c r="AI33" s="2481" t="n">
        <v>37160851.23628</v>
      </c>
      <c r="AJ33" s="134" t="n">
        <v>41.25684282840463</v>
      </c>
      <c r="AK33" s="136" t="n"/>
      <c r="AL33" s="3476" t="n">
        <v>-2699332260.24175</v>
      </c>
      <c r="AM33" s="2481" t="n">
        <v>60944733.0170441</v>
      </c>
      <c r="AN33" s="2481" t="n">
        <v>-142221599.857956</v>
      </c>
      <c r="AO33" s="2481" t="n">
        <v>515425873.605721</v>
      </c>
      <c r="AP33" s="2481" t="n">
        <v>-2760276993.258794</v>
      </c>
      <c r="AQ33" s="2481" t="n">
        <v>-2557110660.383794</v>
      </c>
      <c r="AR33" s="2481" t="n">
        <v>1314508287.1964</v>
      </c>
      <c r="AS33" s="2101" t="n">
        <v>-3.053492006504516</v>
      </c>
      <c r="AT33" s="136" t="n"/>
      <c r="AU33" s="3476" t="n">
        <v>2861269184.72379</v>
      </c>
      <c r="AV33" s="2481" t="n">
        <v>889374702.4936289</v>
      </c>
      <c r="AW33" s="2481" t="n">
        <v>-453324477.7017059</v>
      </c>
      <c r="AX33" s="2481" t="n">
        <v>1971894482.230161</v>
      </c>
      <c r="AY33" s="2481" t="n">
        <v>3314593662.425496</v>
      </c>
      <c r="AZ33" s="2481" t="n">
        <v>442447303.059889</v>
      </c>
      <c r="BA33" s="2101" t="n">
        <v>5.466915189528215</v>
      </c>
      <c r="BB33" s="136" t="n"/>
      <c r="BC33" s="3476" t="n">
        <v>823837692.790054</v>
      </c>
      <c r="BD33" s="2481" t="n">
        <v>-487415603.383423</v>
      </c>
      <c r="BE33" s="2481" t="n">
        <v>-1014416860.43516</v>
      </c>
      <c r="BF33" s="2481" t="n">
        <v>1311253296.173477</v>
      </c>
      <c r="BG33" s="2481" t="n">
        <v>1838254553.225214</v>
      </c>
      <c r="BH33" s="2481" t="n">
        <v>0</v>
      </c>
      <c r="BI33" s="2101" t="n"/>
      <c r="BJ33" s="136" t="n"/>
      <c r="BK33" s="3476" t="n"/>
      <c r="BL33" s="2481" t="n"/>
      <c r="BM33" s="2481" t="n"/>
      <c r="BN33" s="2481" t="n"/>
      <c r="BO33" s="2481" t="n"/>
      <c r="BP33" s="2481" t="n"/>
      <c r="BQ33" s="2481" t="n"/>
      <c r="BR33" s="2101" t="n"/>
      <c r="BS33" s="136" t="n"/>
      <c r="BT33" s="3476" t="n"/>
      <c r="BU33" s="2481" t="n"/>
      <c r="BV33" s="2481" t="n"/>
      <c r="BW33" s="2481" t="n"/>
      <c r="BX33" s="2481" t="n"/>
      <c r="BY33" s="2481" t="n"/>
      <c r="BZ33" s="2101" t="n"/>
      <c r="CA33" s="136" t="n"/>
      <c r="CB33" s="3476" t="n"/>
      <c r="CC33" s="2481" t="n"/>
      <c r="CD33" s="2481" t="n"/>
      <c r="CE33" s="2481" t="n"/>
      <c r="CF33" s="2481" t="n"/>
      <c r="CG33" s="2481" t="n"/>
      <c r="CH33" s="2101" t="n"/>
      <c r="CI33" s="136" t="n"/>
      <c r="CJ33" s="3476" t="n"/>
      <c r="CK33" s="2481" t="n"/>
      <c r="CL33" s="2481" t="n"/>
      <c r="CM33" s="2481" t="n"/>
      <c r="CN33" s="2481" t="n"/>
      <c r="CO33" s="2481" t="n"/>
      <c r="CP33" s="2101" t="n"/>
      <c r="CQ33" s="136" t="n"/>
      <c r="CR33" s="2481" t="n">
        <v>3414890552.269128</v>
      </c>
      <c r="CS33" s="2481" t="n">
        <v>1591707206.91333</v>
      </c>
      <c r="CT33" s="2481" t="n">
        <v>2491217330.901049</v>
      </c>
      <c r="CU33" s="2481" t="n">
        <v>1823183345.355798</v>
      </c>
      <c r="CV33" s="2481" t="n">
        <v>923673221.3680787</v>
      </c>
      <c r="CW33" s="2481" t="n">
        <v>1863177303.059849</v>
      </c>
      <c r="CX33" s="2102">
        <f>IFERROR(CR33/CW33-1, "-")</f>
        <v/>
      </c>
      <c r="CY33" s="2481" t="n"/>
      <c r="CZ33" s="2481" t="n">
        <v>3500000000.79597</v>
      </c>
      <c r="DA33" s="2481" t="n"/>
      <c r="DB33" s="2481" t="n">
        <v>-2184745650.57566</v>
      </c>
      <c r="DC33" s="2481" t="n"/>
      <c r="DD33" s="2481" t="n"/>
      <c r="DE33" s="134">
        <f>+CZ33/DD33-1</f>
        <v/>
      </c>
      <c r="DF33" s="134">
        <f>+DA33/DD33-1</f>
        <v/>
      </c>
      <c r="DG33" s="134">
        <f>+DB33/DD33-1</f>
        <v/>
      </c>
      <c r="DH33" s="134">
        <f>+DC33/DD33-1</f>
        <v/>
      </c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43" t="n"/>
      <c r="DO33" s="2643" t="n"/>
      <c r="DP33" s="2643" t="n"/>
      <c r="DQ33" s="2643" t="n"/>
      <c r="DR33" s="2643" t="n"/>
      <c r="DS33" s="2643" t="n"/>
      <c r="DT33" s="2643" t="n"/>
      <c r="DU33" s="2643" t="n"/>
      <c r="DV33" s="2643" t="n"/>
      <c r="DW33" s="2643" t="n"/>
      <c r="DX33" s="2424">
        <f>(CS33-CZ33)*10^6</f>
        <v/>
      </c>
      <c r="DY33" s="2424">
        <f>(CT33-DC33)*10^6</f>
        <v/>
      </c>
      <c r="DZ33" s="2424">
        <f>(CW33-DD33)*10^6</f>
        <v/>
      </c>
      <c r="EA33" s="2643" t="n"/>
    </row>
    <row customHeight="1" ht="5.25" r="34" s="2323">
      <c r="B34" s="1197" t="n"/>
      <c r="C34" s="2082" t="n"/>
      <c r="D34" s="2671" t="n"/>
      <c r="E34" s="3478" t="n"/>
      <c r="F34" s="3478" t="n"/>
      <c r="G34" s="3478" t="n"/>
      <c r="H34" s="2111" t="n"/>
      <c r="I34" s="1152" t="n"/>
      <c r="J34" s="2671" t="n"/>
      <c r="K34" s="3478" t="n"/>
      <c r="L34" s="3478" t="n"/>
      <c r="M34" s="3478" t="n"/>
      <c r="N34" s="2111" t="n"/>
      <c r="O34" s="2111" t="n"/>
      <c r="P34" s="2671" t="n"/>
      <c r="Q34" s="3478" t="n"/>
      <c r="R34" s="3478" t="n"/>
      <c r="S34" s="3478" t="n"/>
      <c r="T34" s="2111" t="n"/>
      <c r="U34" s="2111" t="n"/>
      <c r="V34" s="2671" t="n"/>
      <c r="W34" s="3478" t="n"/>
      <c r="X34" s="3478" t="n"/>
      <c r="Y34" s="3478" t="n"/>
      <c r="Z34" s="3478" t="n"/>
      <c r="AA34" s="3478" t="n"/>
      <c r="AB34" s="2111" t="n"/>
      <c r="AC34" s="2112" t="n"/>
      <c r="AD34" s="2671" t="n"/>
      <c r="AE34" s="3478" t="n"/>
      <c r="AF34" s="3478" t="n"/>
      <c r="AG34" s="3478" t="n"/>
      <c r="AH34" s="3478" t="n"/>
      <c r="AI34" s="3478" t="n"/>
      <c r="AJ34" s="2111" t="n"/>
      <c r="AK34" s="2113" t="n"/>
      <c r="AL34" s="2671" t="n"/>
      <c r="AM34" s="3478" t="n"/>
      <c r="AN34" s="3478" t="n"/>
      <c r="AO34" s="3478" t="n"/>
      <c r="AP34" s="3478" t="n"/>
      <c r="AQ34" s="3478" t="n"/>
      <c r="AR34" s="3478" t="n"/>
      <c r="AS34" s="2114" t="n"/>
      <c r="AT34" s="2113" t="n"/>
      <c r="AU34" s="2671" t="n"/>
      <c r="AV34" s="3478" t="n"/>
      <c r="AW34" s="3478" t="n"/>
      <c r="AX34" s="3478" t="n"/>
      <c r="AY34" s="3478" t="n"/>
      <c r="AZ34" s="3478" t="n"/>
      <c r="BA34" s="2114" t="n"/>
      <c r="BB34" s="2113" t="n"/>
      <c r="BC34" s="2671" t="n"/>
      <c r="BD34" s="3478" t="n"/>
      <c r="BE34" s="3478" t="n"/>
      <c r="BF34" s="3478" t="n"/>
      <c r="BG34" s="3478" t="n"/>
      <c r="BH34" s="3478" t="n"/>
      <c r="BI34" s="2114" t="n"/>
      <c r="BJ34" s="2113" t="n"/>
      <c r="BK34" s="2671" t="n"/>
      <c r="BL34" s="3478" t="n"/>
      <c r="BM34" s="3478" t="n"/>
      <c r="BN34" s="3478" t="n"/>
      <c r="BO34" s="3478" t="n"/>
      <c r="BP34" s="3478" t="n"/>
      <c r="BQ34" s="3478" t="n"/>
      <c r="BR34" s="2114" t="n"/>
      <c r="BS34" s="2113" t="n"/>
      <c r="BT34" s="2671" t="n"/>
      <c r="BU34" s="3478" t="n"/>
      <c r="BV34" s="3478" t="n"/>
      <c r="BW34" s="3478" t="n"/>
      <c r="BX34" s="3478" t="n"/>
      <c r="BY34" s="3478" t="n"/>
      <c r="BZ34" s="2114" t="n"/>
      <c r="CA34" s="2113" t="n"/>
      <c r="CB34" s="2671" t="n"/>
      <c r="CC34" s="3478" t="n"/>
      <c r="CD34" s="3478" t="n"/>
      <c r="CE34" s="3478" t="n"/>
      <c r="CF34" s="3478" t="n"/>
      <c r="CG34" s="3478" t="n"/>
      <c r="CH34" s="2114" t="n"/>
      <c r="CI34" s="2113" t="n"/>
      <c r="CJ34" s="2671" t="n"/>
      <c r="CK34" s="3478" t="n"/>
      <c r="CL34" s="3478" t="n"/>
      <c r="CM34" s="3478" t="n"/>
      <c r="CN34" s="3478" t="n"/>
      <c r="CO34" s="3478" t="n"/>
      <c r="CP34" s="2114" t="n"/>
      <c r="CQ34" s="136" t="n"/>
      <c r="CR34" s="3478" t="n"/>
      <c r="CS34" s="3478" t="n"/>
      <c r="CT34" s="3478" t="n"/>
      <c r="CU34" s="3478" t="n"/>
      <c r="CV34" s="3478" t="n"/>
      <c r="CW34" s="3478" t="n"/>
      <c r="CX34" s="2115">
        <f>IFERROR(CR34/CW34-1, "-")</f>
        <v/>
      </c>
      <c r="CY34" s="2481" t="n"/>
      <c r="CZ34" s="3478" t="n"/>
      <c r="DA34" s="3478" t="n"/>
      <c r="DB34" s="3478" t="n"/>
      <c r="DC34" s="3478" t="n"/>
      <c r="DD34" s="3478" t="n"/>
      <c r="DE34" s="2111" t="n"/>
      <c r="DF34" s="2111" t="n"/>
      <c r="DG34" s="2111" t="n"/>
      <c r="DH34" s="2111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43" t="n"/>
      <c r="DO34" s="2643" t="n"/>
      <c r="DP34" s="2643" t="n"/>
      <c r="DQ34" s="2643" t="n"/>
      <c r="DR34" s="2643" t="n"/>
      <c r="DS34" s="2643" t="n"/>
      <c r="DT34" s="2643" t="n"/>
      <c r="DU34" s="2643" t="n"/>
      <c r="DV34" s="2643" t="n"/>
      <c r="DW34" s="2643" t="n"/>
      <c r="DX34" s="2424">
        <f>(CS34-CZ34)*10^6</f>
        <v/>
      </c>
      <c r="DY34" s="2424">
        <f>(CT34-DC34)*10^6</f>
        <v/>
      </c>
      <c r="DZ34" s="2424">
        <f>(CW34-DD34)*10^6</f>
        <v/>
      </c>
      <c r="EA34" s="2643" t="n"/>
    </row>
    <row customHeight="1" ht="18.75" r="35" s="2323">
      <c r="B35" s="2081" t="inlineStr">
        <is>
          <t>Net cash flow</t>
        </is>
      </c>
      <c r="C35" s="2082" t="inlineStr">
        <is>
          <t>FLUX29</t>
        </is>
      </c>
      <c r="D35" s="3479" t="n">
        <v>1593058493.50902</v>
      </c>
      <c r="E35" s="3469" t="n">
        <v>2140363240.58189</v>
      </c>
      <c r="F35" s="3469" t="n">
        <v>-547304747.07287</v>
      </c>
      <c r="G35" s="3469" t="n">
        <v>-1447248724.000001</v>
      </c>
      <c r="H35" s="97" t="n">
        <v>-2.100749627269334</v>
      </c>
      <c r="I35" s="2085" t="n"/>
      <c r="J35" s="3479" t="n">
        <v>2669207971.04415</v>
      </c>
      <c r="K35" s="3469" t="n">
        <v>2304732282.0752</v>
      </c>
      <c r="L35" s="3469" t="n">
        <v>364475688.9689498</v>
      </c>
      <c r="M35" s="3469" t="n">
        <v>3592033484.000003</v>
      </c>
      <c r="N35" s="97" t="n">
        <v>-0.256908939481326</v>
      </c>
      <c r="O35" s="97" t="n"/>
      <c r="P35" s="3479" t="n">
        <v>-2274511046.45319</v>
      </c>
      <c r="Q35" s="3469" t="n">
        <v>-2420950602.51509</v>
      </c>
      <c r="R35" s="3469" t="n">
        <v>146439556.0619001</v>
      </c>
      <c r="S35" s="3469" t="n">
        <v>-422084144.9388092</v>
      </c>
      <c r="T35" s="97" t="n">
        <v>4.388762107572017</v>
      </c>
      <c r="U35" s="97" t="n"/>
      <c r="V35" s="3479" t="n">
        <v>-446491219.511383</v>
      </c>
      <c r="W35" s="3469" t="n">
        <v>1063912412.15409</v>
      </c>
      <c r="X35" s="3469" t="n">
        <v>1020212240.49998</v>
      </c>
      <c r="Y35" s="3469" t="n">
        <v>-1510403631.665473</v>
      </c>
      <c r="Z35" s="3469" t="n">
        <v>-1466703460.011363</v>
      </c>
      <c r="AA35" s="3469" t="n">
        <v>5419764978.886806</v>
      </c>
      <c r="AB35" s="97" t="n">
        <v>-1.082382026019713</v>
      </c>
      <c r="AC35" s="2086" t="n"/>
      <c r="AD35" s="3479" t="n">
        <v>-179415577.947827</v>
      </c>
      <c r="AE35" s="3469" t="n">
        <v>137512287.759411</v>
      </c>
      <c r="AF35" s="3469" t="n">
        <v>479319687.090184</v>
      </c>
      <c r="AG35" s="3469" t="n">
        <v>-316927865.707238</v>
      </c>
      <c r="AH35" s="3469" t="n">
        <v>-658735265.038011</v>
      </c>
      <c r="AI35" s="3469" t="n">
        <v>824147972.0519781</v>
      </c>
      <c r="AJ35" s="97" t="n">
        <v>-1.217698258118763</v>
      </c>
      <c r="AK35" s="99" t="n"/>
      <c r="AL35" s="3479" t="n">
        <v>-4108193202.5408</v>
      </c>
      <c r="AM35" s="3469" t="n">
        <v>-4525973336.31877</v>
      </c>
      <c r="AN35" s="3469" t="n">
        <v>-4348534708.234179</v>
      </c>
      <c r="AO35" s="3469" t="n">
        <v>1953064127.67556</v>
      </c>
      <c r="AP35" s="3469" t="n">
        <v>417780133.7779703</v>
      </c>
      <c r="AQ35" s="3469" t="n">
        <v>240341505.6933794</v>
      </c>
      <c r="AR35" s="3469" t="n">
        <v>-13218483565.99998</v>
      </c>
      <c r="AS35" s="2125" t="n">
        <v>-0.6892084343844312</v>
      </c>
      <c r="AT35" s="99" t="n"/>
      <c r="AU35" s="3479" t="n">
        <v>3994487434.60208</v>
      </c>
      <c r="AV35" s="3469" t="n">
        <v>-1197580388.16889</v>
      </c>
      <c r="AW35" s="3469" t="n">
        <v>-1702422255.0233</v>
      </c>
      <c r="AX35" s="3469" t="n">
        <v>5192067822.770969</v>
      </c>
      <c r="AY35" s="3469" t="n">
        <v>5696909689.62538</v>
      </c>
      <c r="AZ35" s="3469" t="n">
        <v>-228432623.7020009</v>
      </c>
      <c r="BA35" s="2118" t="n">
        <v>-18.48650157699472</v>
      </c>
      <c r="BB35" s="99" t="n"/>
      <c r="BC35" s="3479" t="n">
        <v>823839281.7414706</v>
      </c>
      <c r="BD35" s="3469" t="n">
        <v>759965074.0474941</v>
      </c>
      <c r="BE35" s="3469" t="n">
        <v>-68899124.5755188</v>
      </c>
      <c r="BF35" s="3469" t="n">
        <v>63874207.69397652</v>
      </c>
      <c r="BG35" s="3469" t="n">
        <v>892738406.3169894</v>
      </c>
      <c r="BH35" s="3469" t="n">
        <v>0</v>
      </c>
      <c r="BI35" s="2118" t="n"/>
      <c r="BJ35" s="99" t="n"/>
      <c r="BK35" s="3479" t="n"/>
      <c r="BL35" s="3469" t="n"/>
      <c r="BM35" s="3469" t="n"/>
      <c r="BN35" s="3469" t="n"/>
      <c r="BO35" s="3469" t="n"/>
      <c r="BP35" s="3469" t="n"/>
      <c r="BQ35" s="3469" t="n"/>
      <c r="BR35" s="2118" t="n"/>
      <c r="BS35" s="99" t="n"/>
      <c r="BT35" s="3479" t="n"/>
      <c r="BU35" s="3469" t="n"/>
      <c r="BV35" s="3469" t="n"/>
      <c r="BW35" s="3469" t="n"/>
      <c r="BX35" s="3469" t="n"/>
      <c r="BY35" s="3469" t="n"/>
      <c r="BZ35" s="2118" t="n"/>
      <c r="CA35" s="99" t="n"/>
      <c r="CB35" s="3479" t="n"/>
      <c r="CC35" s="3469" t="n"/>
      <c r="CD35" s="3469" t="n"/>
      <c r="CE35" s="3469" t="n"/>
      <c r="CF35" s="3469" t="n"/>
      <c r="CG35" s="3469" t="n"/>
      <c r="CH35" s="2118" t="n"/>
      <c r="CI35" s="99" t="n"/>
      <c r="CJ35" s="3479" t="n"/>
      <c r="CK35" s="3469" t="n"/>
      <c r="CL35" s="3469" t="n"/>
      <c r="CM35" s="3469" t="n"/>
      <c r="CN35" s="3469" t="n"/>
      <c r="CO35" s="3469" t="n"/>
      <c r="CP35" s="2118" t="n"/>
      <c r="CQ35" s="100" t="n"/>
      <c r="CR35" s="3469" t="n">
        <v>2071982134.44352</v>
      </c>
      <c r="CS35" s="3469" t="n">
        <v>-1738019030.384665</v>
      </c>
      <c r="CT35" s="3469" t="n">
        <v>1612490493.293031</v>
      </c>
      <c r="CU35" s="3469" t="n">
        <v>3810001164.828186</v>
      </c>
      <c r="CV35" s="3469" t="n">
        <v>459491641.1504896</v>
      </c>
      <c r="CW35" s="3469" t="n">
        <v>-5480302623.702002</v>
      </c>
      <c r="CX35" s="2092">
        <f>IFERROR(CR35/CW35-1, "-")</f>
        <v/>
      </c>
      <c r="CY35" s="2481" t="n"/>
      <c r="CZ35" s="3469" t="n">
        <v>1531454682.22577</v>
      </c>
      <c r="DA35" s="3469" t="n"/>
      <c r="DB35" s="3469" t="n">
        <v>-2806171813.39132</v>
      </c>
      <c r="DC35" s="3469" t="n"/>
      <c r="DD35" s="3469" t="n"/>
      <c r="DE35" s="97">
        <f>+CZ35/DD35-1</f>
        <v/>
      </c>
      <c r="DF35" s="97">
        <f>+DA35/DD35-1</f>
        <v/>
      </c>
      <c r="DG35" s="97">
        <f>+DB35/DD35-1</f>
        <v/>
      </c>
      <c r="DH35" s="97">
        <f>+DC35/DD35-1</f>
        <v/>
      </c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43" t="n"/>
      <c r="DO35" s="2643" t="n"/>
      <c r="DP35" s="2643" t="n"/>
      <c r="DQ35" s="2643" t="n"/>
      <c r="DR35" s="2643" t="n"/>
      <c r="DS35" s="2643" t="n"/>
      <c r="DT35" s="2643" t="n"/>
      <c r="DU35" s="2643" t="n"/>
      <c r="DV35" s="2643" t="n"/>
      <c r="DW35" s="2643" t="n"/>
      <c r="DX35" s="2424">
        <f>(CS35-CZ35)*10^6</f>
        <v/>
      </c>
      <c r="DY35" s="2424">
        <f>(CT35-DC35)*10^6</f>
        <v/>
      </c>
      <c r="DZ35" s="2424">
        <f>(CW35-DD35)*10^6</f>
        <v/>
      </c>
      <c r="EA35" s="2643" t="n"/>
    </row>
    <row customHeight="1" ht="3.75" r="36" s="2323">
      <c r="B36" s="1191" t="n"/>
      <c r="C36" s="2082" t="inlineStr">
        <is>
          <t>FLUX30</t>
        </is>
      </c>
      <c r="D36" s="2677" t="n"/>
      <c r="E36" s="3475" t="n"/>
      <c r="F36" s="3475" t="n"/>
      <c r="G36" s="3475" t="n"/>
      <c r="H36" s="2094" t="n"/>
      <c r="I36" s="1152" t="n"/>
      <c r="J36" s="2677" t="n"/>
      <c r="K36" s="3475" t="n"/>
      <c r="L36" s="3475" t="n"/>
      <c r="M36" s="3475" t="n"/>
      <c r="N36" s="2094" t="n"/>
      <c r="O36" s="2094" t="n"/>
      <c r="P36" s="2677" t="n"/>
      <c r="Q36" s="3475" t="n"/>
      <c r="R36" s="3475" t="n"/>
      <c r="S36" s="3475" t="n"/>
      <c r="T36" s="2094" t="n"/>
      <c r="U36" s="2094" t="n"/>
      <c r="V36" s="2677" t="n"/>
      <c r="W36" s="3475" t="n"/>
      <c r="X36" s="3475" t="n"/>
      <c r="Y36" s="3475" t="n"/>
      <c r="Z36" s="3475" t="n"/>
      <c r="AA36" s="3475" t="n"/>
      <c r="AB36" s="2094" t="n"/>
      <c r="AC36" s="2095" t="n"/>
      <c r="AD36" s="2677" t="n"/>
      <c r="AE36" s="3475" t="n"/>
      <c r="AF36" s="3475" t="n"/>
      <c r="AG36" s="3475" t="n"/>
      <c r="AH36" s="3475" t="n"/>
      <c r="AI36" s="3475" t="n"/>
      <c r="AJ36" s="2094" t="n"/>
      <c r="AK36" s="2096" t="n"/>
      <c r="AL36" s="2677" t="n"/>
      <c r="AM36" s="3475" t="n"/>
      <c r="AN36" s="3475" t="n"/>
      <c r="AO36" s="3475" t="n"/>
      <c r="AP36" s="3475" t="n"/>
      <c r="AQ36" s="3475" t="n"/>
      <c r="AR36" s="3475" t="n"/>
      <c r="AS36" s="2097" t="n"/>
      <c r="AT36" s="2096" t="n"/>
      <c r="AU36" s="2677" t="n"/>
      <c r="AV36" s="3475" t="n"/>
      <c r="AW36" s="3475" t="n"/>
      <c r="AX36" s="3475" t="n"/>
      <c r="AY36" s="3475" t="n"/>
      <c r="AZ36" s="3475" t="n"/>
      <c r="BA36" s="2097" t="n"/>
      <c r="BB36" s="2096" t="n"/>
      <c r="BC36" s="2677" t="n"/>
      <c r="BD36" s="3475" t="n"/>
      <c r="BE36" s="3475" t="n"/>
      <c r="BF36" s="3475" t="n"/>
      <c r="BG36" s="3475" t="n"/>
      <c r="BH36" s="3475" t="n"/>
      <c r="BI36" s="2097" t="n"/>
      <c r="BJ36" s="2096" t="n"/>
      <c r="BK36" s="2677" t="n"/>
      <c r="BL36" s="3475" t="n"/>
      <c r="BM36" s="3475" t="n"/>
      <c r="BN36" s="3475" t="n"/>
      <c r="BO36" s="3475" t="n"/>
      <c r="BP36" s="3475" t="n"/>
      <c r="BQ36" s="3475" t="n"/>
      <c r="BR36" s="2097" t="n"/>
      <c r="BS36" s="2096" t="n"/>
      <c r="BT36" s="2677" t="n"/>
      <c r="BU36" s="3475" t="n"/>
      <c r="BV36" s="3475" t="n"/>
      <c r="BW36" s="3475" t="n"/>
      <c r="BX36" s="3475" t="n"/>
      <c r="BY36" s="3475" t="n"/>
      <c r="BZ36" s="2097" t="n"/>
      <c r="CA36" s="2096" t="n"/>
      <c r="CB36" s="2677" t="n"/>
      <c r="CC36" s="3475" t="n"/>
      <c r="CD36" s="3475" t="n"/>
      <c r="CE36" s="3475" t="n"/>
      <c r="CF36" s="3475" t="n"/>
      <c r="CG36" s="3475" t="n"/>
      <c r="CH36" s="2097" t="n"/>
      <c r="CI36" s="2096" t="n"/>
      <c r="CJ36" s="2677" t="n"/>
      <c r="CK36" s="3475" t="n"/>
      <c r="CL36" s="3475" t="n"/>
      <c r="CM36" s="3475" t="n"/>
      <c r="CN36" s="3475" t="n"/>
      <c r="CO36" s="3475" t="n"/>
      <c r="CP36" s="2097" t="n"/>
      <c r="CQ36" s="136" t="n"/>
      <c r="CR36" s="3475" t="n"/>
      <c r="CS36" s="3475" t="n"/>
      <c r="CT36" s="3475" t="n"/>
      <c r="CU36" s="3475" t="n"/>
      <c r="CV36" s="3475" t="n"/>
      <c r="CW36" s="3475" t="n"/>
      <c r="CX36" s="2098">
        <f>IFERROR(CR36/CW36-1, "-")</f>
        <v/>
      </c>
      <c r="CY36" s="2481" t="n"/>
      <c r="CZ36" s="3475" t="n"/>
      <c r="DA36" s="3475" t="n"/>
      <c r="DB36" s="3475" t="n"/>
      <c r="DC36" s="3475" t="n"/>
      <c r="DD36" s="3475" t="n"/>
      <c r="DE36" s="2094" t="n"/>
      <c r="DF36" s="2094" t="n"/>
      <c r="DG36" s="2094" t="n"/>
      <c r="DH36" s="2094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43" t="n"/>
      <c r="DO36" s="2643" t="n"/>
      <c r="DP36" s="2643" t="n"/>
      <c r="DQ36" s="2643" t="n"/>
      <c r="DR36" s="2643" t="n"/>
      <c r="DS36" s="2643" t="n"/>
      <c r="DT36" s="2643" t="n"/>
      <c r="DU36" s="2643" t="n"/>
      <c r="DV36" s="2643" t="n"/>
      <c r="DW36" s="2643" t="n"/>
      <c r="DX36" s="2424">
        <f>(CS36-CZ36)*10^6</f>
        <v/>
      </c>
      <c r="DY36" s="2424">
        <f>(CT36-DC36)*10^6</f>
        <v/>
      </c>
      <c r="DZ36" s="2424">
        <f>(CW36-DD36)*10^6</f>
        <v/>
      </c>
      <c r="EA36" s="2643" t="n"/>
    </row>
    <row r="37">
      <c r="B37" s="1194" t="inlineStr">
        <is>
          <t>Dettes brutes (-)</t>
        </is>
      </c>
      <c r="C37" s="2082" t="inlineStr">
        <is>
          <t>FLUX31</t>
        </is>
      </c>
      <c r="D37" s="3476" t="n">
        <v>-73441521894</v>
      </c>
      <c r="E37" s="2481" t="n">
        <v>-68647597591</v>
      </c>
      <c r="F37" s="2481" t="n">
        <v>-4793924303</v>
      </c>
      <c r="G37" s="2481" t="n">
        <v>-61616596499</v>
      </c>
      <c r="H37" s="134" t="n">
        <v>0.19191136912588</v>
      </c>
      <c r="I37" s="1152" t="n"/>
      <c r="J37" s="3476" t="n">
        <v>-70330142677</v>
      </c>
      <c r="K37" s="2481" t="n">
        <v>-68135214708</v>
      </c>
      <c r="L37" s="2481" t="n">
        <v>-2194927969</v>
      </c>
      <c r="M37" s="2481" t="n">
        <v>-62892273408</v>
      </c>
      <c r="N37" s="134" t="n">
        <v>0.118263641397544</v>
      </c>
      <c r="O37" s="134" t="n"/>
      <c r="P37" s="3476" t="n">
        <v>-71777043004</v>
      </c>
      <c r="Q37" s="2481" t="n">
        <v>-69225198426</v>
      </c>
      <c r="R37" s="2481" t="n">
        <v>-2551844578</v>
      </c>
      <c r="S37" s="2481" t="n">
        <v>-61393773786.00001</v>
      </c>
      <c r="T37" s="134" t="n">
        <v>0.1691257692383092</v>
      </c>
      <c r="U37" s="134" t="n"/>
      <c r="V37" s="3476" t="n">
        <v>-69717757970</v>
      </c>
      <c r="W37" s="2481" t="n">
        <v>-68778569762</v>
      </c>
      <c r="X37" s="2481" t="n">
        <v>-71689576611.5</v>
      </c>
      <c r="Y37" s="2481" t="n">
        <v>-939188208</v>
      </c>
      <c r="Z37" s="2481" t="n">
        <v>1971818641.5</v>
      </c>
      <c r="AA37" s="2481" t="n">
        <v>-66252934321.00001</v>
      </c>
      <c r="AB37" s="134" t="n">
        <v>0.0522969085748366</v>
      </c>
      <c r="AC37" s="2100" t="n"/>
      <c r="AD37" s="3476" t="n">
        <v>-72687134607</v>
      </c>
      <c r="AE37" s="2481" t="n">
        <v>-69564806204</v>
      </c>
      <c r="AF37" s="2481" t="n">
        <v>-72563015387.75</v>
      </c>
      <c r="AG37" s="2481" t="n">
        <v>-3122328403</v>
      </c>
      <c r="AH37" s="2481" t="n">
        <v>-124119219.25</v>
      </c>
      <c r="AI37" s="2481" t="n">
        <v>-71291464381.00002</v>
      </c>
      <c r="AJ37" s="134" t="n">
        <v>0.01957696111474383</v>
      </c>
      <c r="AK37" s="136" t="n"/>
      <c r="AL37" s="3476" t="n">
        <v>-73025675647</v>
      </c>
      <c r="AM37" s="2481" t="n">
        <v>-70095308330</v>
      </c>
      <c r="AN37" s="2481" t="n">
        <v>-73049916346.625</v>
      </c>
      <c r="AO37" s="2481" t="n">
        <v>-72667111794</v>
      </c>
      <c r="AP37" s="2481" t="n">
        <v>-2930367317</v>
      </c>
      <c r="AQ37" s="2481" t="n">
        <v>24240699.625</v>
      </c>
      <c r="AR37" s="2481" t="n">
        <v>-72542537075.80545</v>
      </c>
      <c r="AS37" s="2101" t="n">
        <v>0.006660072705889419</v>
      </c>
      <c r="AT37" s="136" t="n"/>
      <c r="AU37" s="3476" t="n">
        <v>-73012528242.90829</v>
      </c>
      <c r="AV37" s="2481" t="n">
        <v>-69553224179</v>
      </c>
      <c r="AW37" s="2481" t="n">
        <v>-72739966664</v>
      </c>
      <c r="AX37" s="2481" t="n">
        <v>-3459304063.908295</v>
      </c>
      <c r="AY37" s="2481" t="n">
        <v>-272561578.9082947</v>
      </c>
      <c r="AZ37" s="2481" t="n">
        <v>-72470977667</v>
      </c>
      <c r="BA37" s="2101" t="n">
        <v>0.007472654479655061</v>
      </c>
      <c r="BB37" s="136" t="n"/>
      <c r="BC37" s="3476" t="n">
        <v>-72894770652.94618</v>
      </c>
      <c r="BD37" s="2481" t="n">
        <v>-70387972279.3333</v>
      </c>
      <c r="BE37" s="2481" t="n">
        <v>-73040794219.5</v>
      </c>
      <c r="BF37" s="2481" t="n">
        <v>-2506798373.612885</v>
      </c>
      <c r="BG37" s="2481" t="n">
        <v>146023566.5538177</v>
      </c>
      <c r="BH37" s="2481" t="n">
        <v>0</v>
      </c>
      <c r="BI37" s="2101" t="n"/>
      <c r="BJ37" s="136" t="n"/>
      <c r="BK37" s="3476" t="n"/>
      <c r="BL37" s="2481" t="n"/>
      <c r="BM37" s="2481" t="n"/>
      <c r="BN37" s="2481" t="n"/>
      <c r="BO37" s="2481" t="n"/>
      <c r="BP37" s="2481" t="n"/>
      <c r="BQ37" s="2481" t="n"/>
      <c r="BR37" s="2101" t="n"/>
      <c r="BS37" s="136" t="n"/>
      <c r="BT37" s="3476" t="n"/>
      <c r="BU37" s="2481" t="n"/>
      <c r="BV37" s="2481" t="n"/>
      <c r="BW37" s="2481" t="n"/>
      <c r="BX37" s="2481" t="n"/>
      <c r="BY37" s="2481" t="n"/>
      <c r="BZ37" s="2101" t="n"/>
      <c r="CA37" s="136" t="n"/>
      <c r="CB37" s="3476" t="n"/>
      <c r="CC37" s="2481" t="n"/>
      <c r="CD37" s="2481" t="n"/>
      <c r="CE37" s="2481" t="n"/>
      <c r="CF37" s="2481" t="n"/>
      <c r="CG37" s="2481" t="n"/>
      <c r="CH37" s="2101" t="n"/>
      <c r="CI37" s="136" t="n"/>
      <c r="CJ37" s="3476" t="n"/>
      <c r="CK37" s="2481" t="n"/>
      <c r="CL37" s="2481" t="n"/>
      <c r="CM37" s="2481" t="n"/>
      <c r="CN37" s="2481" t="n"/>
      <c r="CO37" s="2481" t="n"/>
      <c r="CP37" s="2101" t="n"/>
      <c r="CQ37" s="136" t="n"/>
      <c r="CR37" s="2481" t="n">
        <v>-72894770652.94618</v>
      </c>
      <c r="CS37" s="2481" t="n">
        <v>-70387972279.3333</v>
      </c>
      <c r="CT37" s="2481" t="n">
        <v>-503360678610</v>
      </c>
      <c r="CU37" s="2481" t="n">
        <v>-2506798373.612885</v>
      </c>
      <c r="CV37" s="2481" t="n">
        <v>430465907957.0538</v>
      </c>
      <c r="CW37" s="2481" t="n">
        <v/>
      </c>
      <c r="CX37" s="2102">
        <f>IFERROR(CR37/CW37-1, "-")</f>
        <v/>
      </c>
      <c r="CY37" s="2481" t="n"/>
      <c r="CZ37" s="2481" t="n">
        <v>-71624561656.76109</v>
      </c>
      <c r="DA37" s="2481" t="n"/>
      <c r="DB37" s="2481" t="n">
        <v>-74496478257.3623</v>
      </c>
      <c r="DC37" s="2481" t="n"/>
      <c r="DD37" s="2481" t="n"/>
      <c r="DE37" s="134">
        <f>+CZ37/DD37-1</f>
        <v/>
      </c>
      <c r="DF37" s="134">
        <f>+DA37/DD37-1</f>
        <v/>
      </c>
      <c r="DG37" s="134">
        <f>+DB37/DD37-1</f>
        <v/>
      </c>
      <c r="DH37" s="134">
        <f>+DC37/DD37-1</f>
        <v/>
      </c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43" t="n"/>
      <c r="DO37" s="2643" t="n"/>
      <c r="DP37" s="2643" t="n"/>
      <c r="DQ37" s="2643" t="n"/>
      <c r="DR37" s="2643" t="n"/>
      <c r="DS37" s="2643" t="n"/>
      <c r="DT37" s="2643" t="n"/>
      <c r="DU37" s="2643" t="n"/>
      <c r="DV37" s="2643" t="n"/>
      <c r="DW37" s="2643" t="n"/>
      <c r="DX37" s="2424">
        <f>(CS37-CZ37)*10^6</f>
        <v/>
      </c>
      <c r="DY37" s="2424">
        <f>(CT37-DC37)*10^6</f>
        <v/>
      </c>
      <c r="DZ37" s="2424">
        <f>(CW37-DD37)*10^6</f>
        <v/>
      </c>
      <c r="EA37" s="2643" t="n"/>
    </row>
    <row r="38">
      <c r="B38" s="1197" t="inlineStr">
        <is>
          <t>Trésorerie brute (+)</t>
        </is>
      </c>
      <c r="C38" s="2082" t="inlineStr">
        <is>
          <t>FLUX32</t>
        </is>
      </c>
      <c r="D38" s="3483" t="n">
        <v>11911824969.409</v>
      </c>
      <c r="E38" s="3478" t="n">
        <v>8618722122.06756</v>
      </c>
      <c r="F38" s="3478" t="n">
        <v>3293102847.34144</v>
      </c>
      <c r="G38" s="3478" t="n">
        <v>4574517775</v>
      </c>
      <c r="H38" s="2111" t="n">
        <v>1.603952056872049</v>
      </c>
      <c r="I38" s="1152" t="n"/>
      <c r="J38" s="3483" t="n">
        <v>11469653723.4532</v>
      </c>
      <c r="K38" s="3478" t="n">
        <v>10411071521.1427</v>
      </c>
      <c r="L38" s="3478" t="n">
        <v>1058582202.310499</v>
      </c>
      <c r="M38" s="3478" t="n">
        <v>9442228168.000002</v>
      </c>
      <c r="N38" s="2111" t="n">
        <v>0.2147189751592959</v>
      </c>
      <c r="O38" s="2111" t="n"/>
      <c r="P38" s="3483" t="n">
        <v>10642043004</v>
      </c>
      <c r="Q38" s="3478" t="n">
        <v>9080104636.627649</v>
      </c>
      <c r="R38" s="3478" t="n">
        <v>1561938367.372351</v>
      </c>
      <c r="S38" s="3478" t="n">
        <v>7521673786.00001</v>
      </c>
      <c r="T38" s="2111" t="n">
        <v>0.4148503786228928</v>
      </c>
      <c r="U38" s="2111" t="n"/>
      <c r="V38" s="3483" t="n">
        <v>8136266750.4886</v>
      </c>
      <c r="W38" s="3478" t="n">
        <v>9697388384.78174</v>
      </c>
      <c r="X38" s="3478" t="n">
        <v>11574788852</v>
      </c>
      <c r="Y38" s="3478" t="n">
        <v>-1561121634.29314</v>
      </c>
      <c r="Z38" s="3478" t="n">
        <v>-3438522101.5114</v>
      </c>
      <c r="AA38" s="3478" t="n">
        <v>17800569914.94801</v>
      </c>
      <c r="AB38" s="2111" t="n">
        <v>-0.5429209969476214</v>
      </c>
      <c r="AC38" s="2112" t="n"/>
      <c r="AD38" s="3483" t="n">
        <v>10926227809.5408</v>
      </c>
      <c r="AE38" s="3478" t="n">
        <v>10621137114.5412</v>
      </c>
      <c r="AF38" s="3478" t="n">
        <v>12927547315.3402</v>
      </c>
      <c r="AG38" s="3478" t="n">
        <v>305090694.9995995</v>
      </c>
      <c r="AH38" s="3478" t="n">
        <v>-2001319505.7994</v>
      </c>
      <c r="AI38" s="3478" t="n">
        <v>23663247947</v>
      </c>
      <c r="AJ38" s="2111" t="n">
        <v>-0.5382617029575598</v>
      </c>
      <c r="AK38" s="2113" t="n"/>
      <c r="AL38" s="3483" t="n">
        <v>7156575647</v>
      </c>
      <c r="AM38" s="3478" t="n">
        <v>6625665904.22239</v>
      </c>
      <c r="AN38" s="3478" t="n">
        <v>9065913565.980991</v>
      </c>
      <c r="AO38" s="3478" t="n">
        <v>12859269124.2164</v>
      </c>
      <c r="AP38" s="3478" t="n">
        <v>530909742.7776098</v>
      </c>
      <c r="AQ38" s="3478" t="n">
        <v>-1909337918.980991</v>
      </c>
      <c r="AR38" s="3478" t="n">
        <v>11695837075.80544</v>
      </c>
      <c r="AS38" s="2114" t="n">
        <v>-0.3881091536573789</v>
      </c>
      <c r="AT38" s="2113" t="n"/>
      <c r="AU38" s="3483" t="n">
        <v>11137915677.5103</v>
      </c>
      <c r="AV38" s="3478" t="n">
        <v>4886001365.05349</v>
      </c>
      <c r="AW38" s="3478" t="n">
        <v>11229701739.193</v>
      </c>
      <c r="AX38" s="3478" t="n">
        <v>6251914312.45681</v>
      </c>
      <c r="AY38" s="3478" t="n">
        <v>-91786061.68270111</v>
      </c>
      <c r="AZ38" s="3478" t="n">
        <v>11395845043.298</v>
      </c>
      <c r="BA38" s="2114" t="n">
        <v>-0.0226336322411993</v>
      </c>
      <c r="BB38" s="2113" t="n"/>
      <c r="BC38" s="3483" t="n">
        <v>13207308537.42383</v>
      </c>
      <c r="BD38" s="3478" t="n">
        <v>6480714539.43431</v>
      </c>
      <c r="BE38" s="3478" t="n">
        <v>11461630170.1176</v>
      </c>
      <c r="BF38" s="3478" t="n">
        <v>6726593997.98952</v>
      </c>
      <c r="BG38" s="3478" t="n">
        <v>1745678367.306231</v>
      </c>
      <c r="BH38" s="3478" t="n">
        <v>0</v>
      </c>
      <c r="BI38" s="2114" t="n"/>
      <c r="BJ38" s="2113" t="n"/>
      <c r="BK38" s="3483" t="n"/>
      <c r="BL38" s="3478" t="n"/>
      <c r="BM38" s="3478" t="n"/>
      <c r="BN38" s="3478" t="n"/>
      <c r="BO38" s="3478" t="n"/>
      <c r="BP38" s="3478" t="n"/>
      <c r="BQ38" s="3478" t="n"/>
      <c r="BR38" s="2114" t="n"/>
      <c r="BS38" s="2113" t="n"/>
      <c r="BT38" s="3483" t="n"/>
      <c r="BU38" s="3478" t="n"/>
      <c r="BV38" s="3478" t="n"/>
      <c r="BW38" s="3478" t="n"/>
      <c r="BX38" s="3478" t="n"/>
      <c r="BY38" s="3478" t="n"/>
      <c r="BZ38" s="2114" t="n"/>
      <c r="CA38" s="2113" t="n"/>
      <c r="CB38" s="3483" t="n"/>
      <c r="CC38" s="3478" t="n"/>
      <c r="CD38" s="3478" t="n"/>
      <c r="CE38" s="3478" t="n"/>
      <c r="CF38" s="3478" t="n"/>
      <c r="CG38" s="3478" t="n"/>
      <c r="CH38" s="2114" t="n"/>
      <c r="CI38" s="2113" t="n"/>
      <c r="CJ38" s="3483" t="n"/>
      <c r="CK38" s="3478" t="n"/>
      <c r="CL38" s="3478" t="n"/>
      <c r="CM38" s="3478" t="n"/>
      <c r="CN38" s="3478" t="n"/>
      <c r="CO38" s="3478" t="n"/>
      <c r="CP38" s="2114" t="n"/>
      <c r="CQ38" s="136" t="n"/>
      <c r="CR38" s="2481" t="n">
        <v>13207308537.42383</v>
      </c>
      <c r="CS38" s="2481" t="n">
        <v>6480714539.43431</v>
      </c>
      <c r="CT38" s="2481" t="n">
        <v>77174987120.30099</v>
      </c>
      <c r="CU38" s="3478" t="n">
        <v>6726593997.98952</v>
      </c>
      <c r="CV38" s="3478" t="n">
        <v>-63967678582.87717</v>
      </c>
      <c r="CW38" s="2481" t="n">
        <v/>
      </c>
      <c r="CX38" s="2115">
        <f>IFERROR(CR38/CW38-1, "-")</f>
        <v/>
      </c>
      <c r="CY38" s="2481" t="n"/>
      <c r="CZ38" s="3478" t="n">
        <v>10986777629.4725</v>
      </c>
      <c r="DA38" s="2481" t="n"/>
      <c r="DB38" s="3478" t="n">
        <v>8567551025.97094</v>
      </c>
      <c r="DC38" s="3478" t="n"/>
      <c r="DD38" s="3478" t="n"/>
      <c r="DE38" s="134">
        <f>+CZ38/DD38-1</f>
        <v/>
      </c>
      <c r="DF38" s="134">
        <f>+DA38/DD38-1</f>
        <v/>
      </c>
      <c r="DG38" s="134">
        <f>+DB38/DD38-1</f>
        <v/>
      </c>
      <c r="DH38" s="134">
        <f>+DC38/DD38-1</f>
        <v/>
      </c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43" t="n"/>
      <c r="DO38" s="2643" t="n"/>
      <c r="DP38" s="2643" t="n"/>
      <c r="DQ38" s="2643" t="n"/>
      <c r="DR38" s="2643" t="n"/>
      <c r="DS38" s="2643" t="n"/>
      <c r="DT38" s="2643" t="n"/>
      <c r="DU38" s="2643" t="n"/>
      <c r="DV38" s="2643" t="n"/>
      <c r="DW38" s="2643" t="n"/>
      <c r="DX38" s="2424">
        <f>(CS38-CZ38)*10^6</f>
        <v/>
      </c>
      <c r="DY38" s="2424">
        <f>(CT38-DC38)*10^6</f>
        <v/>
      </c>
      <c r="DZ38" s="2424">
        <f>(CW38-DD38)*10^6</f>
        <v/>
      </c>
      <c r="EA38" s="2643" t="n"/>
    </row>
    <row customHeight="1" ht="18.75" r="39" s="2323">
      <c r="B39" s="2081" t="inlineStr">
        <is>
          <t>Trésorerie nette fin de période</t>
        </is>
      </c>
      <c r="C39" s="2082" t="inlineStr">
        <is>
          <t>FLUX33</t>
        </is>
      </c>
      <c r="D39" s="3484" t="n">
        <v>-61529696924.591</v>
      </c>
      <c r="E39" s="3485" t="n">
        <v>-60028875468.9325</v>
      </c>
      <c r="F39" s="3485" t="n">
        <v>-1500821455.658501</v>
      </c>
      <c r="G39" s="3485" t="n">
        <v>-57042078724</v>
      </c>
      <c r="H39" s="2129" t="n">
        <v>0.07867206632325741</v>
      </c>
      <c r="I39" s="2130" t="n"/>
      <c r="J39" s="3484" t="n">
        <v>-58860488953.5468</v>
      </c>
      <c r="K39" s="3485" t="n">
        <v>-57724143186.8573</v>
      </c>
      <c r="L39" s="3485" t="n">
        <v>-1136345766.689499</v>
      </c>
      <c r="M39" s="3485" t="n">
        <v>-53450045240</v>
      </c>
      <c r="N39" s="2129" t="n">
        <v>0.1012243055969919</v>
      </c>
      <c r="O39" s="97" t="n"/>
      <c r="P39" s="3484" t="n">
        <v>-61135000000</v>
      </c>
      <c r="Q39" s="3485" t="n">
        <v>-60145093789.3724</v>
      </c>
      <c r="R39" s="3485" t="n">
        <v>-989906210.6276016</v>
      </c>
      <c r="S39" s="3485" t="n">
        <v>-53872100000</v>
      </c>
      <c r="T39" s="2129" t="n">
        <v>0.1348174658125449</v>
      </c>
      <c r="U39" s="97" t="n"/>
      <c r="V39" s="3484" t="n">
        <v>-61581491219.5114</v>
      </c>
      <c r="W39" s="3485" t="n">
        <v>-59081181377.2183</v>
      </c>
      <c r="X39" s="3485" t="n">
        <v>-60114787759.5</v>
      </c>
      <c r="Y39" s="3485" t="n">
        <v>-2500309842.293098</v>
      </c>
      <c r="Z39" s="3485" t="n">
        <v>-1466703460.011398</v>
      </c>
      <c r="AA39" s="3485" t="n">
        <v>-48452364406.052</v>
      </c>
      <c r="AB39" s="2129" t="n">
        <v>0.2709697859826112</v>
      </c>
      <c r="AC39" s="2086" t="n"/>
      <c r="AD39" s="3484" t="n">
        <v>-61760906797.4592</v>
      </c>
      <c r="AE39" s="3485" t="n">
        <v>-58943669089.4588</v>
      </c>
      <c r="AF39" s="3485" t="n">
        <v>-59635468072.4098</v>
      </c>
      <c r="AG39" s="3485" t="n">
        <v>-2817237708.000397</v>
      </c>
      <c r="AH39" s="3485" t="n">
        <v>-2125438725.0494</v>
      </c>
      <c r="AI39" s="3485" t="n">
        <v>-47628216434.00002</v>
      </c>
      <c r="AJ39" s="2129" t="n">
        <v>0.2967293638434543</v>
      </c>
      <c r="AK39" s="2131" t="n"/>
      <c r="AL39" s="3484" t="n">
        <v>-65869100000</v>
      </c>
      <c r="AM39" s="3485" t="n">
        <v>-63469642425.7776</v>
      </c>
      <c r="AN39" s="3485" t="n">
        <v>-63984002780.644</v>
      </c>
      <c r="AO39" s="3485" t="n">
        <v>-59807842669.7836</v>
      </c>
      <c r="AP39" s="3485" t="n">
        <v>-2399457574.222397</v>
      </c>
      <c r="AQ39" s="3485" t="n">
        <v>-1885097219.355995</v>
      </c>
      <c r="AR39" s="3485" t="n">
        <v>-60846700000.00001</v>
      </c>
      <c r="AS39" s="2129" t="n">
        <v>0.08254186340426006</v>
      </c>
      <c r="AT39" s="2131" t="n"/>
      <c r="AU39" s="3484" t="n">
        <v>-61874612565.3979</v>
      </c>
      <c r="AV39" s="3485" t="n">
        <v>-64667222813.9465</v>
      </c>
      <c r="AW39" s="3485" t="n">
        <v>-61510264924.8069</v>
      </c>
      <c r="AX39" s="3485" t="n">
        <v>2792610248.548599</v>
      </c>
      <c r="AY39" s="3485" t="n">
        <v>-364347640.5910034</v>
      </c>
      <c r="AZ39" s="3485" t="n">
        <v>-61075132623.702</v>
      </c>
      <c r="BA39" s="2129" t="n">
        <v>0.01309010570016578</v>
      </c>
      <c r="BB39" s="2132" t="n"/>
      <c r="BC39" s="3484" t="n">
        <v>-59687462115.52235</v>
      </c>
      <c r="BD39" s="3485" t="n">
        <v>-63907257739.899</v>
      </c>
      <c r="BE39" s="3485" t="n">
        <v>-61579164049.3824</v>
      </c>
      <c r="BF39" s="3485" t="n">
        <v>4219795624.376648</v>
      </c>
      <c r="BG39" s="3485" t="n">
        <v>1891701933.860046</v>
      </c>
      <c r="BH39" s="3485" t="n">
        <v>0</v>
      </c>
      <c r="BI39" s="2129" t="n"/>
      <c r="BJ39" s="2131" t="n"/>
      <c r="BK39" s="3484" t="n"/>
      <c r="BL39" s="3485" t="n"/>
      <c r="BM39" s="3485" t="n"/>
      <c r="BN39" s="3485" t="n"/>
      <c r="BO39" s="3485" t="n"/>
      <c r="BP39" s="3485" t="n"/>
      <c r="BQ39" s="3485" t="n"/>
      <c r="BR39" s="2129" t="n"/>
      <c r="BS39" s="2131" t="n"/>
      <c r="BT39" s="3484" t="n"/>
      <c r="BU39" s="3485" t="n"/>
      <c r="BV39" s="3485" t="n"/>
      <c r="BW39" s="3485" t="n"/>
      <c r="BX39" s="3485" t="n"/>
      <c r="BY39" s="3485" t="n"/>
      <c r="BZ39" s="2129" t="n"/>
      <c r="CA39" s="2131" t="n"/>
      <c r="CB39" s="3484" t="n"/>
      <c r="CC39" s="3485" t="n"/>
      <c r="CD39" s="3485" t="n"/>
      <c r="CE39" s="3485" t="n"/>
      <c r="CF39" s="3485" t="n"/>
      <c r="CG39" s="3485" t="n"/>
      <c r="CH39" s="2129" t="n"/>
      <c r="CI39" s="2131" t="n"/>
      <c r="CJ39" s="3486" t="n"/>
      <c r="CK39" s="3485" t="n"/>
      <c r="CL39" s="3485" t="n"/>
      <c r="CM39" s="3485" t="n"/>
      <c r="CN39" s="3485" t="n"/>
      <c r="CO39" s="3485" t="n"/>
      <c r="CP39" s="2129" t="n"/>
      <c r="CQ39" s="2134" t="n"/>
      <c r="CR39" s="3469" t="n">
        <v>-59687462115.52235</v>
      </c>
      <c r="CS39" s="3469" t="n">
        <v>-63907257739.899</v>
      </c>
      <c r="CT39" s="3469" t="n">
        <v>-426185691489.6989</v>
      </c>
      <c r="CU39" s="3469" t="n">
        <v>4219795624.376648</v>
      </c>
      <c r="CV39" s="3469" t="n">
        <v>366498229374.1766</v>
      </c>
      <c r="CW39" s="3469" t="n">
        <v/>
      </c>
      <c r="CX39" s="2092">
        <f>IFERROR(CR39/CW39-1, "-")</f>
        <v/>
      </c>
      <c r="CY39" s="2481" t="n"/>
      <c r="CZ39" s="3485" t="n">
        <v>-60637784027.2886</v>
      </c>
      <c r="DA39" s="3485" t="n"/>
      <c r="DB39" s="3485" t="n">
        <v>-65928927231.3913</v>
      </c>
      <c r="DC39" s="3485" t="n"/>
      <c r="DD39" s="3485" t="n"/>
      <c r="DE39" s="2135">
        <f>+CZ39/DD39-1</f>
        <v/>
      </c>
      <c r="DF39" s="2135">
        <f>+DA39/DD39-1</f>
        <v/>
      </c>
      <c r="DG39" s="2135">
        <f>+DB39/DD39-1</f>
        <v/>
      </c>
      <c r="DH39" s="2135">
        <f>+DC39/DD39-1</f>
        <v/>
      </c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43" t="n"/>
      <c r="DO39" s="2643" t="n"/>
      <c r="DP39" s="2643" t="n"/>
      <c r="DQ39" s="2643" t="n"/>
      <c r="DR39" s="2643" t="n"/>
      <c r="DS39" s="2643" t="n"/>
      <c r="DT39" s="2643" t="n"/>
      <c r="DU39" s="2643" t="n"/>
      <c r="DV39" s="2643" t="n"/>
      <c r="DW39" s="2643" t="n"/>
      <c r="DX39" s="2424">
        <f>(CS39-CZ39)*10^6</f>
        <v/>
      </c>
      <c r="DY39" s="2424">
        <f>(CT39-DC39)*10^6</f>
        <v/>
      </c>
      <c r="DZ39" s="2424">
        <f>(CW39-DD39)*10^6</f>
        <v/>
      </c>
      <c r="EA39" s="2643" t="n"/>
    </row>
    <row customHeight="1" ht="6.75" r="40" s="2323">
      <c r="J40" s="2136" t="n"/>
      <c r="K40" s="2136" t="n"/>
      <c r="L40" s="2136" t="n"/>
      <c r="M40" s="2136" t="n"/>
      <c r="N40" s="2136" t="n"/>
      <c r="O40" s="2136" t="n"/>
      <c r="P40" s="2136" t="n"/>
      <c r="Q40" s="2136" t="n"/>
      <c r="R40" s="2136" t="n"/>
      <c r="S40" s="2136" t="n"/>
      <c r="T40" s="2136" t="n"/>
      <c r="U40" s="2136" t="n"/>
      <c r="V40" s="2136" t="n"/>
      <c r="W40" s="2136" t="n"/>
      <c r="X40" s="2136" t="n"/>
      <c r="Y40" s="2136" t="n"/>
      <c r="Z40" s="2136" t="n"/>
      <c r="AA40" s="2136" t="n"/>
      <c r="AB40" s="2136" t="n"/>
      <c r="AC40" s="2136" t="n"/>
      <c r="AD40" s="2136" t="n"/>
      <c r="AE40" s="2136" t="n"/>
      <c r="AF40" s="2136" t="n"/>
      <c r="AG40" s="2136" t="n"/>
      <c r="AH40" s="2136" t="n"/>
      <c r="AI40" s="2136" t="n"/>
      <c r="AJ40" s="2136" t="n"/>
      <c r="AK40" s="2136" t="n"/>
      <c r="AL40" s="2136" t="n"/>
      <c r="AM40" s="2136" t="n"/>
      <c r="AN40" s="2136" t="n"/>
      <c r="AO40" s="2136" t="n"/>
      <c r="AP40" s="2136" t="n"/>
      <c r="AQ40" s="2136" t="n"/>
      <c r="AR40" s="2136" t="n"/>
      <c r="AS40" s="2136" t="n"/>
      <c r="AT40" s="2136" t="n"/>
      <c r="AU40" s="2136" t="n"/>
      <c r="AV40" s="2136" t="n"/>
      <c r="AW40" s="2136" t="n"/>
      <c r="AX40" s="2136" t="n"/>
      <c r="AY40" s="2136" t="n"/>
      <c r="AZ40" s="2136" t="n"/>
      <c r="BA40" s="2136" t="n"/>
      <c r="BB40" s="2137" t="n"/>
      <c r="BC40" s="2136" t="n"/>
      <c r="BD40" s="2136" t="n"/>
      <c r="BE40" s="2136" t="n"/>
      <c r="BF40" s="2136" t="n"/>
      <c r="BG40" s="2136" t="n"/>
      <c r="BH40" s="2136" t="n"/>
      <c r="BI40" s="2136" t="n"/>
      <c r="BJ40" s="2136" t="n"/>
      <c r="BK40" s="2136" t="n"/>
      <c r="BL40" s="2136" t="n"/>
      <c r="BM40" s="2136" t="n"/>
      <c r="BN40" s="2136" t="n"/>
      <c r="BO40" s="2136" t="n"/>
      <c r="BP40" s="2136" t="n"/>
      <c r="BQ40" s="2136" t="n"/>
      <c r="BR40" s="2136" t="n"/>
      <c r="BS40" s="2136" t="n"/>
      <c r="BT40" s="2136" t="n"/>
      <c r="BU40" s="2136" t="n"/>
      <c r="BV40" s="2136" t="n"/>
      <c r="BW40" s="2136" t="n"/>
      <c r="BX40" s="2136" t="n"/>
      <c r="BY40" s="2136" t="n"/>
      <c r="BZ40" s="2136" t="n"/>
      <c r="CA40" s="2136" t="n"/>
      <c r="CB40" s="2136" t="n"/>
      <c r="CC40" s="2136" t="n"/>
      <c r="CD40" s="2136" t="n"/>
      <c r="CE40" s="2136" t="n"/>
      <c r="CF40" s="2136" t="n"/>
      <c r="CG40" s="2136" t="n"/>
      <c r="CH40" s="2136" t="n"/>
      <c r="CI40" s="2136" t="n"/>
      <c r="CJ40" s="2136" t="n"/>
      <c r="CK40" s="2136" t="n"/>
      <c r="CL40" s="2136" t="n"/>
      <c r="CM40" s="2136" t="n"/>
      <c r="CN40" s="2136" t="n"/>
      <c r="CO40" s="2136" t="n"/>
      <c r="CP40" s="2136" t="n"/>
      <c r="CQ40" s="2136" t="n"/>
      <c r="CR40" s="2390" t="n"/>
      <c r="CS40" s="2456" t="n"/>
      <c r="CT40" s="2456" t="n"/>
      <c r="CU40" s="2456" t="n"/>
      <c r="CV40" s="2456" t="n"/>
      <c r="CW40" s="2456" t="n"/>
      <c r="CX40" s="2136" t="n"/>
      <c r="CY40" s="2458" t="n"/>
      <c r="CZ40" s="2753" t="n"/>
      <c r="DA40" s="2136" t="n"/>
      <c r="DB40" s="2136" t="n"/>
      <c r="DC40" s="2136" t="n"/>
      <c r="DD40" s="2511" t="n"/>
      <c r="DE40" s="2456" t="n"/>
      <c r="DF40" s="2456" t="n"/>
      <c r="DG40" s="2456" t="n"/>
      <c r="DH40" s="2456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643" t="n"/>
      <c r="DO40" s="2643" t="n"/>
      <c r="DP40" s="2643" t="n"/>
      <c r="DQ40" s="2643" t="n"/>
      <c r="DR40" s="2643" t="n"/>
      <c r="DS40" s="2643" t="n"/>
      <c r="DT40" s="2643" t="n"/>
      <c r="DU40" s="2643" t="n"/>
      <c r="DV40" s="2643" t="n"/>
      <c r="DW40" s="2643" t="n"/>
      <c r="DX40" s="2424">
        <f>(CS40-CZ40)*10^6</f>
        <v/>
      </c>
      <c r="DY40" s="2424">
        <f>(CT40-DC40)*10^6</f>
        <v/>
      </c>
      <c r="DZ40" s="2424">
        <f>(CW40-DD40)*10^6</f>
        <v/>
      </c>
      <c r="EA40" s="2643" t="n"/>
    </row>
    <row customFormat="1" customHeight="1" hidden="1" ht="15.75" outlineLevel="1" r="41" s="2389">
      <c r="B41" s="2390" t="n"/>
      <c r="C41" s="3487" t="n"/>
      <c r="J41" s="2390" t="n"/>
      <c r="K41" s="2390" t="n"/>
      <c r="L41" s="2390" t="n"/>
      <c r="M41" s="2390" t="n"/>
      <c r="N41" s="2390" t="n"/>
      <c r="O41" s="2390" t="n"/>
      <c r="P41" s="2390" t="n"/>
      <c r="Q41" s="2390" t="n"/>
      <c r="R41" s="2390" t="n"/>
      <c r="S41" s="2390" t="n"/>
      <c r="T41" s="2390" t="n"/>
      <c r="U41" s="2390" t="n"/>
      <c r="V41" s="2390" t="n"/>
      <c r="W41" s="2390" t="n"/>
      <c r="X41" s="2390" t="n"/>
      <c r="Y41" s="2390" t="n"/>
      <c r="Z41" s="2390" t="n"/>
      <c r="AA41" s="2390" t="n"/>
      <c r="AB41" s="2390" t="n"/>
      <c r="AC41" s="2390" t="n"/>
      <c r="AD41" s="2390" t="n"/>
      <c r="AE41" s="2390" t="n"/>
      <c r="AF41" s="2390" t="n"/>
      <c r="AG41" s="2390" t="n"/>
      <c r="AH41" s="2390" t="n"/>
      <c r="AI41" s="2390" t="n"/>
      <c r="AJ41" s="2390" t="n"/>
      <c r="AK41" s="2390" t="n"/>
      <c r="AL41" s="2390" t="n"/>
      <c r="AM41" s="2390" t="n"/>
      <c r="AN41" s="2390" t="n"/>
      <c r="AO41" s="2390" t="n"/>
      <c r="AP41" s="2390" t="n"/>
      <c r="AQ41" s="2390" t="n"/>
      <c r="AR41" s="2390" t="n"/>
      <c r="AS41" s="2390" t="n"/>
      <c r="AT41" s="2390" t="n"/>
      <c r="AU41" s="2390" t="n"/>
      <c r="AV41" s="2390" t="n"/>
      <c r="AW41" s="2390" t="n"/>
      <c r="AX41" s="2390" t="n"/>
      <c r="AY41" s="2390" t="n"/>
      <c r="AZ41" s="2390" t="n"/>
      <c r="BA41" s="2390" t="n"/>
      <c r="BB41" s="3488" t="n"/>
      <c r="BC41" s="2390" t="n"/>
      <c r="BD41" s="2390" t="n"/>
      <c r="BE41" s="2390" t="n"/>
      <c r="BF41" s="2390" t="n"/>
      <c r="BG41" s="2390" t="n"/>
      <c r="BH41" s="2390" t="n"/>
      <c r="BI41" s="33" t="n"/>
      <c r="BJ41" s="2390" t="n"/>
      <c r="BK41" s="2390" t="n"/>
      <c r="BL41" s="2390" t="n"/>
      <c r="BM41" s="2390" t="n"/>
      <c r="BN41" s="2390" t="n"/>
      <c r="BO41" s="2390" t="n"/>
      <c r="BP41" s="2390" t="n"/>
      <c r="BQ41" s="2390" t="n"/>
      <c r="BR41" s="2390" t="n"/>
      <c r="BS41" s="2390" t="n"/>
      <c r="BT41" s="2390" t="n"/>
      <c r="BU41" s="2390" t="n"/>
      <c r="BV41" s="2390" t="n"/>
      <c r="BW41" s="2390" t="n"/>
      <c r="BX41" s="2390" t="n"/>
      <c r="BY41" s="2390" t="n"/>
      <c r="BZ41" s="2390" t="n"/>
      <c r="CA41" s="2390" t="n"/>
      <c r="CB41" s="2390" t="n"/>
      <c r="CC41" s="2390" t="n"/>
      <c r="CD41" s="2390" t="n"/>
      <c r="CE41" s="2390" t="n"/>
      <c r="CF41" s="2390" t="n"/>
      <c r="CG41" s="2390" t="n"/>
      <c r="CH41" s="2390" t="n"/>
      <c r="CI41" s="2390" t="n"/>
      <c r="CJ41" s="2390" t="n"/>
      <c r="CK41" s="2390" t="n"/>
      <c r="CL41" s="2390" t="n"/>
      <c r="CM41" s="2390" t="n"/>
      <c r="CN41" s="2390" t="n"/>
      <c r="CO41" s="2390" t="n"/>
      <c r="CP41" s="2390" t="n"/>
      <c r="CQ41" s="2390" t="n"/>
      <c r="CR41" s="3489">
        <f>(-55594830000+CR35)/1000000-CR39/1000000</f>
        <v/>
      </c>
      <c r="CS41" s="2390" t="n"/>
      <c r="CT41" s="2390" t="n"/>
      <c r="CU41" s="3490" t="n"/>
      <c r="CV41" s="3490" t="n"/>
      <c r="CW41" s="2390" t="n"/>
      <c r="CX41" s="33" t="n"/>
      <c r="CZ41" s="2511" t="n"/>
      <c r="DA41" s="2390" t="n"/>
      <c r="DB41" s="2390" t="n"/>
      <c r="DC41" s="2390" t="n"/>
      <c r="DD41" s="2511" t="n"/>
      <c r="DE41" s="2390" t="n"/>
      <c r="DF41" s="33" t="n"/>
      <c r="DG41" s="33" t="n"/>
      <c r="DH41" s="2390" t="n"/>
      <c r="DJ41" s="2427" t="n"/>
      <c r="DK41" s="2427" t="n"/>
      <c r="DL41" s="2427" t="n"/>
      <c r="DM41" s="2427" t="n"/>
      <c r="DN41" s="2643" t="n"/>
      <c r="DO41" s="2643" t="n"/>
      <c r="DP41" s="2643" t="n"/>
      <c r="DQ41" s="2643" t="n"/>
      <c r="DR41" s="2643" t="n"/>
      <c r="DS41" s="2643" t="n"/>
      <c r="DT41" s="2643" t="n"/>
      <c r="DU41" s="2643" t="n"/>
      <c r="DV41" s="2643" t="n"/>
      <c r="DW41" s="2643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2643" t="n"/>
    </row>
    <row customHeight="1" hidden="1" ht="15" outlineLevel="1" r="42" s="2323">
      <c r="B42" s="2504" t="inlineStr">
        <is>
          <t>ebitda</t>
        </is>
      </c>
      <c r="J42" s="2504" t="n"/>
      <c r="K42" s="2504" t="n"/>
      <c r="L42" s="2504" t="n"/>
      <c r="M42" s="2504" t="n"/>
      <c r="N42" s="2504" t="n"/>
      <c r="O42" s="2504" t="n"/>
      <c r="P42" s="2504" t="n"/>
      <c r="Q42" s="2504" t="n"/>
      <c r="R42" s="2504" t="n"/>
      <c r="S42" s="2504" t="n"/>
      <c r="T42" s="2504" t="n"/>
      <c r="U42" s="2504" t="n"/>
      <c r="V42" s="2504" t="n"/>
      <c r="W42" s="2504" t="n"/>
      <c r="X42" s="2504" t="n"/>
      <c r="Y42" s="2504" t="n"/>
      <c r="Z42" s="2504" t="n"/>
      <c r="AA42" s="2504" t="n"/>
      <c r="AB42" s="2504" t="n"/>
      <c r="AC42" s="2504" t="n"/>
      <c r="AD42" s="2504" t="n"/>
      <c r="AE42" s="2504" t="n"/>
      <c r="AF42" s="2504" t="n"/>
      <c r="AG42" s="2504" t="n"/>
      <c r="AH42" s="2504" t="n"/>
      <c r="AI42" s="2504" t="n"/>
      <c r="AJ42" s="2504" t="n"/>
      <c r="AK42" s="2504" t="n"/>
      <c r="AL42" s="2504" t="n"/>
      <c r="AM42" s="2504" t="n"/>
      <c r="AN42" s="2504" t="n"/>
      <c r="AO42" s="2504" t="n"/>
      <c r="AP42" s="2504" t="n"/>
      <c r="AQ42" s="2504" t="n"/>
      <c r="AR42" s="2504" t="n"/>
      <c r="AS42" s="2504" t="n"/>
      <c r="AT42" s="2504" t="n"/>
      <c r="AU42" s="2504" t="n"/>
      <c r="AV42" s="2504" t="n"/>
      <c r="AW42" s="2504" t="n"/>
      <c r="AX42" s="2504" t="n"/>
      <c r="AY42" s="2504" t="n"/>
      <c r="AZ42" s="2504" t="n"/>
      <c r="BA42" s="2504" t="n"/>
      <c r="BB42" s="2504" t="n"/>
      <c r="BC42" s="2504" t="n"/>
      <c r="BD42" s="2504" t="n"/>
      <c r="BE42" s="2504" t="n"/>
      <c r="BF42" s="2504" t="n"/>
      <c r="BG42" s="2504" t="n"/>
      <c r="BH42" s="2504" t="n"/>
      <c r="BI42" s="2142" t="n"/>
      <c r="BJ42" s="2504" t="n"/>
      <c r="BK42" s="2504" t="n"/>
      <c r="BL42" s="2504" t="n"/>
      <c r="BM42" s="2504" t="n"/>
      <c r="BN42" s="2504" t="n"/>
      <c r="BO42" s="2504" t="n"/>
      <c r="BP42" s="2504" t="n"/>
      <c r="BQ42" s="2504" t="n"/>
      <c r="BR42" s="2504" t="n"/>
      <c r="BS42" s="2504" t="n"/>
      <c r="BT42" s="2504" t="n"/>
      <c r="BU42" s="2504" t="n"/>
      <c r="BV42" s="2504" t="n"/>
      <c r="BW42" s="2504" t="n"/>
      <c r="BX42" s="2504" t="n"/>
      <c r="BY42" s="2504" t="n"/>
      <c r="BZ42" s="2504" t="n"/>
      <c r="CA42" s="2504" t="n"/>
      <c r="CB42" s="2504" t="n"/>
      <c r="CC42" s="2504" t="n"/>
      <c r="CD42" s="2504" t="n"/>
      <c r="CE42" s="2504" t="n"/>
      <c r="CF42" s="2504" t="n"/>
      <c r="CG42" s="2504" t="n"/>
      <c r="CH42" s="2504" t="n"/>
      <c r="CI42" s="2504" t="n"/>
      <c r="CJ42" s="2504" t="n"/>
      <c r="CK42" s="2504" t="n"/>
      <c r="CL42" s="2504" t="n"/>
      <c r="CM42" s="2504" t="n"/>
      <c r="CN42" s="2504" t="n"/>
      <c r="CO42" s="2504" t="n"/>
      <c r="CP42" s="2504" t="n"/>
      <c r="CQ42" s="2504" t="n"/>
      <c r="CR42" s="2500">
        <f>CR7/1000000-'P&amp;L conso'!CR31</f>
        <v/>
      </c>
      <c r="CS42" s="3491" t="n"/>
      <c r="CT42" s="3491" t="n"/>
      <c r="CU42" s="2144" t="n"/>
      <c r="CV42" s="2144" t="n"/>
      <c r="CW42" s="3492" t="n"/>
      <c r="CY42" s="2458" t="n"/>
      <c r="DA42" s="2389" t="n"/>
      <c r="DB42" s="2458" t="n"/>
      <c r="DC42" s="2458" t="n"/>
      <c r="DE42" s="2458" t="n"/>
      <c r="DF42" s="34" t="n"/>
      <c r="DH42" s="2458" t="n"/>
      <c r="DJ42" s="2427" t="n"/>
      <c r="DK42" s="2427" t="n"/>
      <c r="DL42" s="2427" t="n"/>
      <c r="DM42" s="2427" t="n"/>
      <c r="DN42" s="2643" t="n"/>
      <c r="DO42" s="2643" t="n"/>
      <c r="DP42" s="2643" t="n"/>
      <c r="DQ42" s="2643" t="n"/>
      <c r="DR42" s="2643" t="n"/>
      <c r="DS42" s="2643" t="n"/>
      <c r="DT42" s="2643" t="n"/>
      <c r="DU42" s="2643" t="n"/>
      <c r="DV42" s="2643" t="n"/>
      <c r="DW42" s="2643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2643" t="n"/>
    </row>
    <row customHeight="1" hidden="1" ht="15" outlineLevel="1" r="43" s="2323">
      <c r="B43" s="2504" t="inlineStr">
        <is>
          <t>provisions</t>
        </is>
      </c>
      <c r="J43" s="2504" t="n"/>
      <c r="K43" s="2504" t="n"/>
      <c r="L43" s="2504" t="n"/>
      <c r="M43" s="2504" t="n"/>
      <c r="N43" s="2504" t="n"/>
      <c r="O43" s="2504" t="n"/>
      <c r="P43" s="2504" t="n"/>
      <c r="Q43" s="2504" t="n"/>
      <c r="R43" s="2504" t="n"/>
      <c r="S43" s="2504" t="n"/>
      <c r="T43" s="2504" t="n"/>
      <c r="U43" s="2504" t="n"/>
      <c r="V43" s="2504" t="n"/>
      <c r="W43" s="2504" t="n"/>
      <c r="X43" s="2504" t="n"/>
      <c r="Y43" s="2504" t="n"/>
      <c r="Z43" s="2504" t="n"/>
      <c r="AA43" s="2504" t="n"/>
      <c r="AB43" s="2504" t="n"/>
      <c r="AC43" s="2504" t="n"/>
      <c r="AD43" s="2504" t="n"/>
      <c r="AE43" s="2504" t="n"/>
      <c r="AF43" s="2504" t="n"/>
      <c r="AG43" s="2504" t="n"/>
      <c r="AH43" s="2504" t="n"/>
      <c r="AI43" s="2504" t="n"/>
      <c r="AJ43" s="2504" t="n"/>
      <c r="AK43" s="2504" t="n"/>
      <c r="AL43" s="2504" t="n"/>
      <c r="AM43" s="2504" t="n"/>
      <c r="AN43" s="2504" t="n"/>
      <c r="AO43" s="2504" t="n"/>
      <c r="AP43" s="2504" t="n"/>
      <c r="AQ43" s="2504" t="n"/>
      <c r="AR43" s="2504" t="n"/>
      <c r="AS43" s="2504" t="n"/>
      <c r="AT43" s="2504" t="n"/>
      <c r="AU43" s="2504" t="n"/>
      <c r="AV43" s="2504" t="n"/>
      <c r="AW43" s="2504" t="n"/>
      <c r="AX43" s="2504" t="n"/>
      <c r="AY43" s="2504" t="n"/>
      <c r="AZ43" s="2504" t="n"/>
      <c r="BA43" s="2504" t="n"/>
      <c r="BB43" s="2504" t="n"/>
      <c r="BC43" s="2504" t="n"/>
      <c r="BD43" s="2504" t="n"/>
      <c r="BE43" s="2504" t="n"/>
      <c r="BF43" s="2504" t="n"/>
      <c r="BG43" s="2504" t="n"/>
      <c r="BH43" s="2504" t="n"/>
      <c r="BI43" s="2142" t="n"/>
      <c r="BJ43" s="2504" t="n"/>
      <c r="BK43" s="2504" t="n"/>
      <c r="BL43" s="2504" t="n"/>
      <c r="BM43" s="2504" t="n"/>
      <c r="BN43" s="2504" t="n"/>
      <c r="BO43" s="2504" t="n"/>
      <c r="BP43" s="2504" t="n"/>
      <c r="BQ43" s="2504" t="n"/>
      <c r="BR43" s="2504" t="n"/>
      <c r="BS43" s="2504" t="n"/>
      <c r="BT43" s="2504" t="n"/>
      <c r="BU43" s="2504" t="n"/>
      <c r="BV43" s="2504" t="n"/>
      <c r="BW43" s="2504" t="n"/>
      <c r="BX43" s="2504" t="n"/>
      <c r="BY43" s="2504" t="n"/>
      <c r="BZ43" s="2504" t="n"/>
      <c r="CA43" s="2504" t="n"/>
      <c r="CB43" s="2504" t="n"/>
      <c r="CC43" s="2504" t="n"/>
      <c r="CD43" s="2504" t="n"/>
      <c r="CE43" s="2504" t="n"/>
      <c r="CF43" s="2504" t="n"/>
      <c r="CG43" s="2504" t="n"/>
      <c r="CH43" s="2504" t="n"/>
      <c r="CI43" s="2504" t="n"/>
      <c r="CJ43" s="2504" t="n"/>
      <c r="CK43" s="2504" t="n"/>
      <c r="CL43" s="2504" t="n"/>
      <c r="CM43" s="2504" t="n"/>
      <c r="CN43" s="2504" t="n"/>
      <c r="CO43" s="2504" t="n"/>
      <c r="CP43" s="2504" t="n"/>
      <c r="CQ43" s="2504" t="n"/>
      <c r="CR43" s="3493">
        <f>CR9/1000000-'Opex Consolidés'!CR184</f>
        <v/>
      </c>
      <c r="CS43" s="3491" t="n">
        <v>-60.937851</v>
      </c>
      <c r="CT43" s="3491" t="n"/>
      <c r="CU43" s="3492" t="n"/>
      <c r="CV43" s="3492" t="n"/>
      <c r="CW43" s="3492" t="n"/>
      <c r="CX43" s="2147" t="n"/>
      <c r="CY43" s="3492" t="n"/>
      <c r="CZ43" s="3494" t="n"/>
      <c r="DA43" s="3495" t="n"/>
      <c r="DB43" s="3492" t="n"/>
      <c r="DC43" s="3492" t="n"/>
      <c r="DD43" s="3494" t="n"/>
      <c r="DE43" s="2458" t="n"/>
      <c r="DF43" s="34" t="n"/>
      <c r="DH43" s="2458" t="n"/>
      <c r="DJ43" s="2643" t="n"/>
      <c r="DK43" s="2643" t="n"/>
      <c r="DL43" s="2643" t="n"/>
      <c r="DM43" s="2643" t="n"/>
      <c r="DN43" s="2643" t="n"/>
      <c r="DO43" s="2643" t="n"/>
      <c r="DP43" s="2643" t="n"/>
      <c r="DQ43" s="2643" t="n"/>
      <c r="DR43" s="2643" t="n"/>
      <c r="DS43" s="2643" t="n"/>
      <c r="DT43" s="2643" t="n"/>
      <c r="DU43" s="2643" t="n"/>
      <c r="DV43" s="2643" t="n"/>
      <c r="DW43" s="2643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2643" t="n"/>
    </row>
    <row customHeight="1" hidden="1" ht="15" outlineLevel="1" r="44" s="2323">
      <c r="B44" s="2504" t="inlineStr">
        <is>
          <t>capex</t>
        </is>
      </c>
      <c r="J44" s="2504" t="n"/>
      <c r="K44" s="2504" t="n"/>
      <c r="L44" s="2504" t="n"/>
      <c r="M44" s="2504" t="n"/>
      <c r="N44" s="2504" t="n"/>
      <c r="O44" s="2504" t="n"/>
      <c r="P44" s="2504" t="n"/>
      <c r="Q44" s="2504" t="n"/>
      <c r="R44" s="2504" t="n"/>
      <c r="S44" s="2504" t="n"/>
      <c r="T44" s="2504" t="n"/>
      <c r="U44" s="2504" t="n"/>
      <c r="V44" s="2504" t="n"/>
      <c r="W44" s="2504" t="n"/>
      <c r="X44" s="2504" t="n"/>
      <c r="Y44" s="2504" t="n"/>
      <c r="Z44" s="2504" t="n"/>
      <c r="AA44" s="2504" t="n"/>
      <c r="AB44" s="2504" t="n"/>
      <c r="AC44" s="2504" t="n"/>
      <c r="AD44" s="2504" t="n"/>
      <c r="AE44" s="2504" t="n"/>
      <c r="AF44" s="2504" t="n"/>
      <c r="AG44" s="2504" t="n"/>
      <c r="AH44" s="2504" t="n"/>
      <c r="AI44" s="2504" t="n"/>
      <c r="AJ44" s="2504" t="n"/>
      <c r="AK44" s="2504" t="n"/>
      <c r="AL44" s="2504" t="n"/>
      <c r="AM44" s="2504" t="n"/>
      <c r="AN44" s="2504" t="n"/>
      <c r="AO44" s="2504" t="n"/>
      <c r="AP44" s="2504" t="n"/>
      <c r="AQ44" s="2504" t="n"/>
      <c r="AR44" s="2504" t="n"/>
      <c r="AS44" s="2504" t="n"/>
      <c r="AT44" s="2504" t="n"/>
      <c r="AU44" s="2504" t="n"/>
      <c r="AV44" s="2504" t="n"/>
      <c r="AW44" s="2504" t="n"/>
      <c r="AX44" s="2504" t="n"/>
      <c r="AY44" s="2504" t="n"/>
      <c r="AZ44" s="2504" t="n"/>
      <c r="BA44" s="2504" t="n"/>
      <c r="BB44" s="2504" t="n"/>
      <c r="BC44" s="2504" t="n"/>
      <c r="BD44" s="2504" t="n"/>
      <c r="BE44" s="2504" t="n"/>
      <c r="BF44" s="2504" t="n"/>
      <c r="BG44" s="2504" t="n"/>
      <c r="BH44" s="2504" t="n"/>
      <c r="BI44" s="2142" t="n"/>
      <c r="BJ44" s="2504" t="n"/>
      <c r="BK44" s="2504" t="n"/>
      <c r="BL44" s="2504" t="n"/>
      <c r="BM44" s="2504" t="n"/>
      <c r="BN44" s="2504" t="n"/>
      <c r="BO44" s="2504" t="n"/>
      <c r="BP44" s="2504" t="n"/>
      <c r="BQ44" s="2504" t="n"/>
      <c r="BR44" s="2504" t="n"/>
      <c r="BS44" s="2504" t="n"/>
      <c r="BT44" s="2504" t="n"/>
      <c r="BU44" s="2504" t="n"/>
      <c r="BV44" s="2504" t="n"/>
      <c r="BW44" s="2504" t="n"/>
      <c r="BX44" s="2504" t="n"/>
      <c r="BY44" s="2504" t="n"/>
      <c r="BZ44" s="2504" t="n"/>
      <c r="CA44" s="2504" t="n"/>
      <c r="CB44" s="2504" t="n"/>
      <c r="CC44" s="2504" t="n"/>
      <c r="CD44" s="2504" t="n"/>
      <c r="CE44" s="2504" t="n"/>
      <c r="CF44" s="2504" t="n"/>
      <c r="CG44" s="2504" t="n"/>
      <c r="CH44" s="2504" t="n"/>
      <c r="CI44" s="2504" t="n"/>
      <c r="CJ44" s="2504" t="n"/>
      <c r="CK44" s="2504" t="n"/>
      <c r="CL44" s="2504" t="n"/>
      <c r="CM44" s="2504" t="n"/>
      <c r="CN44" s="2504" t="n"/>
      <c r="CO44" s="2504" t="n"/>
      <c r="CP44" s="2504" t="n"/>
      <c r="CQ44" s="2504" t="n"/>
      <c r="CR44" s="3493">
        <f>CR15/1000000+'Capex Consolidés'!CR7</f>
        <v/>
      </c>
      <c r="CS44" s="3491" t="n"/>
      <c r="CT44" s="3491" t="n"/>
      <c r="DA44" s="2389" t="n"/>
      <c r="DF44" s="34" t="n"/>
      <c r="DJ44" s="2643" t="n"/>
      <c r="DK44" s="2643" t="n"/>
      <c r="DL44" s="2643" t="n"/>
      <c r="DM44" s="2643" t="n"/>
      <c r="DN44" s="2643" t="n"/>
      <c r="DO44" s="2643" t="n"/>
      <c r="DP44" s="2643" t="n"/>
      <c r="DQ44" s="2643" t="n"/>
      <c r="DR44" s="2643" t="n"/>
      <c r="DS44" s="2643" t="n"/>
      <c r="DT44" s="2643" t="n"/>
      <c r="DU44" s="2643" t="n"/>
      <c r="DV44" s="2643" t="n"/>
      <c r="DW44" s="2643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2643" t="n"/>
    </row>
    <row customHeight="1" hidden="1" ht="15" outlineLevel="1" r="45" s="2323">
      <c r="B45" s="2504" t="inlineStr">
        <is>
          <t>cffo</t>
        </is>
      </c>
      <c r="C45" s="2150" t="n"/>
      <c r="D45" s="234" t="n"/>
      <c r="E45" s="234" t="n"/>
      <c r="F45" s="234" t="n"/>
      <c r="G45" s="234" t="n"/>
      <c r="H45" s="234" t="n"/>
      <c r="I45" s="234" t="n"/>
      <c r="J45" s="2504" t="n"/>
      <c r="K45" s="2504" t="n"/>
      <c r="L45" s="2504" t="n"/>
      <c r="M45" s="2504" t="n"/>
      <c r="N45" s="2504" t="n"/>
      <c r="O45" s="2504" t="n"/>
      <c r="P45" s="2504" t="n"/>
      <c r="Q45" s="2504" t="n"/>
      <c r="R45" s="2504" t="n"/>
      <c r="S45" s="2504" t="n"/>
      <c r="T45" s="2504" t="n"/>
      <c r="U45" s="2504" t="n"/>
      <c r="V45" s="2504" t="n"/>
      <c r="W45" s="2504" t="n"/>
      <c r="X45" s="2504" t="n"/>
      <c r="Y45" s="2504" t="n"/>
      <c r="Z45" s="2504" t="n"/>
      <c r="AA45" s="2504" t="n"/>
      <c r="AB45" s="2504" t="n"/>
      <c r="AC45" s="2504" t="n"/>
      <c r="AD45" s="2504" t="n"/>
      <c r="AE45" s="2504" t="n"/>
      <c r="AF45" s="2504" t="n"/>
      <c r="AG45" s="2504" t="n"/>
      <c r="AH45" s="2504" t="n"/>
      <c r="AI45" s="2504" t="n"/>
      <c r="AJ45" s="2504" t="n"/>
      <c r="AK45" s="2504" t="n"/>
      <c r="AL45" s="2504" t="n"/>
      <c r="AM45" s="2504" t="n"/>
      <c r="AN45" s="2504" t="n"/>
      <c r="AO45" s="2504" t="n"/>
      <c r="AP45" s="2504" t="n"/>
      <c r="AQ45" s="2504" t="n"/>
      <c r="AR45" s="2504" t="n"/>
      <c r="AS45" s="2504" t="n"/>
      <c r="AT45" s="2504" t="n"/>
      <c r="AU45" s="2504" t="n"/>
      <c r="AV45" s="2504" t="n"/>
      <c r="AW45" s="2504" t="n"/>
      <c r="AX45" s="2504" t="n"/>
      <c r="AY45" s="2504" t="n"/>
      <c r="AZ45" s="2504" t="n"/>
      <c r="BA45" s="2504" t="n"/>
      <c r="BB45" s="2504" t="n"/>
      <c r="BC45" s="2504" t="n"/>
      <c r="BD45" s="2504" t="n"/>
      <c r="BE45" s="2504" t="n"/>
      <c r="BF45" s="2504" t="n"/>
      <c r="BG45" s="2504" t="n"/>
      <c r="BH45" s="2504" t="n"/>
      <c r="BI45" s="2142" t="n"/>
      <c r="BJ45" s="2504" t="n"/>
      <c r="BK45" s="2504" t="n"/>
      <c r="BL45" s="2504" t="n"/>
      <c r="BM45" s="2504" t="n"/>
      <c r="BN45" s="2504" t="n"/>
      <c r="BO45" s="2504" t="n"/>
      <c r="BP45" s="2504" t="n"/>
      <c r="BQ45" s="2504" t="n"/>
      <c r="BR45" s="2504" t="n"/>
      <c r="BS45" s="2504" t="n"/>
      <c r="BT45" s="2504" t="n"/>
      <c r="BU45" s="2504" t="n"/>
      <c r="BV45" s="2504" t="n"/>
      <c r="BW45" s="2504" t="n"/>
      <c r="BX45" s="2504" t="n"/>
      <c r="BY45" s="2504" t="n"/>
      <c r="BZ45" s="2504" t="n"/>
      <c r="CA45" s="2504" t="n"/>
      <c r="CB45" s="2504" t="n"/>
      <c r="CC45" s="2504" t="n"/>
      <c r="CD45" s="2504" t="n"/>
      <c r="CE45" s="2504" t="n"/>
      <c r="CF45" s="2504" t="n"/>
      <c r="CG45" s="2504" t="n"/>
      <c r="CH45" s="2504" t="n"/>
      <c r="CI45" s="2504" t="n"/>
      <c r="CJ45" s="2504" t="n"/>
      <c r="CK45" s="2504" t="n"/>
      <c r="CL45" s="2504" t="n"/>
      <c r="CM45" s="2504" t="n"/>
      <c r="CN45" s="2504" t="n"/>
      <c r="CO45" s="2504" t="n"/>
      <c r="CP45" s="2504" t="n"/>
      <c r="CQ45" s="2504" t="n"/>
      <c r="CR45" s="3496">
        <f>CR22/1000000-'Réalisé de trésorerie'!E36</f>
        <v/>
      </c>
      <c r="CS45" s="3491" t="n"/>
      <c r="CT45" s="3491">
        <f>1548000000-CR33</f>
        <v/>
      </c>
      <c r="DA45" s="2389" t="n"/>
      <c r="DF45" s="34" t="n"/>
      <c r="DJ45" s="2643" t="n"/>
      <c r="DK45" s="2643" t="n"/>
      <c r="DL45" s="2643" t="n"/>
      <c r="DM45" s="2643" t="n"/>
      <c r="DN45" s="2643" t="n"/>
      <c r="DO45" s="2643" t="n"/>
      <c r="DP45" s="2643" t="n"/>
      <c r="DQ45" s="2643" t="n"/>
      <c r="DR45" s="2643" t="n"/>
      <c r="DS45" s="2643" t="n"/>
      <c r="DT45" s="2643" t="n"/>
      <c r="DU45" s="2643" t="n"/>
      <c r="DV45" s="2643" t="n"/>
      <c r="DW45" s="2643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2643" t="n"/>
    </row>
    <row customHeight="1" hidden="1" ht="15" outlineLevel="1" r="46" s="2323">
      <c r="B46" s="2504" t="inlineStr">
        <is>
          <t>interet</t>
        </is>
      </c>
      <c r="J46" s="2504" t="n"/>
      <c r="K46" s="2504" t="n"/>
      <c r="L46" s="2504" t="n"/>
      <c r="M46" s="2504" t="n"/>
      <c r="N46" s="2504" t="n"/>
      <c r="O46" s="2504" t="n"/>
      <c r="P46" s="2504" t="n"/>
      <c r="Q46" s="2504" t="n"/>
      <c r="R46" s="2504" t="n"/>
      <c r="S46" s="2504" t="n"/>
      <c r="T46" s="2504" t="n"/>
      <c r="U46" s="2504" t="n"/>
      <c r="V46" s="2504" t="n"/>
      <c r="W46" s="2504" t="n"/>
      <c r="X46" s="2504" t="n"/>
      <c r="Y46" s="2504" t="n"/>
      <c r="Z46" s="2504" t="n"/>
      <c r="AA46" s="2504" t="n"/>
      <c r="AB46" s="2504" t="n"/>
      <c r="AC46" s="2504" t="n"/>
      <c r="AD46" s="2504" t="n"/>
      <c r="AE46" s="2504" t="n"/>
      <c r="AF46" s="2504" t="n"/>
      <c r="AG46" s="2504" t="n"/>
      <c r="AH46" s="2504" t="n"/>
      <c r="AI46" s="2504" t="n"/>
      <c r="AJ46" s="2504" t="n"/>
      <c r="AK46" s="2504" t="n"/>
      <c r="AL46" s="2504" t="n"/>
      <c r="AM46" s="2504" t="n"/>
      <c r="AN46" s="2504" t="n"/>
      <c r="AO46" s="2504" t="n"/>
      <c r="AP46" s="2504" t="n"/>
      <c r="AQ46" s="2504" t="n"/>
      <c r="AR46" s="2504" t="n"/>
      <c r="AS46" s="2504" t="n"/>
      <c r="AT46" s="2504" t="n"/>
      <c r="AU46" s="2504" t="n"/>
      <c r="AV46" s="2504" t="n"/>
      <c r="AW46" s="2504" t="n"/>
      <c r="AX46" s="2504" t="n"/>
      <c r="AY46" s="2504" t="n"/>
      <c r="AZ46" s="2504" t="n"/>
      <c r="BA46" s="2504" t="n"/>
      <c r="BB46" s="2504" t="n"/>
      <c r="BC46" s="2504" t="n"/>
      <c r="BD46" s="2504" t="n"/>
      <c r="BE46" s="2504" t="n"/>
      <c r="BF46" s="2504" t="n"/>
      <c r="BG46" s="2504" t="n"/>
      <c r="BH46" s="2504" t="n"/>
      <c r="BI46" s="2142" t="n"/>
      <c r="BJ46" s="2504" t="n"/>
      <c r="BK46" s="2504" t="n"/>
      <c r="BL46" s="2504" t="n"/>
      <c r="BM46" s="2504" t="n"/>
      <c r="BN46" s="2504" t="n"/>
      <c r="BO46" s="2504" t="n"/>
      <c r="BP46" s="2504" t="n"/>
      <c r="BQ46" s="2504" t="n"/>
      <c r="BR46" s="2504" t="n"/>
      <c r="BS46" s="2504" t="n"/>
      <c r="BT46" s="2504" t="n"/>
      <c r="BU46" s="2504" t="n"/>
      <c r="BV46" s="2504" t="n"/>
      <c r="BW46" s="2504" t="n"/>
      <c r="BX46" s="2504" t="n"/>
      <c r="BY46" s="2504" t="n"/>
      <c r="BZ46" s="2504" t="n"/>
      <c r="CA46" s="2504" t="n"/>
      <c r="CB46" s="2504" t="n"/>
      <c r="CC46" s="2504" t="n"/>
      <c r="CD46" s="2504" t="n"/>
      <c r="CE46" s="2504" t="n"/>
      <c r="CF46" s="2504" t="n"/>
      <c r="CG46" s="2504" t="n"/>
      <c r="CH46" s="2504" t="n"/>
      <c r="CI46" s="2504" t="n"/>
      <c r="CJ46" s="2504" t="n"/>
      <c r="CK46" s="2504" t="n"/>
      <c r="CL46" s="2504" t="n"/>
      <c r="CM46" s="2504" t="n"/>
      <c r="CN46" s="2504" t="n"/>
      <c r="CO46" s="2504" t="n"/>
      <c r="CP46" s="2504" t="n"/>
      <c r="CQ46" s="2504" t="n"/>
      <c r="CR46" s="3493">
        <f>CR24+'Réalisé de trésorerie'!E48*1000000</f>
        <v/>
      </c>
      <c r="CS46" s="3491" t="n"/>
      <c r="CT46" s="3491" t="n"/>
      <c r="CW46" s="2368" t="n"/>
      <c r="DA46" s="3495" t="n"/>
      <c r="DB46" s="2368" t="n"/>
      <c r="DC46" s="2368" t="n"/>
      <c r="DF46" s="34" t="n"/>
      <c r="DJ46" s="2643" t="n"/>
      <c r="DK46" s="2643" t="n"/>
      <c r="DL46" s="2643" t="n"/>
      <c r="DM46" s="2643" t="n"/>
      <c r="DN46" s="2643" t="n"/>
      <c r="DO46" s="2643" t="n"/>
      <c r="DP46" s="2643" t="n"/>
      <c r="DQ46" s="2643" t="n"/>
      <c r="DR46" s="2643" t="n"/>
      <c r="DS46" s="2643" t="n"/>
      <c r="DT46" s="2643" t="n"/>
      <c r="DU46" s="2643" t="n"/>
      <c r="DV46" s="2643" t="n"/>
      <c r="DW46" s="2643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643" t="n"/>
    </row>
    <row customHeight="1" hidden="1" ht="15" outlineLevel="1" r="47" s="2323">
      <c r="B47" s="2504" t="inlineStr">
        <is>
          <t>dettes brutes</t>
        </is>
      </c>
      <c r="J47" s="2504" t="n"/>
      <c r="K47" s="2504" t="n"/>
      <c r="L47" s="2504" t="n"/>
      <c r="M47" s="2504" t="n"/>
      <c r="N47" s="2504" t="n"/>
      <c r="O47" s="2504" t="n"/>
      <c r="P47" s="2504" t="n"/>
      <c r="Q47" s="2504" t="n"/>
      <c r="R47" s="2504" t="n"/>
      <c r="S47" s="2504" t="n"/>
      <c r="T47" s="2504" t="n"/>
      <c r="U47" s="2504" t="n"/>
      <c r="V47" s="2504" t="n"/>
      <c r="W47" s="2504" t="n"/>
      <c r="X47" s="2504" t="n"/>
      <c r="Y47" s="2504" t="n"/>
      <c r="Z47" s="2504" t="n"/>
      <c r="AA47" s="2504" t="n"/>
      <c r="AB47" s="2504" t="n"/>
      <c r="AC47" s="2504" t="n"/>
      <c r="AD47" s="2504" t="n"/>
      <c r="AE47" s="2504" t="n"/>
      <c r="AF47" s="2504" t="n"/>
      <c r="AG47" s="2504" t="n"/>
      <c r="AH47" s="2504" t="n"/>
      <c r="AI47" s="2504" t="n"/>
      <c r="AJ47" s="2504" t="n"/>
      <c r="AK47" s="2504" t="n"/>
      <c r="AL47" s="2504" t="n"/>
      <c r="AM47" s="2504" t="n"/>
      <c r="AN47" s="2504" t="n"/>
      <c r="AO47" s="2504" t="n"/>
      <c r="AP47" s="2504" t="n"/>
      <c r="AQ47" s="2504" t="n"/>
      <c r="AR47" s="2504" t="n"/>
      <c r="AS47" s="2504" t="n"/>
      <c r="AT47" s="2504" t="n"/>
      <c r="AU47" s="2504" t="n"/>
      <c r="AV47" s="2504" t="n"/>
      <c r="AW47" s="2504" t="n"/>
      <c r="AX47" s="2504" t="n"/>
      <c r="AY47" s="2504" t="n"/>
      <c r="AZ47" s="2504" t="n"/>
      <c r="BA47" s="2504" t="n"/>
      <c r="BB47" s="2504" t="n"/>
      <c r="BC47" s="2504" t="n"/>
      <c r="BD47" s="2504" t="n"/>
      <c r="BE47" s="2504" t="n"/>
      <c r="BF47" s="2504" t="n"/>
      <c r="BG47" s="2504" t="n"/>
      <c r="BH47" s="2504" t="n"/>
      <c r="BI47" s="2142" t="n"/>
      <c r="BJ47" s="2504" t="n"/>
      <c r="BK47" s="2504" t="n"/>
      <c r="BL47" s="2504" t="n"/>
      <c r="BM47" s="2504" t="n"/>
      <c r="BN47" s="2504" t="n"/>
      <c r="BO47" s="2504" t="n"/>
      <c r="BP47" s="2504" t="n"/>
      <c r="BQ47" s="2504" t="n"/>
      <c r="BR47" s="2504" t="n"/>
      <c r="BS47" s="2504" t="n"/>
      <c r="BT47" s="2504" t="n"/>
      <c r="BU47" s="2504" t="n"/>
      <c r="BV47" s="2504" t="n"/>
      <c r="BW47" s="2504" t="n"/>
      <c r="BX47" s="2504" t="n"/>
      <c r="BY47" s="2504" t="n"/>
      <c r="BZ47" s="2504" t="n"/>
      <c r="CA47" s="2504" t="n"/>
      <c r="CB47" s="2504" t="n"/>
      <c r="CC47" s="2504" t="n"/>
      <c r="CD47" s="2504" t="n"/>
      <c r="CE47" s="2504" t="n"/>
      <c r="CF47" s="2504" t="n"/>
      <c r="CG47" s="2504" t="n"/>
      <c r="CH47" s="2504" t="n"/>
      <c r="CI47" s="2504" t="n"/>
      <c r="CJ47" s="2504" t="n"/>
      <c r="CK47" s="2504" t="n"/>
      <c r="CL47" s="2504" t="n"/>
      <c r="CM47" s="2504" t="n"/>
      <c r="CN47" s="2504" t="n"/>
      <c r="CO47" s="2504" t="n"/>
      <c r="CP47" s="2504" t="n"/>
      <c r="CQ47" s="2504" t="n"/>
      <c r="CR47" s="3497">
        <f>CR37+'Réalisé de trésorerie'!Q77*1000000</f>
        <v/>
      </c>
      <c r="CS47" s="3491" t="n"/>
      <c r="CT47" s="3491" t="n"/>
      <c r="DA47" s="3495" t="n"/>
      <c r="DB47" s="2368" t="n"/>
      <c r="DC47" s="2368" t="n"/>
      <c r="DF47" s="34" t="n"/>
      <c r="DJ47" s="2643" t="n"/>
      <c r="DK47" s="2643" t="n"/>
      <c r="DL47" s="2643" t="n"/>
      <c r="DM47" s="2643" t="n"/>
      <c r="DN47" s="2643" t="n"/>
      <c r="DO47" s="2643" t="n"/>
      <c r="DP47" s="2643" t="n"/>
      <c r="DQ47" s="2643" t="n"/>
      <c r="DR47" s="2643" t="n"/>
      <c r="DS47" s="2643" t="n"/>
      <c r="DT47" s="2643" t="n"/>
      <c r="DU47" s="2643" t="n"/>
      <c r="DV47" s="2643" t="n"/>
      <c r="DW47" s="2643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2643" t="n"/>
    </row>
    <row collapsed="1" customHeight="1" ht="15" r="48" s="2323">
      <c r="J48" s="2504" t="n"/>
      <c r="K48" s="2504" t="n"/>
      <c r="L48" s="2504" t="n"/>
      <c r="M48" s="2504" t="n"/>
      <c r="N48" s="2504" t="n"/>
      <c r="O48" s="2504" t="n"/>
      <c r="P48" s="2504" t="n"/>
      <c r="Q48" s="2504" t="n"/>
      <c r="R48" s="2504" t="n"/>
      <c r="S48" s="2504" t="n"/>
      <c r="T48" s="2504" t="n"/>
      <c r="U48" s="2504" t="n"/>
      <c r="V48" s="2504" t="n"/>
      <c r="W48" s="2504" t="n"/>
      <c r="X48" s="2504" t="n"/>
      <c r="Y48" s="2504" t="n"/>
      <c r="Z48" s="2504" t="n"/>
      <c r="AA48" s="2504" t="n"/>
      <c r="AB48" s="2504" t="n"/>
      <c r="AC48" s="2504" t="n"/>
      <c r="AD48" s="2504" t="n"/>
      <c r="AE48" s="2504" t="n"/>
      <c r="AF48" s="2504" t="n"/>
      <c r="AG48" s="2504" t="n"/>
      <c r="AH48" s="2504" t="n"/>
      <c r="AI48" s="2504" t="n"/>
      <c r="AJ48" s="2504" t="n"/>
      <c r="AK48" s="2504" t="n"/>
      <c r="AL48" s="2504" t="n"/>
      <c r="AM48" s="2504" t="n"/>
      <c r="AN48" s="2504" t="n"/>
      <c r="AO48" s="2504" t="n"/>
      <c r="AP48" s="2504" t="n"/>
      <c r="AQ48" s="2504" t="n"/>
      <c r="AR48" s="2504" t="n"/>
      <c r="AS48" s="2504" t="n"/>
      <c r="AT48" s="2504" t="n"/>
      <c r="AU48" s="2504" t="n"/>
      <c r="AV48" s="2504" t="n"/>
      <c r="AW48" s="2504" t="n"/>
      <c r="AX48" s="2504" t="n"/>
      <c r="AY48" s="2504" t="n"/>
      <c r="AZ48" s="2504" t="n"/>
      <c r="BA48" s="2504" t="n"/>
      <c r="BB48" s="2504" t="n"/>
      <c r="BC48" s="2504" t="n"/>
      <c r="BD48" s="2504" t="n"/>
      <c r="BE48" s="2504" t="n"/>
      <c r="BF48" s="2504" t="n"/>
      <c r="BG48" s="2504" t="n"/>
      <c r="BH48" s="2504" t="n"/>
      <c r="BI48" s="2142" t="n"/>
      <c r="BJ48" s="2504" t="n"/>
      <c r="BK48" s="2504" t="n"/>
      <c r="BL48" s="2504" t="n"/>
      <c r="BM48" s="2504" t="n"/>
      <c r="BN48" s="2504" t="n"/>
      <c r="BO48" s="2504" t="n"/>
      <c r="BP48" s="2504" t="n"/>
      <c r="BQ48" s="2504" t="n"/>
      <c r="BR48" s="2504" t="n"/>
      <c r="BS48" s="2504" t="n"/>
      <c r="BT48" s="2504" t="n"/>
      <c r="BU48" s="2504" t="n"/>
      <c r="BV48" s="2504" t="n"/>
      <c r="BW48" s="2504" t="n"/>
      <c r="BX48" s="2504" t="n"/>
      <c r="BY48" s="2504" t="n"/>
      <c r="BZ48" s="2504" t="n"/>
      <c r="CA48" s="2504" t="n"/>
      <c r="CB48" s="2504" t="n"/>
      <c r="CC48" s="2504" t="n"/>
      <c r="CD48" s="2504" t="n"/>
      <c r="CE48" s="2504" t="n"/>
      <c r="CF48" s="2504" t="n"/>
      <c r="CG48" s="2504" t="n"/>
      <c r="CH48" s="2504" t="n"/>
      <c r="CI48" s="2504" t="n"/>
      <c r="CJ48" s="2504" t="n"/>
      <c r="CK48" s="2504" t="n"/>
      <c r="CL48" s="2504" t="n"/>
      <c r="CM48" s="2504" t="n"/>
      <c r="CN48" s="2504" t="n"/>
      <c r="CO48" s="2504" t="n"/>
      <c r="CP48" s="2504" t="n"/>
      <c r="CQ48" s="2504" t="n"/>
      <c r="CR48" s="3498">
        <f>CR7-SUM(CJ7,CB7,BT7,BK7,BC7,AU7,AL7,AD7,V7,P7,J7,D7)</f>
        <v/>
      </c>
      <c r="CS48" s="3499" t="n"/>
      <c r="CT48" s="3499" t="n"/>
      <c r="DA48" s="3495" t="n"/>
      <c r="DB48" s="2368" t="n"/>
      <c r="DC48" s="2368" t="n"/>
      <c r="DF48" s="34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s="1114" t="n"/>
      <c r="J49" s="2156" t="n"/>
      <c r="CJ49" s="2156" t="n"/>
      <c r="CR49" s="2500" t="n"/>
      <c r="CS49" s="2456" t="n"/>
      <c r="CT49" s="2456" t="n"/>
      <c r="CZ49" s="2507" t="n"/>
      <c r="DA49" s="2434" t="n"/>
      <c r="DB49" s="2481" t="n"/>
      <c r="DC49" s="2481" t="n"/>
      <c r="DD49" s="2507" t="n"/>
      <c r="DE49" s="2481" t="n"/>
      <c r="DF49" s="232" t="n"/>
      <c r="DG49" s="232" t="n"/>
      <c r="DH49" s="2481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s="1114" t="n"/>
      <c r="CR50" s="2456" t="n"/>
      <c r="CS50" s="2456" t="n"/>
      <c r="CT50" s="2456" t="n"/>
      <c r="CZ50" s="2507" t="n"/>
      <c r="DA50" s="2434" t="n"/>
      <c r="DB50" s="2481" t="n"/>
      <c r="DC50" s="2481" t="n"/>
      <c r="DD50" s="2507" t="n"/>
      <c r="DE50" s="2481" t="n"/>
      <c r="DF50" s="232" t="n"/>
      <c r="DG50" s="232" t="n"/>
      <c r="DH50" s="2481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s="1114" t="n"/>
      <c r="CR51" s="2456" t="n"/>
      <c r="CS51" s="2456" t="n"/>
      <c r="CT51" s="2456" t="n"/>
      <c r="CZ51" s="2507" t="n"/>
      <c r="DA51" s="2434" t="n"/>
      <c r="DB51" s="2481" t="n"/>
      <c r="DC51" s="2481" t="n"/>
      <c r="DD51" s="2507" t="n"/>
      <c r="DE51" s="2481" t="n"/>
      <c r="DF51" s="232" t="n"/>
      <c r="DG51" s="232" t="n"/>
      <c r="DH51" s="2481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B52" s="1114" t="n"/>
      <c r="CR52" s="2456" t="n"/>
      <c r="CS52" s="2456" t="n"/>
      <c r="CT52" s="2456" t="n"/>
      <c r="DA52" s="2389" t="n"/>
      <c r="DF52" s="34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CK53" s="2456" t="n"/>
      <c r="CS53" s="2456" t="n"/>
      <c r="CT53" s="2456" t="n"/>
      <c r="DA53" s="2389" t="n"/>
      <c r="DF53" s="34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A54" s="2389" t="n"/>
      <c r="DF54" s="34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A55" s="2389" t="n"/>
      <c r="DF55" s="34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A56" s="2389" t="n"/>
      <c r="DF56" s="34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A57" s="2389" t="n"/>
      <c r="DF57" s="34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A58" s="2389" t="n"/>
      <c r="DF58" s="34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CR59" s="33" t="n"/>
      <c r="DA59" s="2389" t="n"/>
      <c r="DF59" s="34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323" width="4.5"/>
    <col customWidth="1" max="3" min="3" style="2323" width="52.5"/>
    <col customWidth="1" max="4" min="4" style="2323" width="16.5"/>
    <col customWidth="1" max="5" min="5" style="2323" width="15.33203125"/>
    <col customWidth="1" max="6" min="6" style="2323" width="21.83203125"/>
    <col customWidth="1" max="7" min="7" style="2323" width="14.5"/>
    <col customWidth="1" max="8" min="8" style="2323" width="17.5"/>
    <col customWidth="1" hidden="1" max="9" min="9" style="2323" width="16.83203125"/>
    <col customWidth="1" hidden="1" max="10" min="10" style="2323" width="16.6640625"/>
    <col customWidth="1" hidden="1" max="11" min="11" style="2323" width="17.83203125"/>
    <col customWidth="1" hidden="1" max="12" min="12" style="2323" width="16.5"/>
    <col customWidth="1" max="13" min="13" style="2323" width="17.83203125"/>
    <col customWidth="1" max="14" min="14" style="2323" width="15.83203125"/>
    <col customWidth="1" max="15" min="15" style="2323" width="16.6640625"/>
    <col customWidth="1" max="16" min="16" style="2323" width="15.83203125"/>
    <col customWidth="1" max="18" min="17" style="2323" width="18.6640625"/>
    <col customWidth="1" max="19" min="19" style="2323" width="19.33203125"/>
    <col customWidth="1" max="20" min="20" style="2323" width="21.5"/>
  </cols>
  <sheetData>
    <row customFormat="1" customHeight="1" ht="21" r="1" s="2157">
      <c r="B1" s="2158" t="n"/>
      <c r="C1" s="2158" t="n"/>
      <c r="D1" s="2158" t="n"/>
      <c r="E1" s="2158" t="n"/>
      <c r="F1" s="2158" t="n"/>
      <c r="G1" s="2158" t="n"/>
      <c r="H1" s="2158" t="n"/>
      <c r="I1" s="2158" t="n"/>
      <c r="J1" s="2158" t="n"/>
      <c r="K1" s="2158" t="n"/>
      <c r="L1" s="2159" t="n"/>
      <c r="M1" s="2159" t="n"/>
      <c r="N1" s="2159" t="n"/>
      <c r="O1" s="2159" t="n"/>
      <c r="P1" s="2159" t="n"/>
      <c r="Q1" s="2160" t="n"/>
      <c r="R1" s="2160" t="n"/>
    </row>
    <row customFormat="1" customHeight="1" ht="14" r="2" s="2157">
      <c r="F2" s="2157" t="n">
        <v>0</v>
      </c>
      <c r="G2" s="3500" t="n"/>
      <c r="H2" s="3501" t="n"/>
      <c r="I2" s="3501" t="n"/>
      <c r="J2" s="3501" t="n"/>
      <c r="K2" s="3501" t="n">
        <v>0</v>
      </c>
      <c r="L2" s="3502" t="n">
        <v>0</v>
      </c>
      <c r="M2" s="3502" t="n"/>
      <c r="N2" s="3502" t="n"/>
      <c r="O2" s="3502" t="n"/>
      <c r="P2" s="3502" t="n"/>
      <c r="Q2" s="2160" t="n"/>
      <c r="R2" s="2160" t="n"/>
    </row>
    <row customFormat="1" customHeight="1" ht="34.5" r="3" s="2164">
      <c r="B3" s="2373" t="inlineStr">
        <is>
          <t>DESIGNATIONS</t>
        </is>
      </c>
      <c r="C3" s="3503" t="n"/>
      <c r="D3" s="2374" t="inlineStr">
        <is>
          <t>TOTAL 2024</t>
        </is>
      </c>
      <c r="E3" s="2374" t="inlineStr">
        <is>
          <t>TOTAL 2025</t>
        </is>
      </c>
      <c r="F3" s="2165" t="inlineStr">
        <is>
          <t>REALISATIONS 2025</t>
        </is>
      </c>
      <c r="G3" s="2375" t="inlineStr">
        <is>
          <t>REALISATIONS 2025</t>
        </is>
      </c>
      <c r="H3" s="2412" t="n"/>
      <c r="I3" s="2412" t="n"/>
      <c r="J3" s="2412" t="n"/>
      <c r="K3" s="2412" t="n"/>
      <c r="L3" s="2412" t="n"/>
      <c r="M3" s="2412" t="n"/>
      <c r="N3" s="2412" t="n"/>
      <c r="O3" s="2412" t="n"/>
      <c r="P3" s="2412" t="n"/>
      <c r="Q3" s="2412" t="n"/>
      <c r="R3" s="2166" t="n"/>
    </row>
    <row customFormat="1" customHeight="1" ht="21.75" r="4" s="2164">
      <c r="B4" s="3504" t="n"/>
      <c r="C4" s="3505" t="n"/>
      <c r="D4" s="3506" t="n"/>
      <c r="E4" s="3506" t="n"/>
      <c r="F4" s="2167" t="inlineStr">
        <is>
          <t>JANVIER</t>
        </is>
      </c>
      <c r="G4" s="2168" t="inlineStr">
        <is>
          <t>FEVRIER</t>
        </is>
      </c>
      <c r="H4" s="2169" t="inlineStr">
        <is>
          <t>MARS</t>
        </is>
      </c>
      <c r="I4" s="2169" t="inlineStr">
        <is>
          <t>AVRIL</t>
        </is>
      </c>
      <c r="J4" s="2169" t="inlineStr">
        <is>
          <t>MAI</t>
        </is>
      </c>
      <c r="K4" s="2169" t="inlineStr">
        <is>
          <t>JUIN</t>
        </is>
      </c>
      <c r="L4" s="2169" t="inlineStr">
        <is>
          <t>JUILLET</t>
        </is>
      </c>
      <c r="M4" s="2169" t="inlineStr">
        <is>
          <t>AOÛT</t>
        </is>
      </c>
      <c r="N4" s="2169" t="inlineStr">
        <is>
          <t>SEPTEMBRE</t>
        </is>
      </c>
      <c r="O4" s="2169" t="inlineStr">
        <is>
          <t>OCTOBRE</t>
        </is>
      </c>
      <c r="P4" s="2169" t="inlineStr">
        <is>
          <t>NOVEMBRE</t>
        </is>
      </c>
      <c r="Q4" s="2169" t="inlineStr">
        <is>
          <t>DECEMBRE</t>
        </is>
      </c>
      <c r="R4" s="2166" t="n"/>
    </row>
    <row customFormat="1" customHeight="1" ht="9.75" r="5" s="3507">
      <c r="A5" s="3508" t="inlineStr">
        <is>
          <t>EXPLOITATION</t>
        </is>
      </c>
      <c r="B5" s="3509" t="n"/>
      <c r="C5" s="3510" t="n"/>
      <c r="D5" s="3511" t="n"/>
      <c r="E5" s="3511" t="n"/>
      <c r="F5" s="3512" t="n"/>
      <c r="G5" s="3512" t="n"/>
      <c r="H5" s="3512" t="n"/>
      <c r="I5" s="3512" t="n"/>
      <c r="J5" s="3512" t="n"/>
      <c r="K5" s="3512" t="n"/>
      <c r="L5" s="3512" t="n"/>
      <c r="M5" s="3512" t="n"/>
      <c r="N5" s="3512" t="n"/>
      <c r="O5" s="3512" t="n"/>
      <c r="P5" s="3512" t="n"/>
      <c r="Q5" s="3512" t="n"/>
      <c r="R5" s="3513" t="n"/>
    </row>
    <row customFormat="1" customHeight="1" ht="14" r="6" s="3514">
      <c r="A6" s="3515" t="n"/>
      <c r="B6" s="3516" t="inlineStr">
        <is>
          <t>+</t>
        </is>
      </c>
      <c r="C6" s="3517" t="inlineStr">
        <is>
          <t>RECETTES D'EXPLOITATION</t>
        </is>
      </c>
      <c r="D6" s="3518" t="n">
        <v>12696</v>
      </c>
      <c r="E6" s="3518">
        <f>SUM(F6:Q6)</f>
        <v/>
      </c>
      <c r="F6" s="3518" t="n">
        <v>1443.865185</v>
      </c>
      <c r="G6" s="3518" t="n">
        <v>933.03315</v>
      </c>
      <c r="H6" s="3518" t="n">
        <v>7.361578123034574e-322</v>
      </c>
      <c r="I6" s="3518" t="n">
        <v>1.116588359601217e-321</v>
      </c>
      <c r="J6" s="3518" t="n">
        <v>729.520627</v>
      </c>
      <c r="K6" s="3518" t="n">
        <v>513.629764</v>
      </c>
      <c r="L6" s="3518" t="n">
        <v>2211.256435</v>
      </c>
      <c r="M6" s="3518" t="n">
        <v>991.144035</v>
      </c>
      <c r="N6" s="3518" t="n"/>
      <c r="O6" s="3518" t="n"/>
      <c r="P6" s="3518" t="n"/>
      <c r="Q6" s="3518" t="n"/>
      <c r="R6" s="3519" t="n"/>
      <c r="S6" s="3519" t="n"/>
      <c r="T6" s="3519" t="n"/>
      <c r="U6" s="3519" t="n"/>
      <c r="V6" s="3519" t="n"/>
      <c r="W6" s="3519" t="n"/>
      <c r="X6" s="3519" t="n"/>
      <c r="Y6" s="3519" t="n"/>
      <c r="Z6" s="3519" t="n"/>
      <c r="AA6" s="3519" t="n"/>
      <c r="AB6" s="3519" t="n"/>
    </row>
    <row customFormat="1" customHeight="1" ht="14" r="7" s="3514">
      <c r="A7" s="3515" t="n"/>
      <c r="B7" s="3516" t="inlineStr">
        <is>
          <t>+</t>
        </is>
      </c>
      <c r="C7" s="3517" t="inlineStr">
        <is>
          <t>RECETTES INTERCO INTERNATIONALES</t>
        </is>
      </c>
      <c r="D7" s="3518" t="n">
        <v>1686</v>
      </c>
      <c r="E7" s="3518">
        <f>SUM(F7:Q7)</f>
        <v/>
      </c>
      <c r="F7" s="3518" t="n">
        <v>0</v>
      </c>
      <c r="G7" s="3518" t="n">
        <v>0</v>
      </c>
      <c r="H7" s="3518" t="n"/>
      <c r="I7" s="3518" t="n"/>
      <c r="J7" s="3518" t="n">
        <v>0</v>
      </c>
      <c r="K7" s="3518" t="n">
        <v>0</v>
      </c>
      <c r="L7" s="3518" t="n">
        <v>0</v>
      </c>
      <c r="M7" s="3518" t="n">
        <v>0</v>
      </c>
      <c r="N7" s="3518" t="n"/>
      <c r="O7" s="3518" t="n"/>
      <c r="P7" s="3518" t="n"/>
      <c r="Q7" s="3518" t="n"/>
      <c r="R7" s="3519" t="n"/>
      <c r="S7" s="3519" t="n"/>
      <c r="T7" s="3519" t="n"/>
      <c r="U7" s="3519" t="n"/>
      <c r="V7" s="3519" t="n"/>
      <c r="W7" s="3519" t="n"/>
      <c r="X7" s="3519" t="n"/>
      <c r="Y7" s="3519" t="n"/>
      <c r="Z7" s="3519" t="n"/>
      <c r="AA7" s="3519" t="n"/>
      <c r="AB7" s="3519" t="n"/>
    </row>
    <row customFormat="1" customHeight="1" ht="14" r="8" s="3514">
      <c r="A8" s="3515" t="n"/>
      <c r="B8" s="3516" t="inlineStr">
        <is>
          <t>+</t>
        </is>
      </c>
      <c r="C8" s="3517" t="inlineStr">
        <is>
          <t>RECETTES INTERCO NATIONALES</t>
        </is>
      </c>
      <c r="D8" s="3518" t="n">
        <v>968</v>
      </c>
      <c r="E8" s="3518">
        <f>SUM(F8:Q8)</f>
        <v/>
      </c>
      <c r="F8" s="3518" t="n">
        <v>608.523317</v>
      </c>
      <c r="G8" s="3518" t="n">
        <v>304.681933</v>
      </c>
      <c r="H8" s="3518" t="n">
        <v>1.235164114603116e-322</v>
      </c>
      <c r="I8" s="3518" t="n"/>
      <c r="J8" s="3518" t="n">
        <v>0</v>
      </c>
      <c r="K8" s="3518" t="n">
        <v>0</v>
      </c>
      <c r="L8" s="3518" t="n">
        <v>0</v>
      </c>
      <c r="M8" s="3518" t="n">
        <v>0</v>
      </c>
      <c r="N8" s="3518" t="n"/>
      <c r="O8" s="3518" t="n"/>
      <c r="P8" s="3518" t="n"/>
      <c r="Q8" s="3518" t="n"/>
      <c r="R8" s="3519" t="n">
        <v>0</v>
      </c>
      <c r="S8" s="3519" t="n"/>
      <c r="T8" s="3519" t="n"/>
      <c r="U8" s="3519" t="n"/>
      <c r="V8" s="3519" t="n"/>
      <c r="W8" s="3519" t="n"/>
      <c r="X8" s="3519" t="n"/>
      <c r="Y8" s="3519" t="n"/>
      <c r="Z8" s="3519" t="n"/>
      <c r="AA8" s="3519" t="n"/>
      <c r="AB8" s="3519" t="n"/>
    </row>
    <row customFormat="1" customHeight="1" ht="14" r="9" s="3514">
      <c r="A9" s="3515" t="n"/>
      <c r="B9" s="3516" t="inlineStr">
        <is>
          <t>+</t>
        </is>
      </c>
      <c r="C9" s="3517" t="inlineStr">
        <is>
          <t xml:space="preserve">RECETTES CONVENTIONS </t>
        </is>
      </c>
      <c r="D9" s="3518" t="n">
        <v>126537</v>
      </c>
      <c r="E9" s="3518">
        <f>SUM(F9:Q9)</f>
        <v/>
      </c>
      <c r="F9" s="3518" t="n">
        <v>1874.660185</v>
      </c>
      <c r="G9" s="3518" t="n">
        <v>2238.531216</v>
      </c>
      <c r="H9" s="3518" t="n">
        <v>7.905050333459945e-322</v>
      </c>
      <c r="I9" s="3518" t="n">
        <v>1.353739869605016e-321</v>
      </c>
      <c r="J9" s="3518" t="n">
        <v>6867.2651350522</v>
      </c>
      <c r="K9" s="3518" t="n">
        <v>6231.776430078276</v>
      </c>
      <c r="L9" s="3518" t="n">
        <v>10355.32305234366</v>
      </c>
      <c r="M9" s="3518" t="n">
        <v>9170.085791707599</v>
      </c>
      <c r="N9" s="3518" t="n"/>
      <c r="O9" s="3518" t="n"/>
      <c r="P9" s="3518" t="n"/>
      <c r="Q9" s="3518" t="n"/>
      <c r="R9" s="3519" t="n"/>
      <c r="S9" s="3519" t="n"/>
      <c r="T9" s="3519" t="n"/>
      <c r="U9" s="3519" t="n"/>
      <c r="V9" s="3519" t="n"/>
      <c r="W9" s="3519" t="n"/>
      <c r="X9" s="3519" t="n"/>
      <c r="Y9" s="3519" t="n"/>
      <c r="Z9" s="3519" t="n"/>
      <c r="AA9" s="3519" t="n"/>
      <c r="AB9" s="3519" t="n"/>
    </row>
    <row customFormat="1" customHeight="1" ht="7.5" r="10" s="3514">
      <c r="A10" s="3515" t="n"/>
      <c r="B10" s="3516" t="n"/>
      <c r="C10" s="3517" t="n"/>
      <c r="D10" s="3520" t="n"/>
      <c r="E10" s="3518" t="n"/>
      <c r="F10" s="3518" t="n"/>
      <c r="G10" s="3518" t="n"/>
      <c r="H10" s="3518" t="n"/>
      <c r="I10" s="3518" t="n"/>
      <c r="J10" s="3518" t="n"/>
      <c r="K10" s="3518" t="n"/>
      <c r="L10" s="3518" t="n"/>
      <c r="M10" s="3518" t="n"/>
      <c r="N10" s="3518" t="n"/>
      <c r="O10" s="3518" t="n"/>
      <c r="P10" s="3518" t="n"/>
      <c r="Q10" s="3518" t="n"/>
      <c r="R10" s="3519" t="n"/>
      <c r="S10" s="3519" t="n"/>
      <c r="T10" s="3519" t="n"/>
      <c r="U10" s="3519" t="n"/>
      <c r="V10" s="3519" t="n"/>
      <c r="W10" s="3519" t="n"/>
      <c r="X10" s="3519" t="n"/>
      <c r="Y10" s="3519" t="n"/>
      <c r="Z10" s="3519" t="n"/>
      <c r="AA10" s="3519" t="n"/>
      <c r="AB10" s="3519" t="n"/>
    </row>
    <row customFormat="1" customHeight="1" ht="14" r="11" s="3514">
      <c r="A11" s="3515" t="n"/>
      <c r="B11" s="3521" t="inlineStr">
        <is>
          <t xml:space="preserve">   (A) TOTAL ENCAISSEMENTS         </t>
        </is>
      </c>
      <c r="C11" s="3522" t="n"/>
      <c r="D11" s="3523" t="n">
        <v>141887</v>
      </c>
      <c r="E11" s="3523">
        <f>SUM(F11:Q11)</f>
        <v/>
      </c>
      <c r="F11" s="3523" t="n">
        <v>3927.048687</v>
      </c>
      <c r="G11" s="3523" t="n">
        <v>3476.246299</v>
      </c>
      <c r="H11" s="3523" t="n">
        <v>7.208417772823787e-321</v>
      </c>
      <c r="I11" s="3523" t="n">
        <v>1.244057296228259e-320</v>
      </c>
      <c r="J11" s="3523" t="n">
        <v>7596.7857620522</v>
      </c>
      <c r="K11" s="3523" t="n">
        <v>6745.406194078276</v>
      </c>
      <c r="L11" s="3523" t="n">
        <v>12566.57948734366</v>
      </c>
      <c r="M11" s="3523" t="n">
        <v>10161.2298267076</v>
      </c>
      <c r="N11" s="3523" t="n"/>
      <c r="O11" s="3523" t="n"/>
      <c r="P11" s="3523" t="n"/>
      <c r="Q11" s="3523" t="n"/>
      <c r="R11" s="3519" t="n"/>
      <c r="S11" s="3519" t="n"/>
      <c r="T11" s="3519" t="n"/>
      <c r="U11" s="3519" t="n"/>
      <c r="V11" s="3519" t="n"/>
      <c r="W11" s="3519" t="n"/>
      <c r="X11" s="3519" t="n"/>
      <c r="Y11" s="3519" t="n"/>
      <c r="Z11" s="3519" t="n"/>
      <c r="AA11" s="3519" t="n"/>
      <c r="AB11" s="3519" t="n"/>
    </row>
    <row customFormat="1" customHeight="1" ht="15.75" r="12" s="3514">
      <c r="A12" s="3515" t="n"/>
      <c r="B12" s="3524" t="n"/>
      <c r="C12" s="3525" t="inlineStr">
        <is>
          <t xml:space="preserve">        ENCAISSEMENTS CUMULES</t>
        </is>
      </c>
      <c r="D12" s="3526" t="n">
        <v>141887</v>
      </c>
      <c r="E12" s="3527">
        <f>SUM(F12:Q12)</f>
        <v/>
      </c>
      <c r="F12" s="3527" t="n">
        <v>3927.048687</v>
      </c>
      <c r="G12" s="3527" t="n">
        <v>3476.246299</v>
      </c>
      <c r="H12" s="3527" t="n"/>
      <c r="I12" s="3527" t="n"/>
      <c r="J12" s="3527" t="n">
        <v>7596.7857620522</v>
      </c>
      <c r="K12" s="3527" t="n">
        <v>6745.406194078276</v>
      </c>
      <c r="L12" s="3527" t="n">
        <v>12566.57948734366</v>
      </c>
      <c r="M12" s="3527" t="n">
        <v>10161.2298267076</v>
      </c>
      <c r="N12" s="3527" t="n"/>
      <c r="O12" s="3527" t="n"/>
      <c r="P12" s="3527" t="n"/>
      <c r="Q12" s="3527" t="n"/>
      <c r="R12" s="3519" t="n"/>
      <c r="S12" s="3519" t="n"/>
      <c r="T12" s="3519" t="n"/>
      <c r="U12" s="3519" t="n"/>
      <c r="V12" s="3519" t="n"/>
      <c r="W12" s="3519" t="n"/>
      <c r="X12" s="3519" t="n"/>
      <c r="Y12" s="3519" t="n"/>
      <c r="Z12" s="3519" t="n"/>
      <c r="AA12" s="3519" t="n"/>
      <c r="AB12" s="3519" t="n"/>
    </row>
    <row customFormat="1" customHeight="1" ht="7.5" r="13" s="3528">
      <c r="A13" s="3515" t="n"/>
      <c r="B13" s="3529" t="n"/>
      <c r="C13" s="3530" t="n"/>
      <c r="D13" s="3530" t="n"/>
      <c r="E13" s="3531">
        <f>SUM(F13:Q13)</f>
        <v/>
      </c>
      <c r="F13" s="3531" t="n"/>
      <c r="G13" s="3531" t="n"/>
      <c r="H13" s="3531" t="n"/>
      <c r="I13" s="3531" t="n"/>
      <c r="J13" s="3531" t="n"/>
      <c r="K13" s="3531" t="n"/>
      <c r="L13" s="3531" t="n"/>
      <c r="M13" s="3531" t="n"/>
      <c r="N13" s="3531" t="n"/>
      <c r="O13" s="3531" t="n"/>
      <c r="P13" s="3531" t="n"/>
      <c r="Q13" s="3531" t="n"/>
      <c r="R13" s="3519" t="n"/>
      <c r="S13" s="3519" t="n"/>
      <c r="T13" s="3519" t="n"/>
      <c r="U13" s="3519" t="n"/>
      <c r="V13" s="3519" t="n"/>
      <c r="W13" s="3519" t="n"/>
      <c r="X13" s="3519" t="n"/>
      <c r="Y13" s="3519" t="n"/>
      <c r="Z13" s="3519" t="n"/>
      <c r="AA13" s="3519" t="n"/>
      <c r="AB13" s="3519" t="n"/>
    </row>
    <row customFormat="1" customHeight="1" ht="14" r="14" s="3514">
      <c r="A14" s="3515" t="n"/>
      <c r="B14" s="3532" t="n"/>
      <c r="C14" s="3533" t="inlineStr">
        <is>
          <t>DECAISSEMENTS D'EXPLOITATION</t>
        </is>
      </c>
      <c r="D14" s="3534" t="n">
        <v>85356</v>
      </c>
      <c r="E14" s="3534">
        <f>SUM(F14:Q14)</f>
        <v/>
      </c>
      <c r="F14" s="3534" t="n">
        <v>7552.675405911865</v>
      </c>
      <c r="G14" s="3534" t="n">
        <v>7352.096877449154</v>
      </c>
      <c r="H14" s="3534" t="n">
        <v>6.743996065733015e-321</v>
      </c>
      <c r="I14" s="3534" t="n">
        <v>7.87540639470947e-321</v>
      </c>
      <c r="J14" s="3534" t="n">
        <v>6040.593847</v>
      </c>
      <c r="K14" s="3534" t="n">
        <v>4955.00134260272</v>
      </c>
      <c r="L14" s="3534" t="n">
        <v>5405.753951833314</v>
      </c>
      <c r="M14" s="3534" t="n">
        <v>5563.071070794068</v>
      </c>
      <c r="N14" s="3534" t="n"/>
      <c r="O14" s="3534" t="n"/>
      <c r="P14" s="3534" t="n"/>
      <c r="Q14" s="3534" t="n"/>
      <c r="R14" s="3519" t="n"/>
      <c r="S14" s="3519" t="n"/>
      <c r="T14" s="3519" t="n"/>
      <c r="U14" s="3519" t="n"/>
      <c r="V14" s="3519" t="n"/>
      <c r="W14" s="3519" t="n"/>
      <c r="X14" s="3519" t="n"/>
      <c r="Y14" s="3519" t="n"/>
      <c r="Z14" s="3519" t="n"/>
      <c r="AA14" s="3519" t="n"/>
      <c r="AB14" s="3519" t="n"/>
    </row>
    <row customFormat="1" customHeight="1" ht="14" r="15" s="3514">
      <c r="A15" s="3515" t="n"/>
      <c r="B15" s="3516" t="inlineStr">
        <is>
          <t>+</t>
        </is>
      </c>
      <c r="C15" s="3517" t="inlineStr">
        <is>
          <t>INTERCOS  NATIONALES</t>
        </is>
      </c>
      <c r="D15" s="3518" t="n">
        <v>2209</v>
      </c>
      <c r="E15" s="3518">
        <f>SUM(F15:Q15)</f>
        <v/>
      </c>
      <c r="F15" s="3518" t="n">
        <v>528.7880740000001</v>
      </c>
      <c r="G15" s="3518" t="n">
        <v>517.316899</v>
      </c>
      <c r="H15" s="3518" t="n">
        <v>5.978194314679083e-322</v>
      </c>
      <c r="I15" s="3518" t="n">
        <v>2.667954487542731e-322</v>
      </c>
      <c r="J15" s="3518" t="n">
        <v>0</v>
      </c>
      <c r="K15" s="3518" t="n">
        <v>0</v>
      </c>
      <c r="L15" s="3518" t="n">
        <v>250.296667</v>
      </c>
      <c r="M15" s="3518" t="n">
        <v>709.309735</v>
      </c>
      <c r="N15" s="3518" t="n"/>
      <c r="O15" s="3518" t="n"/>
      <c r="P15" s="3518" t="n"/>
      <c r="Q15" s="3518" t="n"/>
      <c r="R15" s="3519" t="n">
        <v>0</v>
      </c>
      <c r="S15" s="3519" t="n"/>
      <c r="T15" s="3519" t="n"/>
      <c r="U15" s="3519" t="n"/>
      <c r="V15" s="3519" t="n"/>
      <c r="W15" s="3519" t="n"/>
      <c r="X15" s="3519" t="n"/>
      <c r="Y15" s="3519" t="n"/>
      <c r="Z15" s="3519" t="n"/>
      <c r="AA15" s="3519" t="n"/>
      <c r="AB15" s="3519" t="n"/>
    </row>
    <row customFormat="1" customHeight="1" ht="14" r="16" s="3514">
      <c r="A16" s="3515" t="n"/>
      <c r="B16" s="3516" t="inlineStr">
        <is>
          <t>+</t>
        </is>
      </c>
      <c r="C16" s="3517" t="inlineStr">
        <is>
          <t>INTERCOS  INTERNATIONALES</t>
        </is>
      </c>
      <c r="D16" s="3518" t="n">
        <v>417</v>
      </c>
      <c r="E16" s="3518">
        <f>SUM(F16:Q16)</f>
        <v/>
      </c>
      <c r="F16" s="3518" t="n">
        <v>15.337544</v>
      </c>
      <c r="G16" s="3518" t="n">
        <v>0</v>
      </c>
      <c r="H16" s="3518" t="n"/>
      <c r="I16" s="3518" t="n"/>
      <c r="J16" s="3518" t="n">
        <v>0</v>
      </c>
      <c r="K16" s="3518" t="n">
        <v>0</v>
      </c>
      <c r="L16" s="3518" t="n">
        <v>87.19715600000001</v>
      </c>
      <c r="M16" s="3518" t="n">
        <v>0</v>
      </c>
      <c r="N16" s="3518" t="n"/>
      <c r="O16" s="3518" t="n"/>
      <c r="P16" s="3518" t="n"/>
      <c r="Q16" s="3518" t="n"/>
      <c r="R16" s="3519" t="n"/>
      <c r="S16" s="3519" t="n"/>
      <c r="T16" s="3519" t="n"/>
      <c r="U16" s="3519" t="n"/>
      <c r="V16" s="3519" t="n"/>
      <c r="W16" s="3519" t="n"/>
      <c r="X16" s="3519" t="n"/>
      <c r="Y16" s="3519" t="n"/>
      <c r="Z16" s="3519" t="n"/>
      <c r="AA16" s="3519" t="n"/>
      <c r="AB16" s="3519" t="n"/>
    </row>
    <row customFormat="1" customHeight="1" ht="14" r="17" s="3514">
      <c r="A17" s="3515" t="n"/>
      <c r="B17" s="3516" t="inlineStr">
        <is>
          <t>+</t>
        </is>
      </c>
      <c r="C17" s="3517" t="inlineStr">
        <is>
          <t>AUTRES ACHATS</t>
        </is>
      </c>
      <c r="D17" s="3518" t="n">
        <v>24902</v>
      </c>
      <c r="E17" s="3518">
        <f>SUM(F17:Q17)</f>
        <v/>
      </c>
      <c r="F17" s="3518" t="n">
        <v>1856.355727</v>
      </c>
      <c r="G17" s="3518" t="n">
        <v>2159.488132</v>
      </c>
      <c r="H17" s="3518" t="n">
        <v>1.161054267726929e-321</v>
      </c>
      <c r="I17" s="3518" t="n">
        <v>1.936737331697686e-321</v>
      </c>
      <c r="J17" s="3518" t="n">
        <v>1433.776978</v>
      </c>
      <c r="K17" s="3518" t="n">
        <v>1959.830371</v>
      </c>
      <c r="L17" s="3518" t="n">
        <v>2003.668382</v>
      </c>
      <c r="M17" s="3518" t="n">
        <v>1609.045075</v>
      </c>
      <c r="N17" s="3518" t="n"/>
      <c r="O17" s="3518" t="n"/>
      <c r="P17" s="3518" t="n"/>
      <c r="Q17" s="3518" t="n"/>
      <c r="R17" s="3519" t="n"/>
      <c r="S17" s="3519" t="n"/>
      <c r="T17" s="3519" t="n"/>
      <c r="U17" s="3519" t="n"/>
      <c r="V17" s="3519" t="n"/>
      <c r="W17" s="3519" t="n"/>
      <c r="X17" s="3519" t="n"/>
      <c r="Y17" s="3519" t="n"/>
      <c r="Z17" s="3519" t="n"/>
      <c r="AA17" s="3519" t="n"/>
      <c r="AB17" s="3519" t="n"/>
    </row>
    <row customFormat="1" customHeight="1" ht="14" r="18" s="3514">
      <c r="A18" s="3515" t="n"/>
      <c r="B18" s="3516" t="inlineStr">
        <is>
          <t>+</t>
        </is>
      </c>
      <c r="C18" s="3517" t="inlineStr">
        <is>
          <t>IMPOTS &amp; TAXES</t>
        </is>
      </c>
      <c r="D18" s="3518" t="n">
        <v>17176</v>
      </c>
      <c r="E18" s="3518">
        <f>SUM(F18:Q18)</f>
        <v/>
      </c>
      <c r="F18" s="3518" t="n">
        <v>1592.698897</v>
      </c>
      <c r="G18" s="3518" t="n">
        <v>827.754319</v>
      </c>
      <c r="H18" s="3518" t="n">
        <v>1.06224113855868e-321</v>
      </c>
      <c r="I18" s="3518" t="n">
        <v>1.106707046684392e-321</v>
      </c>
      <c r="J18" s="3518" t="n">
        <v>815.65075</v>
      </c>
      <c r="K18" s="3518" t="n">
        <v>834.470677</v>
      </c>
      <c r="L18" s="3518" t="n">
        <v>1012.164003758814</v>
      </c>
      <c r="M18" s="3518" t="n">
        <v>1123.337343331356</v>
      </c>
      <c r="N18" s="3518" t="n"/>
      <c r="O18" s="3518" t="n"/>
      <c r="P18" s="3518" t="n"/>
      <c r="Q18" s="3518" t="n"/>
      <c r="R18" s="3519" t="n"/>
      <c r="S18" s="3519" t="n"/>
      <c r="T18" s="3519" t="n"/>
      <c r="U18" s="3519" t="n"/>
      <c r="V18" s="3519" t="n"/>
      <c r="W18" s="3519" t="n"/>
      <c r="X18" s="3519" t="n"/>
      <c r="Y18" s="3519" t="n"/>
      <c r="Z18" s="3519" t="n"/>
      <c r="AA18" s="3519" t="n"/>
      <c r="AB18" s="3519" t="n"/>
    </row>
    <row customFormat="1" customHeight="1" ht="14" r="19" s="3514">
      <c r="A19" s="3515" t="n"/>
      <c r="B19" s="3516" t="inlineStr">
        <is>
          <t>+</t>
        </is>
      </c>
      <c r="C19" s="3517" t="inlineStr">
        <is>
          <t>T.V.A</t>
        </is>
      </c>
      <c r="D19" s="3518" t="n">
        <v>9417</v>
      </c>
      <c r="E19" s="3518">
        <f>SUM(F19:Q19)</f>
        <v/>
      </c>
      <c r="F19" s="3518" t="n">
        <v>240.097799</v>
      </c>
      <c r="G19" s="3518" t="n">
        <v>747.4023570000001</v>
      </c>
      <c r="H19" s="3518" t="n">
        <v>2.86558074587923e-322</v>
      </c>
      <c r="I19" s="3518" t="n">
        <v>8.646148802221815e-322</v>
      </c>
      <c r="J19" s="3518" t="n">
        <v>494.476817</v>
      </c>
      <c r="K19" s="3518" t="n">
        <v>709.220809</v>
      </c>
      <c r="L19" s="3518" t="n">
        <v>768.5382094199998</v>
      </c>
      <c r="M19" s="3518" t="n">
        <v>776.09236</v>
      </c>
      <c r="N19" s="3518" t="n"/>
      <c r="O19" s="3518" t="n"/>
      <c r="P19" s="3518" t="n"/>
      <c r="Q19" s="3518" t="n"/>
      <c r="R19" s="3519" t="n"/>
      <c r="S19" s="3519" t="n"/>
      <c r="T19" s="3519" t="n"/>
      <c r="U19" s="3519" t="n"/>
      <c r="V19" s="3519" t="n"/>
      <c r="W19" s="3519" t="n"/>
      <c r="X19" s="3519" t="n"/>
      <c r="Y19" s="3519" t="n"/>
      <c r="Z19" s="3519" t="n"/>
      <c r="AA19" s="3519" t="n"/>
      <c r="AB19" s="3519" t="n"/>
    </row>
    <row customFormat="1" customHeight="1" ht="14" r="20" s="3514">
      <c r="A20" s="3515" t="n"/>
      <c r="B20" s="3516" t="inlineStr">
        <is>
          <t>+</t>
        </is>
      </c>
      <c r="C20" s="3517" t="inlineStr">
        <is>
          <t>CHARGES DE PERSONNEL</t>
        </is>
      </c>
      <c r="D20" s="3518" t="n">
        <v>2750</v>
      </c>
      <c r="E20" s="3518">
        <f>SUM(F20:Q20)</f>
        <v/>
      </c>
      <c r="F20" s="3518" t="n">
        <v>190.369997</v>
      </c>
      <c r="G20" s="3518" t="n">
        <v>438.53747</v>
      </c>
      <c r="H20" s="3518" t="n">
        <v>1.48219693752374e-323</v>
      </c>
      <c r="I20" s="3518" t="n">
        <v>3.557272650056975e-322</v>
      </c>
      <c r="J20" s="3518" t="n">
        <v>165.721697</v>
      </c>
      <c r="K20" s="3518" t="n">
        <v>30.360172</v>
      </c>
      <c r="L20" s="3518" t="n">
        <v>165.718941</v>
      </c>
      <c r="M20" s="3518" t="n">
        <v>191.371157</v>
      </c>
      <c r="N20" s="3518" t="n"/>
      <c r="O20" s="3518" t="n"/>
      <c r="P20" s="3518" t="n"/>
      <c r="Q20" s="3518" t="n"/>
      <c r="R20" s="3519" t="n"/>
      <c r="S20" s="3519" t="n"/>
      <c r="T20" s="3519" t="n"/>
      <c r="U20" s="3519" t="n"/>
      <c r="V20" s="3519" t="n"/>
      <c r="W20" s="3519" t="n"/>
      <c r="X20" s="3519" t="n"/>
      <c r="Y20" s="3519" t="n"/>
      <c r="Z20" s="3519" t="n"/>
      <c r="AA20" s="3519" t="n"/>
      <c r="AB20" s="3519" t="n"/>
    </row>
    <row customFormat="1" customHeight="1" ht="14" r="21" s="3514">
      <c r="A21" s="3515" t="n"/>
      <c r="B21" s="3516" t="inlineStr">
        <is>
          <t>+</t>
        </is>
      </c>
      <c r="C21" s="3517" t="inlineStr">
        <is>
          <t>REGIES</t>
        </is>
      </c>
      <c r="D21" s="3518" t="n">
        <v>23949</v>
      </c>
      <c r="E21" s="3518">
        <f>SUM(F21:Q21)</f>
        <v/>
      </c>
      <c r="F21" s="3518" t="n">
        <v>1277.829426911865</v>
      </c>
      <c r="G21" s="3518" t="n">
        <v>768.706495449153</v>
      </c>
      <c r="H21" s="3518" t="n">
        <v>2.198592123993547e-321</v>
      </c>
      <c r="I21" s="3518" t="n">
        <v>1.151172954810104e-321</v>
      </c>
      <c r="J21" s="3518" t="n">
        <v>2702.070158</v>
      </c>
      <c r="K21" s="3518" t="n">
        <v>775.507213</v>
      </c>
      <c r="L21" s="3518" t="n">
        <v>714.841717</v>
      </c>
      <c r="M21" s="3518" t="n">
        <v>784.7633084627121</v>
      </c>
      <c r="N21" s="3518" t="n"/>
      <c r="O21" s="3518" t="n"/>
      <c r="P21" s="3518" t="n"/>
      <c r="Q21" s="3518" t="n"/>
      <c r="R21" s="3519" t="n"/>
      <c r="S21" s="3519" t="n"/>
      <c r="T21" s="3519" t="n"/>
      <c r="U21" s="3519" t="n"/>
      <c r="V21" s="3519" t="n"/>
      <c r="W21" s="3519" t="n"/>
      <c r="X21" s="3519" t="n"/>
      <c r="Y21" s="3519" t="n"/>
      <c r="Z21" s="3519" t="n"/>
      <c r="AA21" s="3519" t="n"/>
      <c r="AB21" s="3519" t="n"/>
    </row>
    <row customFormat="1" customHeight="1" ht="18" r="22" s="3514">
      <c r="A22" s="3515" t="n"/>
      <c r="B22" s="3516" t="inlineStr">
        <is>
          <t>+</t>
        </is>
      </c>
      <c r="C22" s="3517" t="inlineStr">
        <is>
          <t>AUTRES CHARGES MOOVMONEY</t>
        </is>
      </c>
      <c r="D22" s="3517" t="n">
        <v>4538</v>
      </c>
      <c r="E22" s="3518">
        <f>SUM(F22:Q22)</f>
        <v/>
      </c>
      <c r="F22" s="3518" t="n">
        <v>1851.197941</v>
      </c>
      <c r="G22" s="3518" t="n">
        <v>1892.891205</v>
      </c>
      <c r="H22" s="3518" t="n">
        <v>1.417968403564378e-321</v>
      </c>
      <c r="I22" s="3518" t="n">
        <v>2.188710811076722e-321</v>
      </c>
      <c r="J22" s="3518" t="n">
        <v>428.897447</v>
      </c>
      <c r="K22" s="3518" t="n">
        <v>645.61210060272</v>
      </c>
      <c r="L22" s="3518" t="n">
        <v>403.3288756545</v>
      </c>
      <c r="M22" s="3518" t="n">
        <v>369.152092</v>
      </c>
      <c r="N22" s="3518" t="n"/>
      <c r="O22" s="3518" t="n"/>
      <c r="P22" s="3518" t="n"/>
      <c r="Q22" s="3518" t="n"/>
      <c r="R22" s="3519" t="n"/>
      <c r="S22" s="3519" t="n"/>
      <c r="T22" s="3519" t="n"/>
      <c r="U22" s="3519" t="n"/>
      <c r="V22" s="3519" t="n"/>
      <c r="W22" s="3519" t="n"/>
      <c r="X22" s="3519" t="n"/>
      <c r="Y22" s="3519" t="n"/>
      <c r="Z22" s="3519" t="n"/>
      <c r="AA22" s="3519" t="n"/>
      <c r="AB22" s="3519" t="n"/>
    </row>
    <row customFormat="1" customHeight="1" ht="18" r="23" s="3514">
      <c r="A23" s="3515" t="n"/>
      <c r="B23" s="3532" t="n"/>
      <c r="C23" s="3533" t="inlineStr">
        <is>
          <t>DEPENSES D'INVESTISSEMENTS</t>
        </is>
      </c>
      <c r="D23" s="3534" t="n">
        <v>15571</v>
      </c>
      <c r="E23" s="3534">
        <f>SUM(F23:Q23)</f>
        <v/>
      </c>
      <c r="F23" s="3534" t="n">
        <v>1281.745283</v>
      </c>
      <c r="G23" s="3534" t="n">
        <v>623.764004</v>
      </c>
      <c r="H23" s="3534" t="n">
        <v>3.6066792146411e-322</v>
      </c>
      <c r="I23" s="3534" t="n">
        <v>2.875462058796055e-321</v>
      </c>
      <c r="J23" s="3534" t="n">
        <v>902.984689</v>
      </c>
      <c r="K23" s="3534" t="n">
        <v>1594.965608</v>
      </c>
      <c r="L23" s="3534" t="n">
        <v>2092.956258</v>
      </c>
      <c r="M23" s="3534" t="n">
        <v>915.323231</v>
      </c>
      <c r="N23" s="3534" t="n"/>
      <c r="O23" s="3534" t="n"/>
      <c r="P23" s="3534" t="n"/>
      <c r="Q23" s="3534" t="n"/>
      <c r="R23" s="3519" t="n"/>
      <c r="S23" s="3519" t="n"/>
      <c r="T23" s="3519" t="n"/>
      <c r="U23" s="3519" t="n"/>
      <c r="V23" s="3519" t="n"/>
      <c r="W23" s="3519" t="n"/>
      <c r="X23" s="3519" t="n"/>
      <c r="Y23" s="3519" t="n"/>
      <c r="Z23" s="3519" t="n"/>
      <c r="AA23" s="3519" t="n"/>
      <c r="AB23" s="3519" t="n"/>
    </row>
    <row customFormat="1" customHeight="1" ht="31.5" r="24" s="3514">
      <c r="A24" s="3515" t="n"/>
      <c r="B24" s="3535" t="inlineStr">
        <is>
          <t>+</t>
        </is>
      </c>
      <c r="C24" s="3536" t="inlineStr">
        <is>
          <t>LICENCES, FONDS DE COMMERCE &amp; BREVETS MARQUES DROITS ET VALEURS</t>
        </is>
      </c>
      <c r="D24" s="3518" t="n">
        <v>0</v>
      </c>
      <c r="E24" s="3518">
        <f>SUM(F24:Q24)</f>
        <v/>
      </c>
      <c r="F24" s="3518" t="n">
        <v>0</v>
      </c>
      <c r="G24" s="3518" t="n">
        <v>0</v>
      </c>
      <c r="H24" s="3518" t="n"/>
      <c r="I24" s="3518" t="n"/>
      <c r="J24" s="3518" t="n">
        <v>0</v>
      </c>
      <c r="K24" s="3518" t="n">
        <v>0</v>
      </c>
      <c r="L24" s="3518" t="n">
        <v>0</v>
      </c>
      <c r="M24" s="3518" t="n">
        <v>0</v>
      </c>
      <c r="N24" s="3518" t="n"/>
      <c r="O24" s="3518" t="n"/>
      <c r="P24" s="3518" t="n"/>
      <c r="Q24" s="3518" t="n"/>
      <c r="R24" s="3519" t="n"/>
      <c r="S24" s="3519" t="n"/>
      <c r="T24" s="3519" t="n"/>
      <c r="U24" s="3519" t="n"/>
      <c r="V24" s="3519" t="n"/>
      <c r="W24" s="3519" t="n"/>
      <c r="X24" s="3519" t="n"/>
      <c r="Y24" s="3519" t="n"/>
      <c r="Z24" s="3519" t="n"/>
      <c r="AA24" s="3519" t="n"/>
      <c r="AB24" s="3519" t="n"/>
    </row>
    <row customFormat="1" customHeight="1" ht="12.75" r="25" s="3514">
      <c r="A25" s="3515" t="n"/>
      <c r="B25" s="3535" t="inlineStr">
        <is>
          <t>+</t>
        </is>
      </c>
      <c r="C25" s="3536" t="inlineStr">
        <is>
          <t>TERRAINS, AMENAGEMENTS ET CONSTRUCTIONS</t>
        </is>
      </c>
      <c r="D25" s="3518" t="n">
        <v>0</v>
      </c>
      <c r="E25" s="3518">
        <f>SUM(F25:Q25)</f>
        <v/>
      </c>
      <c r="F25" s="3518" t="n">
        <v>0</v>
      </c>
      <c r="G25" s="3518" t="n">
        <v>0</v>
      </c>
      <c r="H25" s="3518" t="n"/>
      <c r="I25" s="3518" t="n"/>
      <c r="J25" s="3518" t="n">
        <v>0</v>
      </c>
      <c r="K25" s="3518" t="n">
        <v>0</v>
      </c>
      <c r="L25" s="3518" t="n">
        <v>0</v>
      </c>
      <c r="M25" s="3518" t="n">
        <v>0</v>
      </c>
      <c r="N25" s="3518" t="n"/>
      <c r="O25" s="3518" t="n"/>
      <c r="P25" s="3518" t="n"/>
      <c r="Q25" s="3518" t="n"/>
      <c r="R25" s="3519" t="n"/>
      <c r="S25" s="3519" t="n"/>
      <c r="T25" s="3519" t="n"/>
      <c r="U25" s="3519" t="n"/>
      <c r="V25" s="3519" t="n"/>
      <c r="W25" s="3519" t="n"/>
      <c r="X25" s="3519" t="n"/>
      <c r="Y25" s="3519" t="n"/>
      <c r="Z25" s="3519" t="n"/>
      <c r="AA25" s="3519" t="n"/>
      <c r="AB25" s="3519" t="n"/>
      <c r="AC25" s="3519" t="n"/>
    </row>
    <row customFormat="1" customHeight="1" ht="14" r="26" s="3514">
      <c r="A26" s="3515" t="n"/>
      <c r="B26" s="3516" t="inlineStr">
        <is>
          <t>+</t>
        </is>
      </c>
      <c r="C26" s="3517" t="inlineStr">
        <is>
          <t>INSTAL. TECHN.,MATERIEL &amp; OUTILLAGE</t>
        </is>
      </c>
      <c r="D26" s="3518" t="n">
        <v>0</v>
      </c>
      <c r="E26" s="3518">
        <f>SUM(F26:Q26)</f>
        <v/>
      </c>
      <c r="F26" s="3518" t="n">
        <v>0</v>
      </c>
      <c r="G26" s="3518" t="n">
        <v>0</v>
      </c>
      <c r="H26" s="3518" t="n"/>
      <c r="I26" s="3518" t="n"/>
      <c r="J26" s="3518" t="n">
        <v>0</v>
      </c>
      <c r="K26" s="3518" t="n">
        <v>0</v>
      </c>
      <c r="L26" s="3518" t="n">
        <v>0</v>
      </c>
      <c r="M26" s="3518" t="n">
        <v>0</v>
      </c>
      <c r="N26" s="3518" t="n"/>
      <c r="O26" s="3518" t="n"/>
      <c r="P26" s="3518" t="n"/>
      <c r="Q26" s="3518" t="n"/>
      <c r="R26" s="3519" t="n"/>
      <c r="S26" s="3519" t="n"/>
      <c r="T26" s="3519" t="n"/>
      <c r="U26" s="3519" t="n"/>
      <c r="V26" s="3519" t="n"/>
      <c r="W26" s="3519" t="n"/>
      <c r="X26" s="3519" t="n"/>
      <c r="Y26" s="3519" t="n"/>
      <c r="Z26" s="3519" t="n"/>
      <c r="AA26" s="3519" t="n"/>
      <c r="AB26" s="3519" t="n"/>
      <c r="AC26" s="3519" t="n"/>
    </row>
    <row customFormat="1" customHeight="1" ht="14" r="27" s="3514">
      <c r="A27" s="3515" t="n"/>
      <c r="B27" s="3516" t="inlineStr">
        <is>
          <t>+</t>
        </is>
      </c>
      <c r="C27" s="3517" t="inlineStr">
        <is>
          <t>MATERIEL DE TRANSPORT</t>
        </is>
      </c>
      <c r="D27" s="3518" t="n">
        <v>0</v>
      </c>
      <c r="E27" s="3518">
        <f>SUM(F27:Q27)</f>
        <v/>
      </c>
      <c r="F27" s="3518" t="n">
        <v>0</v>
      </c>
      <c r="G27" s="3518" t="n">
        <v>0</v>
      </c>
      <c r="H27" s="3518" t="n"/>
      <c r="I27" s="3518" t="n"/>
      <c r="J27" s="3518" t="n">
        <v>0</v>
      </c>
      <c r="K27" s="3518" t="n">
        <v>0</v>
      </c>
      <c r="L27" s="3518" t="n">
        <v>0</v>
      </c>
      <c r="M27" s="3518" t="n">
        <v>0</v>
      </c>
      <c r="N27" s="3518" t="n"/>
      <c r="O27" s="3518" t="n"/>
      <c r="P27" s="3518" t="n"/>
      <c r="Q27" s="3518" t="n"/>
      <c r="R27" s="3519" t="n"/>
      <c r="S27" s="3519" t="n"/>
      <c r="T27" s="3519" t="n"/>
      <c r="U27" s="3519" t="n"/>
      <c r="V27" s="3519" t="n"/>
      <c r="W27" s="3519" t="n"/>
      <c r="X27" s="3519" t="n"/>
      <c r="Y27" s="3519" t="n"/>
      <c r="Z27" s="3519" t="n"/>
      <c r="AA27" s="3519" t="n"/>
      <c r="AB27" s="3519" t="n"/>
    </row>
    <row customFormat="1" customHeight="1" ht="14" r="28" s="3514">
      <c r="A28" s="3515" t="n"/>
      <c r="B28" s="3516" t="inlineStr">
        <is>
          <t>+</t>
        </is>
      </c>
      <c r="C28" s="3517" t="inlineStr">
        <is>
          <t>MATERIEL ET MOBILIER DE BUREAU</t>
        </is>
      </c>
      <c r="D28" s="3518" t="n">
        <v>15571</v>
      </c>
      <c r="E28" s="3518">
        <f>SUM(F28:Q28)</f>
        <v/>
      </c>
      <c r="F28" s="3518" t="n">
        <v>0</v>
      </c>
      <c r="G28" s="3518" t="n">
        <v>0</v>
      </c>
      <c r="H28" s="3518" t="n"/>
      <c r="I28" s="3518" t="n"/>
      <c r="J28" s="3518" t="n">
        <v>902.984689</v>
      </c>
      <c r="K28" s="3518" t="n">
        <v>0</v>
      </c>
      <c r="L28" s="3518" t="n">
        <v>0</v>
      </c>
      <c r="M28" s="3518" t="n">
        <v>915.323231</v>
      </c>
      <c r="N28" s="3518" t="n"/>
      <c r="O28" s="3518" t="n"/>
      <c r="P28" s="3518" t="n"/>
      <c r="Q28" s="3518" t="n"/>
      <c r="R28" s="3519" t="n"/>
      <c r="S28" s="3519" t="n"/>
      <c r="T28" s="3519" t="n"/>
      <c r="U28" s="3519" t="n"/>
      <c r="V28" s="3519" t="n"/>
      <c r="W28" s="3519" t="n"/>
      <c r="X28" s="3519" t="n"/>
      <c r="Y28" s="3519" t="n"/>
      <c r="Z28" s="3519" t="n"/>
      <c r="AA28" s="3519" t="n"/>
      <c r="AB28" s="3519" t="n"/>
    </row>
    <row customFormat="1" customHeight="1" ht="14" r="29" s="3514">
      <c r="A29" s="3515" t="n"/>
      <c r="B29" s="3516" t="inlineStr">
        <is>
          <t>+</t>
        </is>
      </c>
      <c r="C29" s="3517" t="inlineStr">
        <is>
          <t>AUTRES IMMOBILISATIONS</t>
        </is>
      </c>
      <c r="D29" s="3518" t="n">
        <v>0</v>
      </c>
      <c r="E29" s="3518">
        <f>SUM(F29:Q29)</f>
        <v/>
      </c>
      <c r="F29" s="3518" t="n">
        <v>1281.745283</v>
      </c>
      <c r="G29" s="3518" t="n">
        <v>623.764004</v>
      </c>
      <c r="H29" s="3518" t="n">
        <v>3.6066792146411e-322</v>
      </c>
      <c r="I29" s="3518" t="n">
        <v>2.875462058796055e-321</v>
      </c>
      <c r="J29" s="3518" t="n">
        <v>0</v>
      </c>
      <c r="K29" s="3518" t="n">
        <v>1594.965608</v>
      </c>
      <c r="L29" s="3518" t="n">
        <v>2092.956258</v>
      </c>
      <c r="M29" s="3518" t="n">
        <v>0</v>
      </c>
      <c r="N29" s="3518" t="n"/>
      <c r="O29" s="3518" t="n"/>
      <c r="P29" s="3518" t="n"/>
      <c r="Q29" s="3518" t="n"/>
      <c r="R29" s="3519" t="n"/>
      <c r="S29" s="3519" t="n"/>
      <c r="T29" s="3519" t="n"/>
      <c r="U29" s="3519" t="n"/>
      <c r="V29" s="3519" t="n"/>
      <c r="W29" s="3519" t="n"/>
      <c r="X29" s="3519" t="n"/>
      <c r="Y29" s="3519" t="n"/>
      <c r="Z29" s="3519" t="n"/>
      <c r="AA29" s="3519" t="n"/>
      <c r="AB29" s="3519" t="n"/>
    </row>
    <row customFormat="1" customHeight="1" ht="14" r="30" s="3514">
      <c r="A30" s="3515" t="n"/>
      <c r="B30" s="3516" t="inlineStr">
        <is>
          <t>+</t>
        </is>
      </c>
      <c r="C30" s="3517" t="inlineStr">
        <is>
          <t>AVANCES ET ACOMPTES/IMMOB</t>
        </is>
      </c>
      <c r="D30" s="3518" t="n">
        <v>0</v>
      </c>
      <c r="E30" s="3518">
        <f>SUM(F30:Q30)</f>
        <v/>
      </c>
      <c r="F30" s="3518" t="n">
        <v>0</v>
      </c>
      <c r="G30" s="3518" t="n">
        <v>0</v>
      </c>
      <c r="H30" s="3518" t="n"/>
      <c r="I30" s="3518" t="n"/>
      <c r="J30" s="3518" t="n">
        <v>0</v>
      </c>
      <c r="K30" s="3518" t="n">
        <v>0</v>
      </c>
      <c r="L30" s="3518" t="n">
        <v>0</v>
      </c>
      <c r="M30" s="3518" t="n">
        <v>0</v>
      </c>
      <c r="N30" s="3518" t="n"/>
      <c r="O30" s="3518" t="n"/>
      <c r="P30" s="3518" t="n"/>
      <c r="Q30" s="3518" t="n"/>
      <c r="R30" s="3519" t="n"/>
      <c r="S30" s="3519" t="n"/>
      <c r="T30" s="3519" t="n"/>
      <c r="U30" s="3519" t="n"/>
      <c r="V30" s="3519" t="n"/>
      <c r="W30" s="3519" t="n"/>
      <c r="X30" s="3519" t="n"/>
      <c r="Y30" s="3519" t="n"/>
      <c r="Z30" s="3519" t="n"/>
      <c r="AA30" s="3519" t="n"/>
      <c r="AB30" s="3519" t="n"/>
    </row>
    <row customFormat="1" customHeight="1" ht="7.5" r="31" s="3514">
      <c r="A31" s="3515" t="n"/>
      <c r="B31" s="3537" t="n"/>
      <c r="C31" s="3517" t="n"/>
      <c r="D31" s="3517" t="n"/>
      <c r="E31" s="3518">
        <f>SUM(F31:Q31)</f>
        <v/>
      </c>
      <c r="F31" s="3518" t="n"/>
      <c r="G31" s="3518" t="n"/>
      <c r="H31" s="3518" t="n"/>
      <c r="I31" s="3518" t="n"/>
      <c r="J31" s="3518" t="n"/>
      <c r="K31" s="3518" t="n"/>
      <c r="L31" s="3518" t="n"/>
      <c r="M31" s="3518" t="n"/>
      <c r="N31" s="3518" t="n"/>
      <c r="O31" s="3518" t="n"/>
      <c r="P31" s="3518" t="n"/>
      <c r="Q31" s="3518" t="n"/>
      <c r="R31" s="3519" t="n"/>
      <c r="S31" s="3519" t="n"/>
      <c r="T31" s="3519" t="n"/>
      <c r="U31" s="3519" t="n"/>
      <c r="V31" s="3519" t="n"/>
      <c r="W31" s="3519" t="n"/>
      <c r="X31" s="3519" t="n"/>
      <c r="Y31" s="3519" t="n"/>
      <c r="Z31" s="3519" t="n"/>
      <c r="AA31" s="3519" t="n"/>
      <c r="AB31" s="3519" t="n"/>
    </row>
    <row customFormat="1" customHeight="1" ht="14" r="32" s="3514">
      <c r="A32" s="3515" t="n"/>
      <c r="B32" s="3538" t="inlineStr">
        <is>
          <t xml:space="preserve">   (B) TOTAL DECAISSEMENTS         </t>
        </is>
      </c>
      <c r="C32" s="3539" t="n"/>
      <c r="D32" s="3540" t="n">
        <v>100927</v>
      </c>
      <c r="E32" s="3540">
        <f>SUM(F32:Q32)</f>
        <v/>
      </c>
      <c r="F32" s="3540" t="n">
        <v>8834.420688911865</v>
      </c>
      <c r="G32" s="3540" t="n">
        <v>7975.860881449154</v>
      </c>
      <c r="H32" s="3540" t="n"/>
      <c r="I32" s="3540" t="n"/>
      <c r="J32" s="3540" t="n">
        <v>6943.578536</v>
      </c>
      <c r="K32" s="3540" t="n">
        <v>6549.96695060272</v>
      </c>
      <c r="L32" s="3540" t="n">
        <v>7498.710209833314</v>
      </c>
      <c r="M32" s="3540" t="n">
        <v>6478.394301794068</v>
      </c>
      <c r="N32" s="3540" t="n"/>
      <c r="O32" s="3540" t="n"/>
      <c r="P32" s="3540" t="n"/>
      <c r="Q32" s="3540" t="n"/>
      <c r="R32" s="3519" t="n"/>
      <c r="S32" s="3519" t="n"/>
      <c r="T32" s="3519" t="n"/>
      <c r="U32" s="3519" t="n"/>
      <c r="V32" s="3519" t="n"/>
      <c r="W32" s="3519" t="n"/>
      <c r="X32" s="3519" t="n"/>
      <c r="Y32" s="3519" t="n"/>
      <c r="Z32" s="3519" t="n"/>
      <c r="AA32" s="3519" t="n"/>
      <c r="AB32" s="3519" t="n"/>
    </row>
    <row customFormat="1" customHeight="1" ht="15.75" r="33" s="3514">
      <c r="A33" s="3515" t="n"/>
      <c r="B33" s="3541" t="n"/>
      <c r="C33" s="3542" t="inlineStr">
        <is>
          <t xml:space="preserve">        DECAISSEMENTS CUMULES</t>
        </is>
      </c>
      <c r="D33" s="3543" t="n">
        <v>100927</v>
      </c>
      <c r="E33" s="3544">
        <f>SUM(F33:Q33)</f>
        <v/>
      </c>
      <c r="F33" s="3544" t="n">
        <v>8834.420688911865</v>
      </c>
      <c r="G33" s="3544" t="n">
        <v>7975.860881449154</v>
      </c>
      <c r="H33" s="3544" t="n"/>
      <c r="I33" s="3544" t="n"/>
      <c r="J33" s="3544" t="n">
        <v>6943.578536</v>
      </c>
      <c r="K33" s="3544" t="n">
        <v>6549.96695060272</v>
      </c>
      <c r="L33" s="3544" t="n">
        <v>7498.710209833314</v>
      </c>
      <c r="M33" s="3544" t="n">
        <v>6478.394301794068</v>
      </c>
      <c r="N33" s="3544" t="n"/>
      <c r="O33" s="3544" t="n"/>
      <c r="P33" s="3544" t="n"/>
      <c r="Q33" s="3544" t="n"/>
      <c r="R33" s="3519" t="n"/>
      <c r="S33" s="3519" t="n"/>
      <c r="T33" s="3519" t="n"/>
      <c r="U33" s="3519" t="n"/>
      <c r="V33" s="3519" t="n"/>
      <c r="W33" s="3519" t="n"/>
      <c r="X33" s="3519" t="n"/>
      <c r="Y33" s="3519" t="n"/>
      <c r="Z33" s="3519" t="n"/>
      <c r="AA33" s="3519" t="n"/>
      <c r="AB33" s="3519" t="n"/>
    </row>
    <row customFormat="1" customHeight="1" ht="16" r="34" s="3545">
      <c r="A34" s="3515" t="n"/>
      <c r="C34" s="3545" t="inlineStr">
        <is>
          <t>DECAISSEMENTS XBORDER</t>
        </is>
      </c>
      <c r="D34" t="n">
        <v>38821</v>
      </c>
      <c r="E34" s="3545">
        <f>SUM(F34:Q34)</f>
        <v/>
      </c>
      <c r="K34" s="3546" t="n">
        <v>970</v>
      </c>
      <c r="L34" t="n">
        <v>1550</v>
      </c>
      <c r="M34" t="n">
        <v>1200</v>
      </c>
      <c r="R34" s="3519" t="n"/>
      <c r="S34" s="3519" t="n"/>
      <c r="T34" s="3519" t="n"/>
      <c r="U34" s="3519" t="n"/>
      <c r="V34" s="3519" t="n"/>
      <c r="W34" s="3519" t="n"/>
      <c r="X34" s="3519" t="n"/>
      <c r="Y34" s="3519" t="n"/>
      <c r="Z34" s="3519" t="n"/>
      <c r="AA34" s="3519" t="n"/>
      <c r="AB34" s="3519" t="n"/>
    </row>
    <row customFormat="1" customHeight="1" ht="14" r="35" s="3514">
      <c r="A35" s="3515" t="n"/>
      <c r="B35" s="3547" t="inlineStr">
        <is>
          <t xml:space="preserve">   (C) FLUX MENSUEL GENERE PAR EXPLOITAT°=CFFO</t>
        </is>
      </c>
      <c r="C35" s="3548" t="n"/>
      <c r="D35" s="3549" t="n">
        <v>2139</v>
      </c>
      <c r="E35" s="3550">
        <f>SUM(F35:Q35)</f>
        <v/>
      </c>
      <c r="F35" s="3550" t="n">
        <v>-4907.372001911865</v>
      </c>
      <c r="G35" s="3550" t="n">
        <v>-4499.614582449154</v>
      </c>
      <c r="H35" s="3550" t="n">
        <v>1.037537856266618e-322</v>
      </c>
      <c r="I35" s="3550" t="n">
        <v>1.689704508777063e-321</v>
      </c>
      <c r="J35" s="3550" t="n">
        <v>-646.7927739477997</v>
      </c>
      <c r="K35" s="3550" t="n">
        <v>-2987.560756524445</v>
      </c>
      <c r="L35" s="3550" t="n">
        <v>1304.869277510341</v>
      </c>
      <c r="M35" s="3550" t="n">
        <v>2482.83552491353</v>
      </c>
      <c r="N35" s="3550" t="n"/>
      <c r="O35" s="3550" t="n"/>
      <c r="P35" s="3550" t="n"/>
      <c r="Q35" s="3550" t="n"/>
      <c r="R35" s="3519" t="n"/>
      <c r="S35" s="3519" t="n"/>
      <c r="T35" s="3519" t="n"/>
      <c r="U35" s="3519" t="n"/>
      <c r="V35" s="3519" t="n"/>
      <c r="W35" s="3519" t="n"/>
      <c r="X35" s="3519" t="n"/>
      <c r="Y35" s="3519" t="n"/>
      <c r="Z35" s="3519" t="n"/>
      <c r="AA35" s="3519" t="n"/>
      <c r="AB35" s="3519" t="n"/>
    </row>
    <row customFormat="1" customHeight="1" ht="15.75" r="36" s="3514">
      <c r="A36" s="3551" t="n"/>
      <c r="B36" s="3552" t="n"/>
      <c r="C36" s="3553" t="inlineStr">
        <is>
          <t>FLUX CUMULE</t>
        </is>
      </c>
      <c r="D36" s="3554" t="n">
        <v>2139</v>
      </c>
      <c r="E36" s="3555">
        <f>+Q36</f>
        <v/>
      </c>
      <c r="F36" s="3555" t="n">
        <v>-4907.372001911865</v>
      </c>
      <c r="G36" s="3555" t="n">
        <v>-4499.614582449154</v>
      </c>
      <c r="H36" s="3555" t="n"/>
      <c r="I36" s="3555" t="n"/>
      <c r="J36" s="3555" t="n">
        <v>5615.833344541</v>
      </c>
      <c r="K36" s="3555" t="n">
        <v>2628.272588016555</v>
      </c>
      <c r="L36" s="3555" t="n">
        <v>4151.5734717221</v>
      </c>
      <c r="M36" s="3555" t="n">
        <v>6634.408996635631</v>
      </c>
      <c r="N36" s="3555" t="n"/>
      <c r="O36" s="3555" t="n"/>
      <c r="P36" s="3555" t="n"/>
      <c r="Q36" s="3555" t="n"/>
      <c r="R36" s="3519" t="n"/>
      <c r="S36" s="3519" t="n"/>
      <c r="T36" s="3519" t="n"/>
      <c r="U36" s="3519" t="n"/>
      <c r="V36" s="3519" t="n"/>
      <c r="W36" s="3519" t="n"/>
      <c r="X36" s="3519" t="n"/>
      <c r="Y36" s="3519" t="n"/>
      <c r="Z36" s="3519" t="n"/>
      <c r="AA36" s="3519" t="n"/>
      <c r="AB36" s="3519" t="n"/>
    </row>
    <row customFormat="1" customHeight="1" ht="18" r="37" s="3507">
      <c r="E37" s="3556">
        <f>SUM(F37:Q37)</f>
        <v/>
      </c>
      <c r="F37" s="3556" t="n"/>
      <c r="G37" s="3556" t="n"/>
      <c r="H37" s="3556" t="n"/>
      <c r="I37" s="3556" t="n"/>
      <c r="J37" s="3556" t="n"/>
      <c r="K37" s="3556" t="n"/>
      <c r="L37" s="3556" t="n"/>
      <c r="M37" s="3556" t="n"/>
      <c r="N37" s="3556" t="n"/>
      <c r="O37" s="3556" t="n"/>
      <c r="P37" s="3556" t="n"/>
      <c r="Q37" s="3556" t="n"/>
      <c r="R37" s="3519" t="n"/>
      <c r="S37" s="3519" t="n"/>
      <c r="T37" s="3519" t="n"/>
      <c r="U37" s="3519" t="n"/>
      <c r="V37" s="3519" t="n"/>
      <c r="W37" s="3519" t="n"/>
      <c r="X37" s="3519" t="n"/>
      <c r="Y37" s="3519" t="n"/>
      <c r="Z37" s="3519" t="n"/>
      <c r="AA37" s="3519" t="n"/>
      <c r="AB37" s="3519" t="n"/>
    </row>
    <row customFormat="1" customHeight="1" ht="3" r="38" s="3514">
      <c r="A38" s="3557" t="inlineStr">
        <is>
          <t>HORS EXPLOIT</t>
        </is>
      </c>
      <c r="B38" s="3558" t="n"/>
      <c r="C38" s="3559" t="n"/>
      <c r="D38" s="3559" t="n"/>
      <c r="E38" s="3560">
        <f>SUM(F38:Q38)</f>
        <v/>
      </c>
      <c r="F38" s="3560" t="n"/>
      <c r="G38" s="3560" t="n"/>
      <c r="H38" s="3560" t="n"/>
      <c r="I38" s="3560" t="n"/>
      <c r="J38" s="3560" t="n"/>
      <c r="K38" s="3560" t="n"/>
      <c r="L38" s="3560" t="n"/>
      <c r="M38" s="3560" t="n"/>
      <c r="N38" s="3560" t="n"/>
      <c r="O38" s="3560" t="n"/>
      <c r="P38" s="3560" t="n"/>
      <c r="Q38" s="3560" t="n"/>
      <c r="R38" s="3519" t="n"/>
      <c r="S38" s="3519" t="n"/>
      <c r="T38" s="3519" t="n"/>
      <c r="U38" s="3519" t="n"/>
      <c r="V38" s="3519" t="n"/>
      <c r="W38" s="3519" t="n"/>
      <c r="X38" s="3519" t="n"/>
      <c r="Y38" s="3519" t="n"/>
      <c r="Z38" s="3519" t="n"/>
      <c r="AA38" s="3519" t="n"/>
      <c r="AB38" s="3519" t="n"/>
    </row>
    <row customFormat="1" customHeight="1" ht="18" r="39" s="3514">
      <c r="A39" s="3515" t="n"/>
      <c r="B39" s="3532" t="n"/>
      <c r="C39" s="3533" t="inlineStr">
        <is>
          <t>AUTRES</t>
        </is>
      </c>
      <c r="D39" s="3534" t="n">
        <v>3326</v>
      </c>
      <c r="E39" s="3534">
        <f>SUM(F39:Q39)</f>
        <v/>
      </c>
      <c r="F39" s="3534" t="n">
        <v>0</v>
      </c>
      <c r="G39" s="3534" t="n">
        <v>0</v>
      </c>
      <c r="H39" s="3534" t="n"/>
      <c r="I39" s="3534" t="n"/>
      <c r="J39" s="3534" t="n">
        <v>0</v>
      </c>
      <c r="K39" s="3534" t="n">
        <v>0</v>
      </c>
      <c r="L39" s="3534" t="n">
        <v>0</v>
      </c>
      <c r="M39" s="3534" t="n">
        <v>0</v>
      </c>
      <c r="N39" s="3534" t="n"/>
      <c r="O39" s="3534" t="n"/>
      <c r="P39" s="3534" t="n"/>
      <c r="Q39" s="3534" t="n"/>
      <c r="R39" s="3519" t="n"/>
      <c r="S39" s="3519" t="n"/>
      <c r="T39" s="3519" t="n"/>
      <c r="U39" s="3519" t="n"/>
      <c r="V39" s="3519" t="n"/>
      <c r="W39" s="3519" t="n"/>
      <c r="X39" s="3519" t="n"/>
      <c r="Y39" s="3519" t="n"/>
      <c r="Z39" s="3519" t="n"/>
      <c r="AA39" s="3519" t="n"/>
      <c r="AB39" s="3519" t="n"/>
    </row>
    <row customFormat="1" customHeight="1" ht="16" r="40" s="3514">
      <c r="A40" s="3515" t="n"/>
      <c r="B40" s="3516" t="inlineStr">
        <is>
          <t>+</t>
        </is>
      </c>
      <c r="C40" s="3517" t="inlineStr">
        <is>
          <t>I.S</t>
        </is>
      </c>
      <c r="D40" s="3534" t="n">
        <v>0</v>
      </c>
      <c r="E40" s="3561">
        <f>SUM(F40:Q40)</f>
        <v/>
      </c>
      <c r="F40" s="3561" t="n">
        <v>0</v>
      </c>
      <c r="G40" s="3561" t="n">
        <v>0</v>
      </c>
      <c r="H40" s="3561" t="n"/>
      <c r="I40" s="3561" t="n"/>
      <c r="J40" s="3561" t="n">
        <v>0</v>
      </c>
      <c r="K40" s="3561" t="n">
        <v>0</v>
      </c>
      <c r="L40" s="3561" t="n">
        <v>0</v>
      </c>
      <c r="M40" s="3561" t="n">
        <v>0</v>
      </c>
      <c r="N40" s="3561" t="n"/>
      <c r="O40" s="3561" t="n"/>
      <c r="P40" s="3561" t="n"/>
      <c r="Q40" s="3561" t="n"/>
      <c r="R40" s="3519" t="n"/>
      <c r="S40" s="3519" t="n"/>
      <c r="T40" s="3519" t="n"/>
      <c r="U40" s="3519" t="n"/>
      <c r="V40" s="3519" t="n"/>
      <c r="W40" s="3519" t="n"/>
      <c r="X40" s="3519" t="n"/>
      <c r="Y40" s="3519" t="n"/>
      <c r="Z40" s="3519" t="n"/>
      <c r="AA40" s="3519" t="n"/>
      <c r="AB40" s="3519" t="n"/>
    </row>
    <row customFormat="1" customHeight="1" ht="16" r="41" s="3514">
      <c r="A41" s="3515" t="n"/>
      <c r="B41" s="3516" t="inlineStr">
        <is>
          <t>+</t>
        </is>
      </c>
      <c r="C41" s="3517" t="inlineStr">
        <is>
          <t>DIVIDENDES</t>
        </is>
      </c>
      <c r="D41" s="3534" t="n">
        <v>3326</v>
      </c>
      <c r="E41" s="3561">
        <f>SUM(F41:Q41)</f>
        <v/>
      </c>
      <c r="F41" s="3561" t="n">
        <v>0</v>
      </c>
      <c r="G41" s="3561" t="n">
        <v>0</v>
      </c>
      <c r="H41" s="3561" t="n"/>
      <c r="I41" s="3561" t="n"/>
      <c r="J41" s="3561" t="n">
        <v>0</v>
      </c>
      <c r="K41" s="3561" t="n">
        <v>0</v>
      </c>
      <c r="L41" s="3561" t="n">
        <v>0</v>
      </c>
      <c r="M41" s="3561" t="n">
        <v>0</v>
      </c>
      <c r="N41" s="3561" t="n"/>
      <c r="O41" s="3561" t="n"/>
      <c r="P41" s="3561" t="n"/>
      <c r="Q41" s="3561" t="n"/>
      <c r="R41" s="3519" t="n"/>
      <c r="S41" s="3519" t="n"/>
      <c r="T41" s="3519" t="n"/>
      <c r="U41" s="3519" t="n"/>
      <c r="V41" s="3519" t="n"/>
      <c r="W41" s="3519" t="n"/>
      <c r="X41" s="3519" t="n"/>
      <c r="Y41" s="3519" t="n"/>
      <c r="Z41" s="3519" t="n"/>
      <c r="AA41" s="3519" t="n"/>
      <c r="AB41" s="3519" t="n"/>
    </row>
    <row customFormat="1" customHeight="1" ht="16" r="42" s="3514">
      <c r="A42" s="3515" t="n"/>
      <c r="B42" s="3562" t="n"/>
      <c r="C42" s="3563" t="n"/>
      <c r="D42" s="3564" t="n"/>
      <c r="E42" s="3565">
        <f>SUM(F42:Q42)</f>
        <v/>
      </c>
      <c r="F42" s="3565" t="n"/>
      <c r="G42" s="3565" t="n"/>
      <c r="H42" s="3565" t="n"/>
      <c r="I42" s="3565" t="n"/>
      <c r="J42" s="3565" t="n"/>
      <c r="K42" s="3565" t="n"/>
      <c r="L42" s="3565" t="n"/>
      <c r="M42" s="3565" t="n"/>
      <c r="N42" s="3565" t="n"/>
      <c r="O42" s="3565" t="n"/>
      <c r="P42" s="3565" t="n"/>
      <c r="Q42" s="3565" t="n"/>
      <c r="R42" s="3519" t="n"/>
      <c r="S42" s="3519" t="n"/>
      <c r="T42" s="3519" t="n"/>
      <c r="U42" s="3519" t="n"/>
      <c r="V42" s="3519" t="n"/>
      <c r="W42" s="3519" t="n"/>
      <c r="X42" s="3519" t="n"/>
      <c r="Y42" s="3519" t="n"/>
      <c r="Z42" s="3519" t="n"/>
      <c r="AA42" s="3519" t="n"/>
      <c r="AB42" s="3519" t="n"/>
    </row>
    <row customFormat="1" customHeight="1" ht="8.25" r="43" s="3514">
      <c r="A43" s="3515" t="n"/>
      <c r="B43" s="3507" t="n"/>
      <c r="C43" s="3507" t="n"/>
      <c r="D43" s="3507" t="n"/>
      <c r="E43" s="3507">
        <f>SUM(F43:Q43)</f>
        <v/>
      </c>
      <c r="F43" s="3507" t="n"/>
      <c r="G43" s="3507" t="n"/>
      <c r="H43" s="3507" t="n"/>
      <c r="I43" s="3507" t="n"/>
      <c r="J43" s="3507" t="n"/>
      <c r="K43" s="3507" t="n"/>
      <c r="L43" s="3507" t="n"/>
      <c r="M43" s="3507" t="n"/>
      <c r="N43" s="3507" t="n"/>
      <c r="O43" s="3507" t="n"/>
      <c r="P43" s="3507" t="n"/>
      <c r="Q43" s="3507" t="n"/>
      <c r="R43" s="3519" t="n"/>
      <c r="S43" s="3519" t="n"/>
      <c r="T43" s="3519" t="n"/>
      <c r="U43" s="3519" t="n"/>
      <c r="V43" s="3519" t="n"/>
      <c r="W43" s="3519" t="n"/>
      <c r="X43" s="3519" t="n"/>
      <c r="Y43" s="3519" t="n"/>
      <c r="Z43" s="3519" t="n"/>
      <c r="AA43" s="3519" t="n"/>
      <c r="AB43" s="3519" t="n"/>
    </row>
    <row customFormat="1" customHeight="1" ht="14" r="44" s="3514">
      <c r="A44" s="3515" t="n"/>
      <c r="B44" s="3547" t="inlineStr">
        <is>
          <t xml:space="preserve">   (D) FLUX MENSUEL GENERE PAR H. EXPLOITAT°         </t>
        </is>
      </c>
      <c r="C44" s="3548" t="n"/>
      <c r="D44" s="3549" t="n">
        <v>3326</v>
      </c>
      <c r="E44" s="3549">
        <f>SUM(F44:Q44)</f>
        <v/>
      </c>
      <c r="F44" s="3549" t="n">
        <v>0</v>
      </c>
      <c r="G44" s="3549" t="n">
        <v>0</v>
      </c>
      <c r="H44" s="3549" t="n"/>
      <c r="I44" s="3549" t="n"/>
      <c r="J44" s="3549" t="n">
        <v>0</v>
      </c>
      <c r="K44" s="3549" t="n">
        <v>0</v>
      </c>
      <c r="L44" s="3549" t="n">
        <v>0</v>
      </c>
      <c r="M44" s="3549" t="n">
        <v>0</v>
      </c>
      <c r="N44" s="3549" t="n"/>
      <c r="O44" s="3549" t="n"/>
      <c r="P44" s="3549" t="n"/>
      <c r="Q44" s="3549" t="n"/>
      <c r="R44" s="3519" t="n"/>
      <c r="S44" s="3519" t="n"/>
      <c r="T44" s="3519" t="n"/>
      <c r="U44" s="3519" t="n"/>
      <c r="V44" s="3519" t="n"/>
      <c r="W44" s="3519" t="n"/>
      <c r="X44" s="3519" t="n"/>
      <c r="Y44" s="3519" t="n"/>
      <c r="Z44" s="3519" t="n"/>
      <c r="AA44" s="3519" t="n"/>
      <c r="AB44" s="3519" t="n"/>
    </row>
    <row customFormat="1" customHeight="1" ht="15.75" r="45" s="3514">
      <c r="A45" s="3551" t="n"/>
      <c r="B45" s="3552" t="n"/>
      <c r="C45" s="3553" t="inlineStr">
        <is>
          <t>FLUX CUMULE</t>
        </is>
      </c>
      <c r="D45" s="3554" t="n">
        <v>3326</v>
      </c>
      <c r="E45" s="3566">
        <f>SUM(F45:Q45)</f>
        <v/>
      </c>
      <c r="F45" s="3566" t="n">
        <v>0</v>
      </c>
      <c r="G45" s="3566" t="n">
        <v>0</v>
      </c>
      <c r="H45" s="3566" t="n"/>
      <c r="I45" s="3566" t="n"/>
      <c r="J45" s="3566" t="n">
        <v>0</v>
      </c>
      <c r="K45" s="3566" t="n">
        <v>0</v>
      </c>
      <c r="L45" s="3566" t="n">
        <v>0</v>
      </c>
      <c r="M45" s="3566" t="n">
        <v>0</v>
      </c>
      <c r="N45" s="3566" t="n"/>
      <c r="O45" s="3566" t="n"/>
      <c r="P45" s="3566" t="n"/>
      <c r="Q45" s="3566" t="n"/>
      <c r="R45" s="3519" t="n"/>
      <c r="S45" s="3519" t="n"/>
      <c r="T45" s="3519" t="n"/>
      <c r="U45" s="3519" t="n"/>
      <c r="V45" s="3519" t="n"/>
      <c r="W45" s="3519" t="n"/>
      <c r="X45" s="3519" t="n"/>
      <c r="Y45" s="3519" t="n"/>
      <c r="Z45" s="3519" t="n"/>
      <c r="AA45" s="3519" t="n"/>
      <c r="AB45" s="3519" t="n"/>
    </row>
    <row customFormat="1" customHeight="1" ht="16.5" r="46" s="3507">
      <c r="E46" s="3507">
        <f>SUM(F46:Q46)</f>
        <v/>
      </c>
      <c r="R46" s="3519" t="n">
        <v>0</v>
      </c>
      <c r="S46" s="3519" t="n"/>
      <c r="T46" s="3519" t="n"/>
      <c r="U46" s="3519" t="n"/>
      <c r="V46" s="3519" t="n"/>
      <c r="W46" s="3519" t="n"/>
      <c r="X46" s="3519" t="n"/>
      <c r="Y46" s="3519" t="n"/>
      <c r="Z46" s="3519" t="n"/>
      <c r="AA46" s="3519" t="n"/>
      <c r="AB46" s="3519" t="n"/>
    </row>
    <row customFormat="1" customHeight="1" ht="18" r="47" s="3567">
      <c r="A47" s="3568" t="inlineStr">
        <is>
          <t>FINANCEMENT</t>
        </is>
      </c>
      <c r="B47" s="3569" t="n"/>
      <c r="C47" s="3570" t="inlineStr">
        <is>
          <t>OPERATION DE FINANCEMENT</t>
        </is>
      </c>
      <c r="D47" s="3571" t="n">
        <v>5855</v>
      </c>
      <c r="E47" s="3571">
        <f>SUM(F47:Q47)</f>
        <v/>
      </c>
      <c r="F47" s="3571" t="n">
        <v>-250</v>
      </c>
      <c r="G47" s="3571" t="n">
        <v>-948.830192</v>
      </c>
      <c r="H47" s="3571" t="n">
        <v>1.185757550018992e-322</v>
      </c>
      <c r="I47" s="3571" t="n">
        <v>5.088876152164839e-321</v>
      </c>
      <c r="J47" s="3571" t="n">
        <v>3436.753833</v>
      </c>
      <c r="K47" s="3571" t="n">
        <v>1212.47698778826</v>
      </c>
      <c r="L47" s="3571" t="n">
        <v>463.4707530000001</v>
      </c>
      <c r="M47" s="3571" t="n">
        <v>-413.4426649999999</v>
      </c>
      <c r="N47" s="3571" t="n"/>
      <c r="O47" s="3571" t="n"/>
      <c r="P47" s="3571" t="n"/>
      <c r="Q47" s="3571" t="n"/>
      <c r="R47" s="3519" t="n"/>
      <c r="S47" s="3519" t="n"/>
      <c r="T47" s="3519" t="n"/>
      <c r="U47" s="3519" t="n"/>
      <c r="V47" s="3519" t="n"/>
      <c r="W47" s="3519" t="n"/>
      <c r="X47" s="3519" t="n"/>
      <c r="Y47" s="3519" t="n"/>
      <c r="Z47" s="3519" t="n"/>
      <c r="AA47" s="3519" t="n"/>
      <c r="AB47" s="3519" t="n"/>
    </row>
    <row customFormat="1" customHeight="1" ht="18" r="48" s="3514">
      <c r="A48" s="3515" t="n"/>
      <c r="B48" s="3516" t="inlineStr">
        <is>
          <t>+</t>
        </is>
      </c>
      <c r="C48" s="3517" t="inlineStr">
        <is>
          <t>CHARGES D'INTERETS</t>
        </is>
      </c>
      <c r="D48" s="3518" t="n">
        <v>3833</v>
      </c>
      <c r="E48" s="3518">
        <f>SUM(F48:Q48)</f>
        <v/>
      </c>
      <c r="F48" s="3518" t="n">
        <v>450</v>
      </c>
      <c r="G48" s="3518" t="n">
        <v>433</v>
      </c>
      <c r="H48" s="3518" t="n"/>
      <c r="I48" s="3518" t="n">
        <v>5.780568056342585e-322</v>
      </c>
      <c r="J48" s="3518" t="n">
        <v>120.390942</v>
      </c>
      <c r="K48" s="3518" t="n">
        <v>749.0412660000001</v>
      </c>
      <c r="L48" s="3518" t="n">
        <v>209.128234</v>
      </c>
      <c r="M48" s="3518" t="n">
        <v>129.485753</v>
      </c>
      <c r="N48" s="3518" t="n"/>
      <c r="O48" s="3518" t="n"/>
      <c r="P48" s="3518" t="n"/>
      <c r="Q48" s="3518" t="n"/>
      <c r="R48" s="3519" t="n"/>
      <c r="S48" s="3519" t="n"/>
      <c r="T48" s="3519" t="n"/>
      <c r="U48" s="3519" t="n"/>
      <c r="V48" s="3519" t="n"/>
      <c r="W48" s="3519" t="n"/>
      <c r="X48" s="3519" t="n"/>
      <c r="Y48" s="3519" t="n"/>
      <c r="Z48" s="3519" t="n"/>
      <c r="AA48" s="3519" t="n"/>
      <c r="AB48" s="3519" t="n"/>
    </row>
    <row customFormat="1" customHeight="1" ht="14" r="49" s="3514">
      <c r="A49" s="3515" t="n"/>
      <c r="B49" s="3516" t="inlineStr">
        <is>
          <t>+</t>
        </is>
      </c>
      <c r="C49" s="3517" t="inlineStr">
        <is>
          <t>REMBOURSEMENT D'EMPRUNTS</t>
        </is>
      </c>
      <c r="D49" s="3518" t="n">
        <v>27611</v>
      </c>
      <c r="E49" s="3518">
        <f>SUM(F49:Q49)</f>
        <v/>
      </c>
      <c r="F49" s="3518" t="n">
        <v>1000</v>
      </c>
      <c r="G49" s="3518" t="n">
        <v>515.830192</v>
      </c>
      <c r="H49" s="3518" t="n">
        <v>1.185757550018992e-322</v>
      </c>
      <c r="I49" s="3518" t="n">
        <v>2.509853480873532e-321</v>
      </c>
      <c r="J49" s="3518" t="n">
        <v>283.362235</v>
      </c>
      <c r="K49" s="3518" t="n">
        <v>350.843081</v>
      </c>
      <c r="L49" s="3518" t="n">
        <v>265.226333</v>
      </c>
      <c r="M49" s="3518" t="n">
        <v>687.503757</v>
      </c>
      <c r="N49" s="3518" t="n"/>
      <c r="O49" s="3518" t="n"/>
      <c r="P49" s="3518" t="n"/>
      <c r="Q49" s="3518" t="n"/>
      <c r="R49" s="3519" t="n"/>
      <c r="S49" s="3519" t="n"/>
      <c r="T49" s="3519" t="n"/>
      <c r="U49" s="3519" t="n"/>
      <c r="V49" s="3519" t="n"/>
      <c r="W49" s="3519" t="n"/>
      <c r="X49" s="3519" t="n"/>
      <c r="Y49" s="3519" t="n"/>
      <c r="Z49" s="3519" t="n"/>
      <c r="AA49" s="3519" t="n"/>
      <c r="AB49" s="3519" t="n"/>
    </row>
    <row customFormat="1" customHeight="1" ht="14" r="50" s="3514">
      <c r="A50" s="3515" t="n"/>
      <c r="B50" s="3516" t="inlineStr">
        <is>
          <t>+</t>
        </is>
      </c>
      <c r="C50" s="3517" t="inlineStr">
        <is>
          <t>REMBOURSEMENT CREDITS SPOT</t>
        </is>
      </c>
      <c r="D50" s="3518" t="n">
        <v>0</v>
      </c>
      <c r="E50" s="3518">
        <f>SUM(F50:Q50)</f>
        <v/>
      </c>
      <c r="F50" s="3518" t="n">
        <v>0</v>
      </c>
      <c r="G50" s="3518" t="n">
        <v>0</v>
      </c>
      <c r="H50" s="3518" t="n"/>
      <c r="I50" s="3518" t="n"/>
      <c r="J50" s="3518" t="n">
        <v>0</v>
      </c>
      <c r="K50" s="3518" t="n">
        <v>0</v>
      </c>
      <c r="L50" s="3518" t="n">
        <v>0</v>
      </c>
      <c r="M50" s="3518" t="n">
        <v>0</v>
      </c>
      <c r="N50" s="3518" t="n"/>
      <c r="O50" s="3518" t="n"/>
      <c r="P50" s="3518" t="n"/>
      <c r="Q50" s="3518" t="n"/>
      <c r="R50" s="3519" t="n"/>
      <c r="S50" s="3519" t="n"/>
      <c r="T50" s="3519" t="n"/>
      <c r="U50" s="3519" t="n"/>
      <c r="V50" s="3519" t="n"/>
      <c r="W50" s="3519" t="n"/>
      <c r="X50" s="3519" t="n"/>
      <c r="Y50" s="3519" t="n"/>
      <c r="Z50" s="3519" t="n"/>
      <c r="AA50" s="3519" t="n"/>
      <c r="AB50" s="3519" t="n"/>
    </row>
    <row customFormat="1" customHeight="1" ht="14" r="51" s="3514">
      <c r="A51" s="3515" t="n"/>
      <c r="B51" s="3516" t="inlineStr">
        <is>
          <t>+</t>
        </is>
      </c>
      <c r="C51" s="3517" t="inlineStr">
        <is>
          <t>NOUVEAU EMPRUNTS A LMT</t>
        </is>
      </c>
      <c r="D51" s="3518" t="n">
        <v>37291</v>
      </c>
      <c r="E51" s="3518">
        <f>SUM(F51:Q51)</f>
        <v/>
      </c>
      <c r="F51" s="3518" t="n">
        <v>0</v>
      </c>
      <c r="G51" s="3518" t="n">
        <v>0</v>
      </c>
      <c r="H51" s="3518" t="n"/>
      <c r="I51" s="3518" t="n"/>
      <c r="J51" s="3518" t="n">
        <v>3840.50701</v>
      </c>
      <c r="K51" s="3518" t="n">
        <v>2312.36133478826</v>
      </c>
      <c r="L51" s="3518" t="n">
        <v>937.82532</v>
      </c>
      <c r="M51" s="3518" t="n">
        <v>403.546845</v>
      </c>
      <c r="N51" s="3518" t="n"/>
      <c r="O51" s="3518" t="n"/>
      <c r="P51" s="3518" t="n"/>
      <c r="Q51" s="3518" t="n"/>
      <c r="R51" s="3519" t="n"/>
      <c r="S51" s="3519" t="n"/>
      <c r="T51" s="3519" t="n"/>
      <c r="U51" s="3519" t="n"/>
      <c r="V51" s="3519" t="n"/>
      <c r="W51" s="3519" t="n"/>
      <c r="X51" s="3519" t="n"/>
      <c r="Y51" s="3519" t="n"/>
      <c r="Z51" s="3519" t="n"/>
      <c r="AA51" s="3519" t="n"/>
      <c r="AB51" s="3519" t="n"/>
    </row>
    <row customFormat="1" customHeight="1" ht="14" r="52" s="3514">
      <c r="A52" s="3515" t="n"/>
      <c r="B52" s="3516" t="inlineStr">
        <is>
          <t>+</t>
        </is>
      </c>
      <c r="C52" s="3517" t="inlineStr">
        <is>
          <t>NOUVEAU CREDITS SPOT</t>
        </is>
      </c>
      <c r="D52" s="3518" t="n">
        <v>0</v>
      </c>
      <c r="E52" s="3518">
        <f>SUM(F52:Q52)</f>
        <v/>
      </c>
      <c r="F52" s="3518" t="n">
        <v>1200</v>
      </c>
      <c r="G52" s="3518" t="n">
        <v>0</v>
      </c>
      <c r="H52" s="3518" t="n"/>
      <c r="I52" s="3518" t="n">
        <v>2.000965865657049e-321</v>
      </c>
      <c r="J52" s="3518" t="n">
        <v>0</v>
      </c>
      <c r="K52" s="3518" t="n">
        <v>0</v>
      </c>
      <c r="L52" s="3518" t="n">
        <v>0</v>
      </c>
      <c r="M52" s="3518" t="n">
        <v>0</v>
      </c>
      <c r="N52" s="3518" t="n"/>
      <c r="O52" s="3518" t="n"/>
      <c r="P52" s="3518" t="n"/>
      <c r="Q52" s="3518" t="n"/>
      <c r="R52" s="3519" t="n"/>
      <c r="S52" s="3519" t="n"/>
      <c r="T52" s="3519" t="n"/>
      <c r="U52" s="3519" t="n"/>
      <c r="V52" s="3519" t="n"/>
      <c r="W52" s="3519" t="n"/>
      <c r="X52" s="3519" t="n"/>
      <c r="Y52" s="3519" t="n"/>
      <c r="Z52" s="3519" t="n"/>
      <c r="AA52" s="3519" t="n"/>
      <c r="AB52" s="3519" t="n"/>
    </row>
    <row customFormat="1" customHeight="1" ht="14" r="53" s="3514">
      <c r="A53" s="3515" t="n"/>
      <c r="B53" s="3516" t="inlineStr">
        <is>
          <t>+</t>
        </is>
      </c>
      <c r="C53" s="3517" t="inlineStr">
        <is>
          <t>AUTRES (AUG K, PARTICIPATION, PRETS…)</t>
        </is>
      </c>
      <c r="D53" s="3518" t="n">
        <v>0</v>
      </c>
      <c r="E53" s="3518">
        <f>SUM(F53:Q53)</f>
        <v/>
      </c>
      <c r="F53" s="3518" t="n">
        <v>0</v>
      </c>
      <c r="G53" s="3518" t="n">
        <v>0</v>
      </c>
      <c r="H53" s="3518" t="n"/>
      <c r="I53" s="3518" t="n"/>
      <c r="J53" s="3518" t="n">
        <v>0</v>
      </c>
      <c r="K53" s="3518" t="n">
        <v>0</v>
      </c>
      <c r="L53" s="3518" t="n">
        <v>0</v>
      </c>
      <c r="M53" s="3518" t="n">
        <v>0</v>
      </c>
      <c r="N53" s="3518" t="n"/>
      <c r="O53" s="3518" t="n"/>
      <c r="P53" s="3518" t="n"/>
      <c r="Q53" s="3518" t="n"/>
      <c r="R53" s="3519" t="n"/>
      <c r="S53" s="3519" t="n"/>
      <c r="T53" s="3519" t="n"/>
      <c r="U53" s="3519" t="n"/>
      <c r="V53" s="3519" t="n"/>
      <c r="W53" s="3519" t="n"/>
      <c r="X53" s="3519" t="n"/>
      <c r="Y53" s="3519" t="n"/>
      <c r="Z53" s="3519" t="n"/>
      <c r="AA53" s="3519" t="n"/>
      <c r="AB53" s="3519" t="n"/>
    </row>
    <row customFormat="1" customHeight="1" ht="14" r="54" s="3514">
      <c r="A54" s="3515" t="n"/>
      <c r="B54" s="3562" t="inlineStr">
        <is>
          <t>+</t>
        </is>
      </c>
      <c r="C54" s="3563" t="inlineStr">
        <is>
          <t>PRODUITS FINANCIERS</t>
        </is>
      </c>
      <c r="D54" s="3572" t="n">
        <v>9</v>
      </c>
      <c r="E54" s="3572">
        <f>SUM(F54:Q54)</f>
        <v/>
      </c>
      <c r="F54" s="3572" t="n">
        <v>0</v>
      </c>
      <c r="G54" s="3572" t="n">
        <v>0</v>
      </c>
      <c r="H54" s="3572" t="n"/>
      <c r="I54" s="3572" t="n"/>
      <c r="J54" s="3572" t="n">
        <v>0</v>
      </c>
      <c r="K54" s="3572" t="n">
        <v>0</v>
      </c>
      <c r="L54" s="3572" t="n">
        <v>0</v>
      </c>
      <c r="M54" s="3572" t="n">
        <v>0</v>
      </c>
      <c r="N54" s="3572" t="n"/>
      <c r="O54" s="3572" t="n"/>
      <c r="P54" s="3572" t="n"/>
      <c r="Q54" s="3572" t="n"/>
      <c r="R54" s="3519" t="n"/>
      <c r="S54" s="3519" t="n"/>
      <c r="T54" s="3519" t="n"/>
      <c r="U54" s="3519" t="n"/>
      <c r="V54" s="3519" t="n"/>
      <c r="W54" s="3519" t="n"/>
      <c r="X54" s="3519" t="n"/>
      <c r="Y54" s="3519" t="n"/>
      <c r="Z54" s="3519" t="n"/>
      <c r="AA54" s="3519" t="n"/>
      <c r="AB54" s="3519" t="n"/>
    </row>
    <row customFormat="1" customHeight="1" ht="3" r="55" s="3514">
      <c r="A55" s="3515" t="n"/>
      <c r="B55" s="3507" t="n"/>
      <c r="C55" s="3507" t="n"/>
      <c r="D55" s="3507" t="n"/>
      <c r="E55" s="3507">
        <f>SUM(F55:Q55)</f>
        <v/>
      </c>
      <c r="F55" s="3507" t="n"/>
      <c r="G55" s="3507" t="n"/>
      <c r="H55" s="3507" t="n"/>
      <c r="I55" s="3507" t="n"/>
      <c r="J55" s="3507" t="n"/>
      <c r="K55" s="3507" t="n"/>
      <c r="L55" s="3507" t="n"/>
      <c r="M55" s="3507" t="n"/>
      <c r="N55" s="3507" t="n"/>
      <c r="O55" s="3507" t="n"/>
      <c r="P55" s="3507" t="n"/>
      <c r="Q55" s="3507" t="n"/>
      <c r="R55" s="3519" t="n"/>
      <c r="S55" s="3519" t="n"/>
      <c r="T55" s="3519" t="n"/>
      <c r="U55" s="3519" t="n"/>
      <c r="V55" s="3519" t="n"/>
      <c r="W55" s="3519" t="n"/>
      <c r="X55" s="3519" t="n"/>
      <c r="Y55" s="3519" t="n"/>
      <c r="Z55" s="3519" t="n"/>
      <c r="AA55" s="3519" t="n"/>
      <c r="AB55" s="3519" t="n"/>
    </row>
    <row customFormat="1" customHeight="1" ht="5.25" r="56" s="3514">
      <c r="A56" s="3515" t="n"/>
      <c r="B56" s="3507" t="n"/>
      <c r="C56" s="3507" t="n"/>
      <c r="D56" s="3507" t="n"/>
      <c r="E56" s="3507">
        <f>SUM(F56:Q56)</f>
        <v/>
      </c>
      <c r="F56" s="3507" t="n"/>
      <c r="G56" s="3507" t="n"/>
      <c r="H56" s="3507" t="n"/>
      <c r="I56" s="3507" t="n"/>
      <c r="J56" s="3507" t="n"/>
      <c r="K56" s="3507" t="n"/>
      <c r="L56" s="3507" t="n"/>
      <c r="M56" s="3507" t="n"/>
      <c r="N56" s="3507" t="n"/>
      <c r="O56" s="3507" t="n"/>
      <c r="P56" s="3507" t="n"/>
      <c r="Q56" s="3507" t="n"/>
      <c r="R56" s="3519" t="n"/>
      <c r="S56" s="3519" t="n"/>
      <c r="T56" s="3519" t="n"/>
      <c r="U56" s="3519" t="n"/>
      <c r="V56" s="3519" t="n"/>
      <c r="W56" s="3519" t="n"/>
      <c r="X56" s="3519" t="n"/>
      <c r="Y56" s="3519" t="n"/>
      <c r="Z56" s="3519" t="n"/>
      <c r="AA56" s="3519" t="n"/>
      <c r="AB56" s="3519" t="n"/>
    </row>
    <row customFormat="1" customHeight="1" ht="14" r="57" s="3514">
      <c r="A57" s="3515" t="n"/>
      <c r="B57" s="3573" t="inlineStr">
        <is>
          <t xml:space="preserve">   (E) FLUX MENSUEL         </t>
        </is>
      </c>
      <c r="C57" s="3548" t="n"/>
      <c r="D57" s="3549" t="n">
        <v>5855</v>
      </c>
      <c r="E57" s="3549">
        <f>SUM(F57:Q57)</f>
        <v/>
      </c>
      <c r="F57" s="3549" t="n">
        <v>-250</v>
      </c>
      <c r="G57" s="3549" t="n">
        <v>-948.830192</v>
      </c>
      <c r="H57" s="3549" t="n"/>
      <c r="I57" s="3549" t="n"/>
      <c r="J57" s="3549" t="n">
        <v>3436.753833</v>
      </c>
      <c r="K57" s="3549" t="n">
        <v>1212.47698778826</v>
      </c>
      <c r="L57" s="3549" t="n">
        <v>463.4707530000001</v>
      </c>
      <c r="M57" s="3549" t="n">
        <v>-413.4426649999999</v>
      </c>
      <c r="N57" s="3549" t="n"/>
      <c r="O57" s="3549" t="n"/>
      <c r="P57" s="3549" t="n"/>
      <c r="Q57" s="3549" t="n"/>
      <c r="R57" s="3519" t="n"/>
      <c r="S57" s="3519" t="n"/>
      <c r="T57" s="3519" t="n"/>
      <c r="U57" s="3519" t="n"/>
      <c r="V57" s="3519" t="n"/>
      <c r="W57" s="3519" t="n"/>
      <c r="X57" s="3519" t="n"/>
      <c r="Y57" s="3519" t="n"/>
      <c r="Z57" s="3519" t="n"/>
      <c r="AA57" s="3519" t="n"/>
      <c r="AB57" s="3519" t="n"/>
    </row>
    <row customFormat="1" customHeight="1" ht="15.75" r="58" s="3514">
      <c r="A58" s="3551" t="n"/>
      <c r="B58" s="3574" t="n"/>
      <c r="C58" s="3575" t="inlineStr">
        <is>
          <t xml:space="preserve">        DECAISSEMENTS CUMULES</t>
        </is>
      </c>
      <c r="D58" s="3554" t="n">
        <v>52507</v>
      </c>
      <c r="E58" s="3566">
        <f>SUM(F58:Q58)</f>
        <v/>
      </c>
      <c r="F58" s="3566" t="n">
        <v>-250</v>
      </c>
      <c r="G58" s="3566" t="n">
        <v>-1198.830192</v>
      </c>
      <c r="H58" s="3566" t="n"/>
      <c r="I58" s="3566" t="n"/>
      <c r="J58" s="3566" t="n">
        <v>-5142.7536359</v>
      </c>
      <c r="K58" s="3566" t="n">
        <v>-3930.27664811174</v>
      </c>
      <c r="L58" s="3566" t="n">
        <v>-3466.80589511174</v>
      </c>
      <c r="M58" s="3566" t="n">
        <v>-3880.24856011174</v>
      </c>
      <c r="N58" s="3566" t="n"/>
      <c r="O58" s="3566" t="n"/>
      <c r="P58" s="3566" t="n"/>
      <c r="Q58" s="3566" t="n"/>
      <c r="R58" s="3519" t="n"/>
      <c r="S58" s="3519" t="n"/>
      <c r="T58" s="3519" t="n"/>
      <c r="U58" s="3519" t="n"/>
      <c r="V58" s="3519" t="n"/>
      <c r="W58" s="3519" t="n"/>
      <c r="X58" s="3519" t="n"/>
      <c r="Y58" s="3519" t="n"/>
      <c r="Z58" s="3519" t="n"/>
      <c r="AA58" s="3519" t="n"/>
      <c r="AB58" s="3519" t="n"/>
    </row>
    <row customFormat="1" customHeight="1" ht="27.75" r="59" s="3507">
      <c r="E59" s="3507">
        <f>SUM(F59:Q59)</f>
        <v/>
      </c>
      <c r="R59" s="3519" t="n"/>
      <c r="S59" s="3519" t="n"/>
      <c r="T59" s="3519" t="n"/>
      <c r="U59" s="3519" t="n"/>
      <c r="V59" s="3519" t="n"/>
      <c r="W59" s="3519" t="n"/>
      <c r="X59" s="3519" t="n"/>
      <c r="Y59" s="3519" t="n"/>
      <c r="Z59" s="3519" t="n"/>
      <c r="AA59" s="3519" t="n"/>
      <c r="AB59" s="3519" t="n"/>
    </row>
    <row customFormat="1" customHeight="1" ht="17.25" r="60" s="3514">
      <c r="A60" s="3568" t="inlineStr">
        <is>
          <t>NET CASH FLOW</t>
        </is>
      </c>
      <c r="B60" s="3558" t="n"/>
      <c r="C60" s="3576" t="n"/>
      <c r="D60" s="3577" t="n"/>
      <c r="E60" s="3578">
        <f>SUM(F60:Q60)</f>
        <v/>
      </c>
      <c r="F60" s="3578" t="n"/>
      <c r="G60" s="3578" t="n"/>
      <c r="H60" s="3578" t="n"/>
      <c r="I60" s="3578" t="n"/>
      <c r="J60" s="3578" t="n"/>
      <c r="K60" s="3578" t="n"/>
      <c r="L60" s="3578" t="n"/>
      <c r="M60" s="3578" t="n"/>
      <c r="N60" s="3578" t="n"/>
      <c r="O60" s="3578" t="n"/>
      <c r="P60" s="3578" t="n"/>
      <c r="Q60" s="3578" t="n"/>
      <c r="R60" s="3519" t="n"/>
      <c r="S60" s="3519" t="n"/>
      <c r="T60" s="3519" t="n"/>
      <c r="U60" s="3519" t="n"/>
      <c r="V60" s="3519" t="n"/>
      <c r="W60" s="3519" t="n"/>
      <c r="X60" s="3519" t="n"/>
      <c r="Y60" s="3519" t="n"/>
      <c r="Z60" s="3519" t="n"/>
      <c r="AA60" s="3519" t="n"/>
      <c r="AB60" s="3519" t="n"/>
    </row>
    <row customFormat="1" customHeight="1" ht="30.75" r="61" s="3514">
      <c r="A61" s="3515" t="n"/>
      <c r="B61" s="3579" t="n"/>
      <c r="C61" s="3580" t="inlineStr">
        <is>
          <t>FLUX NET MENSUEL (C+D+E)</t>
        </is>
      </c>
      <c r="D61" s="3561" t="n">
        <v>5682</v>
      </c>
      <c r="E61" s="3561">
        <f>SUM(F61:Q61)</f>
        <v/>
      </c>
      <c r="F61" s="3561" t="n">
        <v>-5157.372001911865</v>
      </c>
      <c r="G61" s="3561" t="n">
        <v>-5448.444774449154</v>
      </c>
      <c r="H61" s="3561" t="n"/>
      <c r="I61" s="3561" t="n"/>
      <c r="J61" s="3561" t="n">
        <v>2789.961059052</v>
      </c>
      <c r="K61" s="3561" t="n">
        <v>-1775.083768736185</v>
      </c>
      <c r="L61" s="3561" t="n">
        <v>1768.340030510341</v>
      </c>
      <c r="M61" s="3561" t="n">
        <v>2069.39285991353</v>
      </c>
      <c r="N61" s="3561" t="n"/>
      <c r="O61" s="3561" t="n"/>
      <c r="P61" s="3561" t="n"/>
      <c r="Q61" s="3561" t="n"/>
      <c r="R61" s="3519" t="n"/>
      <c r="S61" s="3519" t="n"/>
      <c r="T61" s="3519" t="n"/>
      <c r="U61" s="3519" t="n"/>
      <c r="V61" s="3519" t="n"/>
      <c r="W61" s="3519" t="n"/>
      <c r="X61" s="3519" t="n"/>
      <c r="Y61" s="3519" t="n"/>
      <c r="Z61" s="3519" t="n"/>
      <c r="AA61" s="3519" t="n"/>
      <c r="AB61" s="3519" t="n"/>
    </row>
    <row customFormat="1" customHeight="1" ht="30.75" r="62" s="3514">
      <c r="A62" s="3515" t="n"/>
      <c r="B62" s="3579" t="n"/>
      <c r="C62" s="3580" t="inlineStr">
        <is>
          <t>FLUX NET CUMULE (C+D+E)</t>
        </is>
      </c>
      <c r="D62" s="3561" t="n">
        <v>5682</v>
      </c>
      <c r="E62" s="3561">
        <f>SUM(F62:Q62)</f>
        <v/>
      </c>
      <c r="F62" s="3561" t="n">
        <v>-5157.372001911865</v>
      </c>
      <c r="G62" s="3561" t="n">
        <v>-5448.444774449154</v>
      </c>
      <c r="H62" s="3561" t="n"/>
      <c r="I62" s="3561" t="n"/>
      <c r="J62" s="3561" t="n">
        <v>2789.961059052</v>
      </c>
      <c r="K62" s="3561" t="n">
        <v>-1775.083768736185</v>
      </c>
      <c r="L62" s="3561" t="n">
        <v>1768.340030510341</v>
      </c>
      <c r="M62" s="3561" t="n">
        <v>2069.39285991353</v>
      </c>
      <c r="N62" s="3561" t="n"/>
      <c r="O62" s="3561" t="n"/>
      <c r="P62" s="3561" t="n"/>
      <c r="Q62" s="3561" t="n"/>
      <c r="R62" s="3519" t="n"/>
      <c r="S62" s="3519" t="n"/>
      <c r="T62" s="3519" t="n"/>
      <c r="U62" s="3519" t="n"/>
      <c r="V62" s="3519" t="n"/>
      <c r="W62" s="3519" t="n"/>
      <c r="X62" s="3519" t="n"/>
      <c r="Y62" s="3519" t="n"/>
      <c r="Z62" s="3519" t="n"/>
      <c r="AA62" s="3519" t="n"/>
      <c r="AB62" s="3519" t="n"/>
    </row>
    <row customFormat="1" customHeight="1" ht="25.5" r="63" s="3514">
      <c r="A63" s="3515" t="n"/>
      <c r="B63" s="3579" t="n"/>
      <c r="C63" s="3581" t="n"/>
      <c r="D63" s="3561" t="n"/>
      <c r="E63" s="3561">
        <f>SUM(F63:Q63)</f>
        <v/>
      </c>
      <c r="F63" s="3561" t="n"/>
      <c r="G63" s="3561" t="n"/>
      <c r="H63" s="3561" t="n"/>
      <c r="I63" s="3561" t="n"/>
      <c r="J63" s="3561" t="n"/>
      <c r="K63" s="3561" t="n"/>
      <c r="L63" s="3561" t="n"/>
      <c r="M63" s="3561" t="n"/>
      <c r="N63" s="3561" t="n"/>
      <c r="O63" s="3561" t="n"/>
      <c r="P63" s="3561" t="n"/>
      <c r="Q63" s="3561" t="n"/>
      <c r="R63" s="3519" t="n"/>
      <c r="S63" s="3519" t="n"/>
      <c r="T63" s="3519" t="n"/>
      <c r="U63" s="3519" t="n"/>
      <c r="V63" s="3519" t="n"/>
      <c r="W63" s="3519" t="n"/>
      <c r="X63" s="3519" t="n"/>
      <c r="Y63" s="3519" t="n"/>
      <c r="Z63" s="3519" t="n"/>
      <c r="AA63" s="3519" t="n"/>
      <c r="AB63" s="3519" t="n"/>
    </row>
    <row customFormat="1" customHeight="1" ht="16" r="64" s="3514">
      <c r="A64" s="3551" t="n"/>
      <c r="B64" s="3582" t="n"/>
      <c r="C64" s="3583" t="n"/>
      <c r="D64" s="3583" t="n"/>
      <c r="E64" s="3565">
        <f>SUM(F64:Q64)</f>
        <v/>
      </c>
      <c r="F64" s="3565" t="n"/>
      <c r="G64" s="3565" t="n"/>
      <c r="H64" s="3565" t="n"/>
      <c r="I64" s="3565" t="n"/>
      <c r="J64" s="3565" t="n"/>
      <c r="K64" s="3565" t="n"/>
      <c r="L64" s="3565" t="n"/>
      <c r="M64" s="3565" t="n"/>
      <c r="N64" s="3565" t="n"/>
      <c r="O64" s="3565" t="n"/>
      <c r="P64" s="3565" t="n"/>
      <c r="Q64" s="3565" t="n"/>
      <c r="R64" s="3519" t="n"/>
      <c r="S64" s="3519" t="n"/>
      <c r="T64" s="3519" t="n"/>
      <c r="U64" s="3519" t="n"/>
      <c r="V64" s="3519" t="n"/>
      <c r="W64" s="3519" t="n"/>
      <c r="X64" s="3519" t="n"/>
      <c r="Y64" s="3519" t="n"/>
      <c r="Z64" s="3519" t="n"/>
      <c r="AA64" s="3519" t="n"/>
      <c r="AB64" s="3519" t="n"/>
    </row>
    <row customFormat="1" customHeight="1" ht="7.5" r="65" s="3528">
      <c r="R65" s="3519" t="n"/>
      <c r="S65" s="3519" t="n"/>
      <c r="T65" s="3519" t="n"/>
      <c r="U65" s="3519" t="n"/>
      <c r="V65" s="3519" t="n"/>
      <c r="W65" s="3519" t="n"/>
      <c r="X65" s="3519" t="n"/>
      <c r="Y65" s="3519" t="n"/>
      <c r="Z65" s="3519" t="n"/>
      <c r="AA65" s="3519" t="n"/>
      <c r="AB65" s="3519" t="n"/>
    </row>
    <row customFormat="1" customHeight="1" ht="17.25" r="66" s="3528">
      <c r="R66" s="3519" t="n"/>
      <c r="S66" s="3519" t="n"/>
      <c r="T66" s="3519" t="n"/>
      <c r="U66" s="3519" t="n"/>
      <c r="V66" s="3519" t="n"/>
      <c r="W66" s="3519" t="n"/>
      <c r="X66" s="3519" t="n"/>
      <c r="Y66" s="3519" t="n"/>
      <c r="Z66" s="3519" t="n"/>
      <c r="AA66" s="3519" t="n"/>
      <c r="AB66" s="3519" t="n"/>
    </row>
    <row customFormat="1" customHeight="1" ht="18" r="67" s="3514">
      <c r="A67" s="3568" t="inlineStr">
        <is>
          <t>DETTE NETTE</t>
        </is>
      </c>
      <c r="B67" s="3584" t="inlineStr">
        <is>
          <t xml:space="preserve"> </t>
        </is>
      </c>
      <c r="C67" s="3576" t="inlineStr">
        <is>
          <t>PORTEFEUILLE EN VALEUR DE PLACEMENT</t>
        </is>
      </c>
      <c r="D67" s="3576" t="n"/>
      <c r="E67" s="3585">
        <f>SUM(F67:Q67)</f>
        <v/>
      </c>
      <c r="F67" s="3578" t="n"/>
      <c r="G67" s="3578" t="n"/>
      <c r="H67" s="3578" t="n"/>
      <c r="I67" s="3578" t="n"/>
      <c r="J67" s="3578" t="n"/>
      <c r="K67" s="3578" t="n"/>
      <c r="L67" s="3578" t="n"/>
      <c r="M67" s="3578" t="n"/>
      <c r="N67" s="3578" t="n"/>
      <c r="O67" s="3578" t="n"/>
      <c r="P67" s="3578" t="n"/>
      <c r="Q67" s="3578" t="n"/>
      <c r="R67" s="3519" t="n"/>
      <c r="S67" s="3519" t="n"/>
      <c r="T67" s="3519" t="n"/>
      <c r="U67" s="3519" t="n"/>
      <c r="V67" s="3519" t="n"/>
      <c r="W67" s="3519" t="n"/>
      <c r="X67" s="3519" t="n"/>
      <c r="Y67" s="3519" t="n"/>
      <c r="Z67" s="3519" t="n"/>
      <c r="AA67" s="3519" t="n"/>
      <c r="AB67" s="3519" t="n"/>
    </row>
    <row customFormat="1" customHeight="1" ht="18" r="68" s="3514">
      <c r="A68" s="3515" t="n"/>
      <c r="B68" s="3586" t="n"/>
      <c r="C68" s="3580" t="inlineStr">
        <is>
          <t>COMPTES SEQUESTRES</t>
        </is>
      </c>
      <c r="D68" s="3580" t="n"/>
      <c r="E68" s="3587">
        <f>SUM(F68:Q68)</f>
        <v/>
      </c>
      <c r="F68" s="3561" t="n"/>
      <c r="G68" s="3561" t="n"/>
      <c r="H68" s="3561" t="n"/>
      <c r="I68" s="3561" t="n"/>
      <c r="J68" s="3561" t="n"/>
      <c r="K68" s="3561" t="n"/>
      <c r="L68" s="3561" t="n"/>
      <c r="M68" s="3561" t="n"/>
      <c r="N68" s="3561" t="n"/>
      <c r="O68" s="3561" t="n"/>
      <c r="P68" s="3561" t="n"/>
      <c r="Q68" s="3561" t="n"/>
      <c r="R68" s="3519" t="n"/>
      <c r="S68" s="3519" t="n"/>
      <c r="T68" s="3519" t="n"/>
      <c r="U68" s="3519" t="n"/>
      <c r="V68" s="3519" t="n"/>
      <c r="W68" s="3519" t="n"/>
      <c r="X68" s="3519" t="n"/>
      <c r="Y68" s="3519" t="n"/>
      <c r="Z68" s="3519" t="n"/>
      <c r="AA68" s="3519" t="n"/>
      <c r="AB68" s="3519" t="n"/>
    </row>
    <row customFormat="1" customHeight="1" ht="18" r="69" s="3514">
      <c r="A69" s="3515" t="n"/>
      <c r="B69" s="3586" t="n"/>
      <c r="C69" s="3580" t="inlineStr">
        <is>
          <t>DISPONIBILITES EN TRESORERIE (BQ+REGIES+..)</t>
        </is>
      </c>
      <c r="D69" s="3561" t="n">
        <v>10453</v>
      </c>
      <c r="E69" s="3587">
        <f>Q69</f>
        <v/>
      </c>
      <c r="F69" s="3561" t="n">
        <v>-5157.372001911865</v>
      </c>
      <c r="G69" s="3561" t="n">
        <v>-10605.81677636102</v>
      </c>
      <c r="H69" s="3561" t="n"/>
      <c r="I69" s="3561" t="n"/>
      <c r="J69" s="3561" t="n">
        <v>10926.227809541</v>
      </c>
      <c r="K69" s="3561" t="n">
        <v>9151.144040804815</v>
      </c>
      <c r="L69" s="3561" t="n">
        <v>11137.9156775103</v>
      </c>
      <c r="M69" s="3561" t="n">
        <v>13207.30853742383</v>
      </c>
      <c r="N69" s="3561" t="n"/>
      <c r="O69" s="3561" t="n"/>
      <c r="P69" s="3561" t="n"/>
      <c r="Q69" s="3561" t="n"/>
      <c r="R69" s="3519" t="n"/>
      <c r="S69" s="3519" t="n"/>
      <c r="T69" s="3519" t="n"/>
      <c r="U69" s="3519" t="n"/>
      <c r="V69" s="3519" t="n"/>
      <c r="W69" s="3519" t="n"/>
      <c r="X69" s="3519" t="n"/>
      <c r="Y69" s="3519" t="n"/>
      <c r="Z69" s="3519" t="n"/>
      <c r="AA69" s="3519" t="n"/>
      <c r="AB69" s="3519" t="n"/>
    </row>
    <row customFormat="1" customHeight="1" ht="19.5" r="70" s="3514">
      <c r="A70" s="3515" t="n"/>
      <c r="B70" s="3588" t="inlineStr">
        <is>
          <t xml:space="preserve"> </t>
        </is>
      </c>
      <c r="C70" s="3589" t="inlineStr">
        <is>
          <t xml:space="preserve">CASH &amp; CASH EQUIVALENT </t>
        </is>
      </c>
      <c r="D70" s="3589" t="n">
        <v>10453</v>
      </c>
      <c r="E70" s="3590">
        <f>SUM(E67:E69)</f>
        <v/>
      </c>
      <c r="F70" s="3590" t="n"/>
      <c r="G70" s="3590" t="n"/>
      <c r="H70" s="3590" t="n"/>
      <c r="I70" s="3590" t="n"/>
      <c r="J70" s="3590" t="n"/>
      <c r="K70" s="3590" t="n">
        <v>9151.144040804815</v>
      </c>
      <c r="L70" s="3590" t="n">
        <v>10919.48407131516</v>
      </c>
      <c r="M70" s="3590" t="n">
        <v>13207.30853742383</v>
      </c>
      <c r="N70" s="3590" t="n"/>
      <c r="O70" s="3590" t="n"/>
      <c r="P70" s="3590" t="n"/>
      <c r="Q70" s="3590" t="n"/>
      <c r="R70" s="3519" t="n"/>
      <c r="S70" s="3519" t="n"/>
      <c r="T70" s="3519" t="n"/>
      <c r="U70" s="3519" t="n"/>
      <c r="V70" s="3519" t="n"/>
      <c r="W70" s="3519" t="n"/>
      <c r="X70" s="3519" t="n"/>
      <c r="Y70" s="3519" t="n"/>
      <c r="Z70" s="3519" t="n"/>
      <c r="AA70" s="3519" t="n"/>
      <c r="AB70" s="3519" t="n"/>
    </row>
    <row customFormat="1" customHeight="1" ht="8.25" r="71" s="3514">
      <c r="A71" s="3515" t="n"/>
      <c r="B71" s="3586" t="n"/>
      <c r="C71" s="3507" t="n"/>
      <c r="D71" s="3591" t="n"/>
      <c r="E71" s="3591" t="n"/>
      <c r="F71" s="3591" t="n"/>
      <c r="G71" s="3591" t="n"/>
      <c r="H71" s="3591" t="n"/>
      <c r="I71" s="3591" t="n"/>
      <c r="J71" s="3591" t="n"/>
      <c r="K71" s="3591" t="n"/>
      <c r="L71" s="3591" t="n"/>
      <c r="M71" s="3591" t="n"/>
      <c r="N71" s="3591" t="n"/>
      <c r="O71" s="3591" t="n"/>
      <c r="P71" s="3591" t="n"/>
      <c r="Q71" s="3591" t="n"/>
      <c r="R71" s="3519" t="n"/>
      <c r="S71" s="3519" t="n"/>
      <c r="T71" s="3519" t="n"/>
      <c r="U71" s="3519" t="n"/>
      <c r="V71" s="3519" t="n"/>
      <c r="W71" s="3519" t="n"/>
      <c r="X71" s="3519" t="n"/>
      <c r="Y71" s="3519" t="n"/>
      <c r="Z71" s="3519" t="n"/>
      <c r="AA71" s="3519" t="n"/>
      <c r="AB71" s="3519" t="n"/>
    </row>
    <row customFormat="1" customHeight="1" ht="18" r="72" s="3514">
      <c r="A72" s="3515" t="n"/>
      <c r="B72" s="3584" t="inlineStr">
        <is>
          <t xml:space="preserve"> </t>
        </is>
      </c>
      <c r="C72" s="3576" t="inlineStr">
        <is>
          <t>EMPRUNTS BANCAIRES</t>
        </is>
      </c>
      <c r="D72" s="3592" t="n">
        <v>71283</v>
      </c>
      <c r="E72" s="3585">
        <f>Q72</f>
        <v/>
      </c>
      <c r="F72" s="3578" t="n"/>
      <c r="G72" s="3578" t="n"/>
      <c r="H72" s="3578" t="n"/>
      <c r="I72" s="3578" t="n"/>
      <c r="J72" s="3578" t="n"/>
      <c r="K72" s="3578" t="n">
        <v>70838.644149</v>
      </c>
      <c r="L72" s="3578" t="n">
        <v>71433.891271</v>
      </c>
      <c r="M72" s="3578" t="n">
        <v>71093.982773</v>
      </c>
      <c r="N72" s="3578" t="n"/>
      <c r="O72" s="3578" t="n"/>
      <c r="P72" s="3578" t="n"/>
      <c r="Q72" s="3578" t="n"/>
      <c r="R72" s="3519" t="n"/>
      <c r="S72" s="3519" t="n"/>
      <c r="T72" s="3519" t="n"/>
      <c r="U72" s="3519" t="n"/>
      <c r="V72" s="3519" t="n"/>
      <c r="W72" s="3519" t="n"/>
      <c r="X72" s="3519" t="n"/>
      <c r="Y72" s="3519" t="n"/>
      <c r="Z72" s="3519" t="n"/>
      <c r="AA72" s="3519" t="n"/>
      <c r="AB72" s="3519" t="n"/>
    </row>
    <row customFormat="1" customHeight="1" ht="18" r="73" s="3514">
      <c r="A73" s="3515" t="n"/>
      <c r="B73" s="3586" t="n"/>
      <c r="C73" s="3580" t="inlineStr">
        <is>
          <t>CREDIT FOURNISSEURS</t>
        </is>
      </c>
      <c r="D73" s="3593" t="n"/>
      <c r="E73" s="3587">
        <f>Q73</f>
        <v/>
      </c>
      <c r="F73" s="3561" t="n"/>
      <c r="G73" s="3561" t="n"/>
      <c r="H73" s="3561" t="n"/>
      <c r="I73" s="3561" t="n"/>
      <c r="J73" s="3561" t="n"/>
      <c r="K73" s="3561" t="n"/>
      <c r="L73" s="3561" t="n"/>
      <c r="M73" s="3561" t="n"/>
      <c r="N73" s="3561" t="n"/>
      <c r="O73" s="3561" t="n"/>
      <c r="P73" s="3561" t="n"/>
      <c r="Q73" s="3561" t="n"/>
      <c r="R73" s="3519" t="n"/>
      <c r="S73" s="3519" t="n"/>
      <c r="T73" s="3519" t="n"/>
      <c r="U73" s="3519" t="n"/>
      <c r="V73" s="3519" t="n"/>
      <c r="W73" s="3519" t="n"/>
      <c r="X73" s="3519" t="n"/>
      <c r="Y73" s="3519" t="n"/>
      <c r="Z73" s="3519" t="n"/>
      <c r="AA73" s="3519" t="n"/>
      <c r="AB73" s="3519" t="n"/>
    </row>
    <row customFormat="1" customHeight="1" ht="18" r="74" s="3514">
      <c r="A74" s="3515" t="n"/>
      <c r="B74" s="3586" t="n"/>
      <c r="C74" s="3580" t="inlineStr">
        <is>
          <t>CREDIT SPOT</t>
        </is>
      </c>
      <c r="D74" s="3593" t="n">
        <v>1531</v>
      </c>
      <c r="E74" s="3587">
        <f>Q74</f>
        <v/>
      </c>
      <c r="F74" s="3561" t="n"/>
      <c r="G74" s="3561" t="n"/>
      <c r="H74" s="3561" t="n"/>
      <c r="I74" s="3561" t="n"/>
      <c r="J74" s="3561" t="n"/>
      <c r="K74" s="3561" t="n">
        <v>1280.607503</v>
      </c>
      <c r="L74" s="3561" t="n">
        <v>769.2715679082989</v>
      </c>
      <c r="M74" s="3561" t="n">
        <v>746.152436946188</v>
      </c>
      <c r="N74" s="3561" t="n"/>
      <c r="O74" s="3561" t="n"/>
      <c r="P74" s="3561" t="n"/>
      <c r="Q74" s="3561" t="n"/>
      <c r="R74" s="3519" t="n"/>
      <c r="S74" s="3519" t="n"/>
      <c r="T74" s="3519" t="n"/>
      <c r="U74" s="3519" t="n"/>
      <c r="V74" s="3519" t="n"/>
      <c r="W74" s="3519" t="n"/>
      <c r="X74" s="3519" t="n"/>
      <c r="Y74" s="3519" t="n"/>
      <c r="Z74" s="3519" t="n"/>
      <c r="AA74" s="3519" t="n"/>
      <c r="AB74" s="3519" t="n"/>
    </row>
    <row customFormat="1" customHeight="1" ht="18" r="75" s="3514">
      <c r="A75" s="3515" t="n"/>
      <c r="B75" s="3586" t="n"/>
      <c r="C75" s="3580" t="inlineStr">
        <is>
          <t>AUTRES DETTES FINANCIERES</t>
        </is>
      </c>
      <c r="D75" s="3593" t="n"/>
      <c r="E75" s="3587">
        <f>Q75</f>
        <v/>
      </c>
      <c r="F75" s="3561" t="n"/>
      <c r="G75" s="3561" t="n"/>
      <c r="H75" s="3561" t="n"/>
      <c r="I75" s="3561" t="n"/>
      <c r="J75" s="3561" t="n"/>
      <c r="K75" s="3561" t="n"/>
      <c r="L75" s="3561" t="n"/>
      <c r="M75" s="3561" t="n"/>
      <c r="N75" s="3561" t="n"/>
      <c r="O75" s="3561" t="n"/>
      <c r="P75" s="3561" t="n"/>
      <c r="Q75" s="3561" t="n"/>
      <c r="R75" s="3519" t="n"/>
      <c r="S75" s="3519" t="n"/>
      <c r="T75" s="3519" t="n"/>
      <c r="U75" s="3519" t="n"/>
      <c r="V75" s="3519" t="n"/>
      <c r="W75" s="3519" t="n"/>
      <c r="X75" s="3519" t="n"/>
      <c r="Y75" s="3519" t="n"/>
      <c r="Z75" s="3519" t="n"/>
      <c r="AA75" s="3519" t="n"/>
      <c r="AB75" s="3519" t="n"/>
    </row>
    <row customFormat="1" customHeight="1" ht="18" r="76" s="3514">
      <c r="A76" s="3515" t="n"/>
      <c r="B76" s="3586" t="n"/>
      <c r="C76" s="3580" t="inlineStr">
        <is>
          <t>INTERETS COURUS NON ECHUS</t>
        </is>
      </c>
      <c r="D76" s="3593" t="n">
        <v>762</v>
      </c>
      <c r="E76" s="3587">
        <f>Q76</f>
        <v/>
      </c>
      <c r="F76" s="3561" t="n"/>
      <c r="G76" s="3561" t="n"/>
      <c r="H76" s="3561" t="n"/>
      <c r="I76" s="3561" t="n"/>
      <c r="J76" s="3561" t="n"/>
      <c r="K76" s="3561" t="n">
        <v>906.423995</v>
      </c>
      <c r="L76" s="3561" t="n">
        <v>809.365404</v>
      </c>
      <c r="M76" s="3561" t="n">
        <v>1054.635443</v>
      </c>
      <c r="N76" s="3561" t="n"/>
      <c r="O76" s="3561" t="n"/>
      <c r="P76" s="3561" t="n"/>
      <c r="Q76" s="3561" t="n"/>
      <c r="R76" s="3519" t="n"/>
      <c r="S76" s="3519" t="n"/>
      <c r="T76" s="3519" t="n"/>
      <c r="U76" s="3519" t="n"/>
      <c r="V76" s="3519" t="n"/>
      <c r="W76" s="3519" t="n"/>
      <c r="X76" s="3519" t="n"/>
      <c r="Y76" s="3519" t="n"/>
      <c r="Z76" s="3519" t="n"/>
      <c r="AA76" s="3519" t="n"/>
      <c r="AB76" s="3519" t="n"/>
    </row>
    <row customFormat="1" customHeight="1" ht="19.5" r="77" s="3514">
      <c r="A77" s="3551" t="n"/>
      <c r="B77" s="3588" t="inlineStr">
        <is>
          <t xml:space="preserve"> </t>
        </is>
      </c>
      <c r="C77" s="3589" t="inlineStr">
        <is>
          <t>DETTE BRUTE</t>
        </is>
      </c>
      <c r="D77" s="3590" t="n">
        <v>73576</v>
      </c>
      <c r="E77" s="3590">
        <f>SUM(E72:E76)</f>
        <v/>
      </c>
      <c r="F77" s="3590" t="n">
        <v>0</v>
      </c>
      <c r="G77" s="3590" t="n">
        <v>0</v>
      </c>
      <c r="H77" s="3590" t="n"/>
      <c r="I77" s="3590" t="n"/>
      <c r="J77" s="3590" t="n">
        <v>72687.134607</v>
      </c>
      <c r="K77" s="3590" t="n">
        <v>73025.67564700001</v>
      </c>
      <c r="L77" s="3590" t="n">
        <v>73012.5282429083</v>
      </c>
      <c r="M77" s="3590" t="n">
        <v>72894.77065294619</v>
      </c>
      <c r="N77" s="3590" t="n"/>
      <c r="O77" s="3590" t="n"/>
      <c r="P77" s="3590" t="n"/>
      <c r="Q77" s="3590" t="n"/>
      <c r="R77" s="3519" t="n"/>
      <c r="S77" s="3519" t="n"/>
      <c r="T77" s="3519" t="n"/>
      <c r="U77" s="3519" t="n"/>
      <c r="V77" s="3519" t="n"/>
      <c r="W77" s="3519" t="n"/>
      <c r="X77" s="3519" t="n"/>
      <c r="Y77" s="3519" t="n"/>
      <c r="Z77" s="3519" t="n"/>
      <c r="AA77" s="3519" t="n"/>
      <c r="AB77" s="3519" t="n"/>
    </row>
    <row customFormat="1" customHeight="1" hidden="1" ht="14" r="78" s="3528">
      <c r="D78" s="3528" t="n">
        <v>69627.53912099999</v>
      </c>
      <c r="E78" s="3528">
        <f>E70-E77</f>
        <v/>
      </c>
      <c r="R78" s="3594" t="n"/>
      <c r="S78" s="3514" t="n"/>
    </row>
    <row customFormat="1" customHeight="1" hidden="1" ht="14" r="79" s="2389">
      <c r="A79" s="3528" t="inlineStr">
        <is>
          <t>Convention de signe:</t>
        </is>
      </c>
      <c r="B79" s="3528" t="n"/>
      <c r="C79" s="3528" t="n"/>
      <c r="D79" s="3528" t="n"/>
      <c r="E79" s="3528">
        <f>E78-D78</f>
        <v/>
      </c>
      <c r="F79" s="3528" t="n"/>
      <c r="G79" s="3528" t="n"/>
      <c r="H79" s="3528" t="n"/>
      <c r="I79" s="3528" t="n"/>
      <c r="J79" s="3528" t="n"/>
      <c r="K79" s="3528" t="n"/>
      <c r="L79" s="3528" t="n"/>
      <c r="M79" s="3528" t="n"/>
      <c r="N79" s="3528" t="n"/>
      <c r="O79" s="3528" t="n"/>
      <c r="P79" s="3528" t="n"/>
      <c r="Q79" s="3528" t="n"/>
      <c r="R79" s="3594" t="n"/>
      <c r="S79" s="3514" t="n"/>
    </row>
    <row customFormat="1" customHeight="1" hidden="1" ht="14" r="80" s="2389">
      <c r="A80" s="3528" t="inlineStr">
        <is>
          <t>Cash reçu + / Cash payé -</t>
        </is>
      </c>
      <c r="B80" s="3528" t="n"/>
      <c r="C80" s="3528" t="n"/>
      <c r="D80" s="3528" t="n"/>
      <c r="E80" s="3528" t="n">
        <v>-105971.93436374</v>
      </c>
      <c r="F80" s="3528" t="n"/>
      <c r="G80" s="3528" t="n"/>
      <c r="H80" s="3528" t="n"/>
      <c r="I80" s="3528" t="n"/>
      <c r="J80" s="3528" t="n"/>
      <c r="K80" s="3528" t="n"/>
      <c r="L80" s="3528" t="n"/>
      <c r="M80" s="3528" t="n"/>
      <c r="N80" s="3528" t="n"/>
      <c r="O80" s="3528" t="n"/>
      <c r="P80" s="3528" t="n"/>
      <c r="Q80" s="3528" t="n"/>
      <c r="R80" s="3594" t="n"/>
      <c r="S80" s="3514" t="n"/>
    </row>
    <row customFormat="1" customHeight="1" hidden="1" ht="14" r="81" s="2389">
      <c r="A81" s="3528" t="inlineStr">
        <is>
          <t>Trésorerie positive (+), Dette brute (-)</t>
        </is>
      </c>
      <c r="B81" s="3528" t="n"/>
      <c r="C81" s="3528" t="n"/>
      <c r="D81" s="3528" t="n"/>
      <c r="E81" s="3528">
        <f>E78-E80</f>
        <v/>
      </c>
      <c r="F81" s="3528" t="n"/>
      <c r="G81" s="3528" t="n"/>
      <c r="H81" s="3528" t="n"/>
      <c r="I81" s="3528" t="n"/>
      <c r="J81" s="3528" t="n"/>
      <c r="K81" s="3528" t="n"/>
      <c r="L81" s="3528" t="n"/>
      <c r="M81" s="3528" t="n"/>
      <c r="N81" s="3528" t="n"/>
      <c r="O81" s="3528" t="n"/>
      <c r="P81" s="3528" t="n"/>
      <c r="Q81" s="3528" t="n"/>
      <c r="S81" s="3514" t="n"/>
    </row>
    <row customFormat="1" customHeight="1" hidden="1" ht="14" r="82" s="2389">
      <c r="A82" s="3528" t="n"/>
      <c r="B82" s="3528" t="n"/>
      <c r="C82" s="3528" t="n"/>
      <c r="D82" s="3528" t="n"/>
      <c r="E82" s="3528" t="n"/>
      <c r="F82" s="3528" t="n"/>
      <c r="G82" s="3528" t="n"/>
      <c r="H82" s="3528" t="n"/>
      <c r="I82" s="3528" t="n"/>
      <c r="J82" s="3528" t="n"/>
      <c r="K82" s="3528" t="n"/>
      <c r="L82" s="3528" t="n"/>
      <c r="M82" s="3528" t="n"/>
      <c r="N82" s="3528" t="n"/>
      <c r="O82" s="3528" t="n"/>
      <c r="P82" s="3528" t="n"/>
      <c r="Q82" s="3528" t="n"/>
      <c r="S82" s="3514" t="n"/>
    </row>
    <row customFormat="1" customHeight="1" hidden="1" ht="14" r="83" s="2389">
      <c r="A83" s="3528" t="n"/>
      <c r="B83" s="3528" t="n"/>
      <c r="C83" s="3528" t="n"/>
      <c r="D83" s="3528" t="n"/>
      <c r="E83" s="3528" t="n"/>
      <c r="F83" s="3528" t="n"/>
      <c r="G83" s="3528" t="n"/>
      <c r="H83" s="3528" t="n"/>
      <c r="I83" s="3528" t="n"/>
      <c r="J83" s="3528" t="n"/>
      <c r="K83" s="3528" t="n"/>
      <c r="L83" s="3528" t="n"/>
      <c r="M83" s="3528" t="n"/>
      <c r="N83" s="3528" t="n"/>
      <c r="O83" s="3528" t="n"/>
      <c r="P83" s="3528" t="n"/>
      <c r="Q83" s="3528" t="n"/>
      <c r="S83" s="3514" t="n"/>
    </row>
    <row customFormat="1" customHeight="1" hidden="1" ht="14" r="84" s="2389">
      <c r="A84" s="3528" t="inlineStr">
        <is>
          <t>Contrôle dette brute</t>
        </is>
      </c>
      <c r="B84" s="3528" t="n"/>
      <c r="C84" s="3528" t="n"/>
      <c r="D84" s="3528" t="n"/>
      <c r="E84" s="3528">
        <f>+D77-E49-E50-E51-E52-E77</f>
        <v/>
      </c>
      <c r="F84" s="3528" t="n"/>
      <c r="G84" s="3528" t="n"/>
      <c r="H84" s="3528" t="n"/>
      <c r="I84" s="3528" t="n"/>
      <c r="J84" s="3528" t="n"/>
      <c r="K84" s="3528" t="n"/>
      <c r="L84" s="3528" t="n"/>
      <c r="M84" s="3528" t="n"/>
      <c r="N84" s="3528" t="n"/>
      <c r="O84" s="3528" t="n"/>
      <c r="P84" s="3528" t="n"/>
      <c r="Q84" s="3528" t="n"/>
      <c r="S84" s="3514" t="n"/>
    </row>
    <row customFormat="1" customHeight="1" hidden="1" ht="14" r="85" s="2389">
      <c r="A85" s="3528" t="inlineStr">
        <is>
          <t>Flux dette cumulé</t>
        </is>
      </c>
      <c r="B85" s="3528" t="n"/>
      <c r="C85" s="3528" t="n"/>
      <c r="D85" s="3528" t="n"/>
      <c r="E85" s="3528">
        <f>+E49+E50+E51+E52</f>
        <v/>
      </c>
      <c r="F85" s="3528" t="n"/>
      <c r="G85" s="3528" t="n"/>
      <c r="H85" s="3528" t="n"/>
      <c r="I85" s="3528" t="n"/>
      <c r="J85" s="3528" t="n"/>
      <c r="K85" s="3528" t="n"/>
      <c r="L85" s="3528" t="n"/>
      <c r="M85" s="3528" t="n"/>
      <c r="N85" s="3528" t="n"/>
      <c r="O85" s="3528" t="n"/>
      <c r="P85" s="3528" t="n"/>
      <c r="Q85" s="3528" t="n"/>
      <c r="S85" s="3514" t="n"/>
    </row>
    <row customFormat="1" customHeight="1" hidden="1" ht="14" r="86" s="2389">
      <c r="A86" s="3528" t="inlineStr">
        <is>
          <t>Contrôle net cash flow</t>
        </is>
      </c>
      <c r="B86" s="3528" t="n"/>
      <c r="C86" s="3528" t="n"/>
      <c r="D86" s="3528" t="n"/>
      <c r="E86" s="3528">
        <f>+(E70-E77)-(D70-D77)-E62</f>
        <v/>
      </c>
      <c r="F86" s="3528" t="n"/>
      <c r="G86" s="3528" t="n"/>
      <c r="H86" s="3528" t="n"/>
      <c r="I86" s="3528" t="n"/>
      <c r="J86" s="3528" t="n"/>
      <c r="K86" s="3528" t="n"/>
      <c r="L86" s="3528" t="n"/>
      <c r="M86" s="3528" t="n"/>
      <c r="N86" s="3528" t="n"/>
      <c r="O86" s="3528" t="n"/>
      <c r="P86" s="3528" t="n"/>
      <c r="Q86" s="3528" t="n"/>
      <c r="S86" s="3514" t="n"/>
    </row>
    <row customFormat="1" customHeight="1" hidden="1" ht="14" r="87" s="2389">
      <c r="A87" s="3528" t="n"/>
      <c r="B87" s="3528" t="n"/>
      <c r="C87" s="3528" t="n"/>
      <c r="D87" s="3528" t="n"/>
      <c r="E87" s="3528" t="n"/>
      <c r="F87" s="3528" t="n"/>
      <c r="G87" s="3528" t="n"/>
      <c r="H87" s="3528" t="n"/>
      <c r="I87" s="3528" t="n"/>
      <c r="J87" s="3528" t="n"/>
      <c r="K87" s="3528" t="n"/>
      <c r="L87" s="3528" t="n"/>
      <c r="M87" s="3528" t="n"/>
      <c r="N87" s="3528" t="n"/>
      <c r="O87" s="3528" t="n"/>
      <c r="P87" s="3528" t="n"/>
      <c r="Q87" s="3528" t="n"/>
      <c r="S87" s="3514" t="n"/>
    </row>
    <row customFormat="1" customHeight="1" hidden="1" ht="14" r="88" s="2389">
      <c r="S88" s="3514" t="n"/>
    </row>
    <row customFormat="1" customHeight="1" hidden="1" ht="14" r="89" s="2389">
      <c r="S89" s="3514" t="n"/>
    </row>
    <row customFormat="1" customHeight="1" hidden="1" ht="14" r="90" s="2389">
      <c r="S90" s="3514" t="n"/>
    </row>
    <row customFormat="1" customHeight="1" hidden="1" ht="14" r="91" s="2389">
      <c r="S91" s="3514" t="n"/>
    </row>
    <row customFormat="1" customHeight="1" hidden="1" ht="14" r="92" s="2389">
      <c r="S92" s="3514" t="n"/>
    </row>
    <row customFormat="1" customHeight="1" hidden="1" ht="14" r="93" s="2389">
      <c r="S93" s="3514" t="n"/>
    </row>
    <row customHeight="1" hidden="1" ht="14" r="94" s="2323">
      <c r="S94" s="3514" t="n"/>
    </row>
    <row customHeight="1" hidden="1" ht="14" r="95" s="2323">
      <c r="S95" s="3514" t="n"/>
    </row>
    <row customHeight="1" hidden="1" ht="14" r="96" s="2323">
      <c r="S96" s="3514" t="n"/>
    </row>
    <row customHeight="1" hidden="1" ht="14" r="97" s="2323">
      <c r="S97" s="3514" t="n"/>
    </row>
    <row customHeight="1" hidden="1" ht="14" r="98" s="2323">
      <c r="S98" s="3514" t="n"/>
    </row>
    <row customHeight="1" hidden="1" ht="14" r="99" s="2323">
      <c r="E99" s="2389" t="inlineStr">
        <is>
          <t xml:space="preserve">Kpts </t>
        </is>
      </c>
      <c r="F99" s="2389" t="n"/>
      <c r="G99" s="2389" t="n"/>
      <c r="H99" s="2389" t="n"/>
      <c r="I99" s="2389" t="n"/>
      <c r="J99" s="2389" t="n"/>
      <c r="K99" s="2389" t="n"/>
      <c r="L99" s="2389" t="n"/>
      <c r="M99" s="2389" t="n"/>
      <c r="N99" s="2389" t="n"/>
      <c r="O99" s="2389" t="n"/>
      <c r="P99" s="2389" t="n"/>
      <c r="Q99" s="2389" t="n"/>
      <c r="S99" s="3514" t="n"/>
    </row>
    <row customHeight="1" hidden="1" ht="14" r="100" s="2323">
      <c r="S100" s="3514" t="n"/>
    </row>
    <row customHeight="1" hidden="1" ht="14" r="101" s="2323">
      <c r="E101" s="2389" t="inlineStr">
        <is>
          <t xml:space="preserve">Intérerts  rembourses </t>
        </is>
      </c>
      <c r="F101" s="2389" t="n"/>
      <c r="G101" s="2389" t="n"/>
      <c r="H101" s="2389" t="n"/>
      <c r="I101" s="2389" t="n"/>
      <c r="J101" s="2389" t="n"/>
      <c r="K101" s="2389" t="n"/>
      <c r="L101" s="2389" t="n"/>
      <c r="M101" s="2389" t="n"/>
      <c r="N101" s="2389" t="n"/>
      <c r="O101" s="2389" t="n"/>
      <c r="P101" s="2389" t="n"/>
      <c r="Q101" s="2389" t="n"/>
      <c r="S101" s="3514" t="n"/>
    </row>
    <row customHeight="1" hidden="1" ht="14" r="102" s="2323">
      <c r="S102" s="3514" t="n"/>
    </row>
    <row customHeight="1" hidden="1" ht="14" r="103" s="2323">
      <c r="E103" s="2389" t="inlineStr">
        <is>
          <t xml:space="preserve">Inter^tes dus </t>
        </is>
      </c>
      <c r="F103" s="2389" t="n"/>
      <c r="G103" s="2389" t="n"/>
      <c r="H103" s="2389" t="n"/>
      <c r="I103" s="2389" t="n"/>
      <c r="J103" s="2389" t="n"/>
      <c r="K103" s="2389" t="n"/>
      <c r="L103" s="2389" t="n"/>
      <c r="M103" s="2389" t="n"/>
      <c r="N103" s="2389" t="n"/>
      <c r="O103" s="2389" t="n"/>
      <c r="P103" s="2389" t="n"/>
      <c r="Q103" s="2389" t="n"/>
      <c r="S103" s="3514" t="n"/>
    </row>
    <row customHeight="1" hidden="1" ht="14" r="104" s="2323">
      <c r="S104" s="3514" t="n"/>
    </row>
    <row customHeight="1" hidden="1" ht="14" r="105" s="2323">
      <c r="E105" t="inlineStr">
        <is>
          <t xml:space="preserve"> Remb</t>
        </is>
      </c>
      <c r="S105" s="3514" t="n"/>
    </row>
    <row customHeight="1" hidden="1" ht="14" r="106" s="2323">
      <c r="S106" s="3514" t="n"/>
    </row>
    <row customHeight="1" hidden="1" ht="14" r="107" s="2323">
      <c r="E107" s="3595" t="inlineStr">
        <is>
          <t>Solde</t>
        </is>
      </c>
      <c r="F107" s="3595" t="n"/>
      <c r="G107" s="3595" t="n"/>
      <c r="H107" s="3595" t="n"/>
      <c r="I107" s="3595" t="n"/>
      <c r="J107" s="3595" t="n"/>
      <c r="K107" s="3595" t="n"/>
      <c r="L107" s="3595" t="n"/>
      <c r="M107" s="3595" t="n"/>
      <c r="N107" s="3595" t="n"/>
      <c r="O107" s="3595" t="n"/>
      <c r="P107" s="3595" t="n"/>
      <c r="Q107" s="3595" t="n"/>
      <c r="S107" s="3514" t="n"/>
    </row>
    <row customHeight="1" hidden="1" ht="14" r="108" s="2323">
      <c r="S108" s="3514" t="n"/>
    </row>
    <row customHeight="1" hidden="1" ht="14" r="109" s="2323">
      <c r="S109" s="3514" t="n"/>
    </row>
    <row customHeight="1" hidden="1" ht="14" r="110" s="2323">
      <c r="E110" s="3596" t="inlineStr">
        <is>
          <t>Solde</t>
        </is>
      </c>
      <c r="F110" s="3596" t="n"/>
      <c r="G110" s="3596" t="n"/>
      <c r="H110" s="3596" t="n"/>
      <c r="I110" s="3596" t="n"/>
      <c r="J110" s="3596" t="n"/>
      <c r="K110" s="3596" t="n"/>
      <c r="L110" s="3596" t="n"/>
      <c r="M110" s="3596" t="n"/>
      <c r="N110" s="3596" t="n"/>
      <c r="O110" s="3596" t="n"/>
      <c r="P110" s="3596" t="n"/>
      <c r="Q110" s="3596" t="n"/>
      <c r="S110" s="3514" t="n"/>
    </row>
    <row customHeight="1" hidden="1" ht="14" r="111" s="2323">
      <c r="E111" s="2389" t="n"/>
      <c r="F111" s="2389" t="n"/>
      <c r="G111" s="2389" t="n"/>
      <c r="H111" s="2389" t="n"/>
      <c r="I111" s="2389" t="n"/>
      <c r="J111" s="2389" t="n"/>
      <c r="K111" s="2389" t="n"/>
      <c r="L111" s="2389" t="n"/>
      <c r="M111" s="2389" t="n"/>
      <c r="N111" s="2389" t="n"/>
      <c r="O111" s="2389" t="n"/>
      <c r="P111" s="2389" t="n"/>
      <c r="Q111" s="2389" t="n"/>
      <c r="S111" s="3514" t="n"/>
    </row>
    <row customHeight="1" hidden="1" ht="14" r="112" s="2323">
      <c r="S112" s="3514" t="n"/>
    </row>
    <row customHeight="1" hidden="1" ht="14" r="113" s="2323">
      <c r="E113" t="inlineStr">
        <is>
          <t xml:space="preserve"> Remb</t>
        </is>
      </c>
      <c r="S113" s="3514" t="n"/>
    </row>
    <row customHeight="1" hidden="1" ht="14" r="114" s="2323">
      <c r="S114" s="3514" t="n"/>
    </row>
    <row customHeight="1" hidden="1" ht="14" r="115" s="2323">
      <c r="E115" s="3595" t="n"/>
      <c r="F115" s="3595" t="n"/>
      <c r="G115" s="3595" t="n"/>
      <c r="H115" s="3595" t="n"/>
      <c r="I115" s="3595" t="n"/>
      <c r="J115" s="3595" t="n"/>
      <c r="K115" s="3595" t="n"/>
      <c r="L115" s="3595" t="n"/>
      <c r="M115" s="3595" t="n"/>
      <c r="N115" s="3595" t="n"/>
      <c r="O115" s="3595" t="n"/>
      <c r="P115" s="3595" t="n"/>
      <c r="Q115" s="3595" t="n"/>
      <c r="S115" s="3514" t="n"/>
    </row>
    <row customHeight="1" hidden="1" ht="14" r="116" s="2323">
      <c r="S116" s="3514" t="n"/>
    </row>
    <row customHeight="1" hidden="1" ht="14" r="117" s="2323">
      <c r="S117" s="3514" t="n"/>
    </row>
    <row customHeight="1" hidden="1" ht="14" r="118" s="2323">
      <c r="S118" s="3514" t="n"/>
    </row>
    <row customHeight="1" hidden="1" ht="14" r="119" s="2323">
      <c r="E119" s="3596" t="inlineStr">
        <is>
          <t xml:space="preserve"> solde ECO</t>
        </is>
      </c>
      <c r="F119" s="3596" t="n"/>
      <c r="G119" s="3596" t="n"/>
      <c r="H119" s="3596" t="n"/>
      <c r="I119" s="3596" t="n"/>
      <c r="J119" s="3596" t="n"/>
      <c r="K119" s="3596" t="n"/>
      <c r="L119" s="3596" t="n"/>
      <c r="M119" s="3596" t="n"/>
      <c r="N119" s="3596" t="n"/>
      <c r="O119" s="3596" t="n"/>
      <c r="P119" s="3596" t="n"/>
      <c r="Q119" s="3596" t="n"/>
      <c r="S119" s="3514" t="n"/>
    </row>
    <row customHeight="1" hidden="1" ht="14" r="120" s="2323">
      <c r="S120" s="3514" t="n"/>
    </row>
    <row customHeight="1" hidden="1" ht="14" r="121" s="2323">
      <c r="E121" t="inlineStr">
        <is>
          <t xml:space="preserve"> Remb</t>
        </is>
      </c>
      <c r="S121" s="3514" t="n"/>
    </row>
    <row customHeight="1" hidden="1" ht="14" r="122" s="2323">
      <c r="E122" s="3595" t="n"/>
      <c r="F122" s="3595" t="n"/>
      <c r="G122" s="3595" t="n"/>
      <c r="H122" s="3595" t="n"/>
      <c r="I122" s="3595" t="n"/>
      <c r="J122" s="3595" t="n"/>
      <c r="K122" s="3595" t="n"/>
      <c r="L122" s="3595" t="n"/>
      <c r="M122" s="3595" t="n"/>
      <c r="N122" s="3595" t="n"/>
      <c r="O122" s="3595" t="n"/>
      <c r="P122" s="3595" t="n"/>
      <c r="Q122" s="3595" t="n"/>
      <c r="S122" s="3514" t="n"/>
    </row>
    <row customHeight="1" hidden="1" ht="14" r="123" s="2323">
      <c r="S123" s="3514" t="n"/>
    </row>
    <row customHeight="1" hidden="1" ht="14" r="124" s="2323">
      <c r="S124" s="3514" t="n"/>
    </row>
    <row customHeight="1" hidden="1" ht="14" r="125" s="2323">
      <c r="E125" s="2255" t="inlineStr">
        <is>
          <t xml:space="preserve"> Nvt Emp</t>
        </is>
      </c>
      <c r="F125" s="2255" t="n"/>
      <c r="G125" s="2255" t="n"/>
      <c r="H125" s="2255" t="n"/>
      <c r="I125" s="2255" t="n"/>
      <c r="J125" s="2255" t="n"/>
      <c r="K125" s="2255" t="n"/>
      <c r="L125" s="2255" t="n"/>
      <c r="M125" s="2255" t="n"/>
      <c r="N125" s="2255" t="n"/>
      <c r="O125" s="2255" t="n"/>
      <c r="P125" s="2255" t="n"/>
      <c r="Q125" s="2255" t="n"/>
      <c r="S125" s="3514" t="n"/>
    </row>
    <row customHeight="1" hidden="1" ht="14" r="126" s="2323">
      <c r="S126" s="3514" t="n"/>
    </row>
    <row customHeight="1" hidden="1" ht="14" r="127" s="2323">
      <c r="E127" s="2510" t="n"/>
      <c r="F127" s="2510" t="n"/>
      <c r="G127" s="2510" t="n"/>
      <c r="H127" s="2510" t="n"/>
      <c r="I127" s="2510" t="n"/>
      <c r="J127" s="2510" t="n"/>
      <c r="K127" s="2510" t="n"/>
      <c r="L127" s="2510" t="n"/>
      <c r="M127" s="2510" t="n"/>
      <c r="N127" s="2510" t="n"/>
      <c r="O127" s="2510" t="n"/>
      <c r="P127" s="2510" t="n"/>
      <c r="Q127" s="2510" t="n"/>
      <c r="S127" s="3514" t="n"/>
    </row>
    <row customHeight="1" hidden="1" ht="14" r="128" s="2323">
      <c r="S128" s="3514" t="n"/>
    </row>
    <row customHeight="1" hidden="1" ht="14" r="129" s="2323">
      <c r="S129" s="3514" t="n"/>
    </row>
    <row customHeight="1" hidden="1" ht="14" r="130" s="2323">
      <c r="S130" s="3514" t="n"/>
    </row>
    <row customHeight="1" hidden="1" ht="14" r="131" s="2323">
      <c r="S131" s="3514" t="n"/>
    </row>
    <row customHeight="1" hidden="1" ht="6.75" r="132" s="2323">
      <c r="E132" s="2510" t="n"/>
      <c r="F132" s="2510" t="n"/>
      <c r="G132" s="2510" t="n"/>
      <c r="H132" s="2510" t="n"/>
      <c r="I132" s="2510" t="n"/>
      <c r="J132" s="2510" t="n"/>
      <c r="K132" s="2510" t="n"/>
      <c r="L132" s="2510" t="n"/>
      <c r="M132" s="2510" t="n"/>
      <c r="N132" s="2510" t="n"/>
      <c r="O132" s="2510" t="n"/>
      <c r="P132" s="2510" t="n"/>
      <c r="Q132" s="2510" t="n"/>
      <c r="S132" s="3514" t="n"/>
    </row>
    <row customHeight="1" ht="14" outlineLevel="1" r="133" s="2323">
      <c r="E133" s="2389" t="n"/>
      <c r="F133" s="2389" t="n"/>
      <c r="G133" s="2389" t="n"/>
      <c r="H133" s="2389" t="n"/>
      <c r="I133" s="2389" t="n"/>
      <c r="J133" s="2389" t="n"/>
      <c r="K133" s="2389" t="n"/>
      <c r="L133" s="3597" t="n"/>
      <c r="M133" s="3597" t="n"/>
      <c r="N133" s="3597" t="n"/>
      <c r="O133" s="3597" t="n"/>
      <c r="P133" s="3597" t="n"/>
      <c r="Q133" s="2389" t="n"/>
      <c r="S133" s="3514" t="n"/>
    </row>
    <row outlineLevel="1" r="134" s="2323">
      <c r="E134" s="2257" t="n"/>
      <c r="F134" s="3598" t="n">
        <v>0</v>
      </c>
      <c r="G134" s="3598" t="n"/>
      <c r="H134" s="3598" t="n"/>
      <c r="I134" s="3598" t="n"/>
      <c r="J134" s="3598" t="n">
        <v>0.27361000000019</v>
      </c>
      <c r="K134" s="3598" t="n"/>
      <c r="L134" s="2389" t="n"/>
      <c r="M134" s="2389" t="n"/>
      <c r="N134" s="2389" t="n"/>
      <c r="O134" s="2389" t="n"/>
      <c r="P134" s="2389" t="n">
        <v>0</v>
      </c>
      <c r="Q134" s="2389" t="n"/>
    </row>
    <row outlineLevel="1" r="135" s="2323">
      <c r="H135" s="2389" t="n"/>
      <c r="I135" s="2389" t="n"/>
      <c r="J135" s="2389" t="n"/>
      <c r="K135" s="2389" t="n"/>
      <c r="L135" s="2389" t="n"/>
      <c r="M135" s="2389" t="n"/>
      <c r="N135" s="2389" t="n"/>
      <c r="O135" s="2389" t="n"/>
      <c r="P135" s="2389" t="n"/>
      <c r="Q135" s="2510" t="n"/>
    </row>
    <row r="136">
      <c r="H136" s="2389" t="n"/>
      <c r="I136" s="2389" t="n"/>
      <c r="J136" s="2389" t="n"/>
      <c r="K136" s="2389" t="n"/>
    </row>
    <row r="137">
      <c r="H137" s="2389" t="n"/>
      <c r="I137" s="2389" t="n"/>
      <c r="J137" s="2389" t="n"/>
      <c r="K137" s="2389" t="n"/>
      <c r="L137" s="3599" t="n"/>
      <c r="M137" s="3599" t="n"/>
      <c r="N137" s="3599" t="n"/>
      <c r="O137" s="3599" t="n"/>
      <c r="P137" s="3599" t="n"/>
      <c r="Q137" s="3599" t="n"/>
    </row>
    <row r="138">
      <c r="E138" s="2260" t="n"/>
      <c r="F138" s="2260" t="n"/>
      <c r="G138" s="2260" t="n"/>
      <c r="H138" s="2510" t="n"/>
      <c r="I138" s="2510" t="n"/>
      <c r="J138" s="2510" t="n"/>
      <c r="K138" s="2510" t="n"/>
      <c r="L138" s="2510" t="n"/>
      <c r="M138" s="2510" t="n"/>
      <c r="N138" s="2510" t="n"/>
      <c r="O138" s="2510" t="n"/>
      <c r="P138" s="2510" t="n"/>
      <c r="Q138" s="2510" t="n"/>
    </row>
    <row r="139">
      <c r="L139" s="2510" t="n"/>
      <c r="M139" s="2510" t="n"/>
      <c r="N139" s="2510" t="n"/>
      <c r="O139" s="2510" t="n"/>
      <c r="P139" s="2510" t="n"/>
      <c r="Q139" s="2510" t="n"/>
    </row>
    <row r="140">
      <c r="G140" s="2510" t="n"/>
    </row>
    <row r="141">
      <c r="H141" s="2510" t="n"/>
      <c r="I141" s="2510" t="n"/>
      <c r="J141" s="2510" t="n"/>
      <c r="K141" s="2510" t="n"/>
      <c r="L141" s="2510" t="n"/>
      <c r="M141" s="2510" t="n"/>
      <c r="N141" s="2510" t="n"/>
      <c r="O141" s="2510" t="n"/>
      <c r="P141" s="2510" t="n"/>
      <c r="Q141" s="251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323" width="2.83203125"/>
    <col customWidth="1" max="2" min="2" style="2323" width="44.5"/>
    <col customWidth="1" max="3" min="3" style="2323" width="0.5"/>
    <col customWidth="1" max="12" min="4" style="2323" width="9.33203125"/>
    <col customWidth="1" max="13" min="13" style="2323" width="8.5"/>
    <col customWidth="1" max="14" min="14" style="2323" width="8"/>
    <col customWidth="1" max="15" min="15" style="2323" width="8.33203125"/>
    <col customWidth="1" max="16" min="16" style="2323" width="3.1640625"/>
    <col customWidth="1" max="52" min="52" style="2323" width="9.1640625"/>
  </cols>
  <sheetData>
    <row customHeight="1" ht="8.25" r="1" s="2323"/>
    <row customHeight="1" ht="20" r="2" s="2323">
      <c r="A2" s="38" t="inlineStr">
        <is>
          <t>Effectif et Sites BTS</t>
        </is>
      </c>
      <c r="B2" s="611" t="n"/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</row>
    <row customFormat="1" customHeight="1" ht="18.75" r="4" s="2261">
      <c r="D4" s="3600" t="n">
        <v>45658</v>
      </c>
      <c r="E4" s="3601" t="n">
        <v>45689</v>
      </c>
      <c r="F4" s="3601" t="n">
        <v>45717</v>
      </c>
      <c r="G4" s="3602" t="n">
        <v>45748</v>
      </c>
      <c r="H4" s="3601" t="n">
        <v>45778</v>
      </c>
      <c r="I4" s="3601" t="n">
        <v>45809</v>
      </c>
      <c r="J4" s="3601" t="n">
        <v>45839</v>
      </c>
      <c r="K4" s="3601" t="n">
        <v>45870</v>
      </c>
      <c r="L4" s="3601" t="n">
        <v>45901</v>
      </c>
      <c r="M4" s="3601" t="n">
        <v>45931</v>
      </c>
      <c r="N4" s="3601" t="n">
        <v>45962</v>
      </c>
      <c r="O4" s="3602" t="n">
        <v>45992</v>
      </c>
    </row>
    <row customHeight="1" ht="11.25" r="5" s="2323">
      <c r="B5" s="2265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8">
      <c r="A6" s="2266" t="n"/>
      <c r="B6" s="2267" t="inlineStr">
        <is>
          <t>Effectif</t>
        </is>
      </c>
      <c r="C6" s="116" t="n"/>
      <c r="D6" s="2268" t="n">
        <v>168</v>
      </c>
      <c r="E6" s="2269" t="n">
        <v>168</v>
      </c>
      <c r="F6" s="2270" t="n">
        <v>168</v>
      </c>
      <c r="G6" s="2269" t="n">
        <v>168</v>
      </c>
      <c r="H6" s="2269" t="n">
        <v>169</v>
      </c>
      <c r="I6" s="2269" t="n">
        <v>169</v>
      </c>
      <c r="J6" s="2269" t="n">
        <v>169</v>
      </c>
      <c r="K6" s="2269" t="n">
        <v>174</v>
      </c>
      <c r="L6" s="2269" t="n"/>
      <c r="M6" s="2271" t="n"/>
      <c r="N6" s="2269" t="n"/>
      <c r="O6" s="2269" t="n"/>
      <c r="P6" s="2272" t="n"/>
      <c r="Q6" s="2272" t="n"/>
    </row>
    <row customHeight="1" ht="3.75" r="7" s="2323">
      <c r="D7" s="2273" t="n"/>
      <c r="E7" s="192" t="n"/>
      <c r="F7" s="32" t="n"/>
      <c r="G7" s="192" t="n"/>
      <c r="H7" s="192" t="n"/>
      <c r="I7" s="192" t="n"/>
      <c r="J7" s="192" t="n"/>
      <c r="K7" s="192" t="n"/>
      <c r="L7" s="192" t="n"/>
      <c r="M7" s="400" t="n"/>
      <c r="N7" s="192" t="n"/>
      <c r="O7" s="192" t="n"/>
    </row>
    <row customHeight="1" ht="3" r="8" s="2323">
      <c r="A8" s="2" t="n"/>
      <c r="B8" s="2" t="n"/>
      <c r="D8" s="2273" t="n"/>
      <c r="E8" s="192" t="n"/>
      <c r="F8" s="32" t="n"/>
      <c r="G8" s="192" t="n"/>
      <c r="H8" s="192" t="n"/>
      <c r="I8" s="192" t="n"/>
      <c r="J8" s="192" t="n"/>
      <c r="K8" s="192" t="n"/>
      <c r="L8" s="192" t="n"/>
      <c r="M8" s="400" t="n"/>
      <c r="N8" s="192" t="n"/>
      <c r="O8" s="192" t="n"/>
    </row>
    <row customHeight="1" ht="18" r="9" s="2323">
      <c r="A9" s="2266" t="n"/>
      <c r="B9" s="2267" t="inlineStr">
        <is>
          <t>Sites BTS mis en service (cumulé)</t>
        </is>
      </c>
      <c r="D9" s="2274" t="n">
        <v>1144</v>
      </c>
      <c r="E9" s="2275" t="n">
        <v>1144</v>
      </c>
      <c r="F9" s="2276" t="n">
        <v>1144</v>
      </c>
      <c r="G9" s="2275" t="n">
        <v>1146</v>
      </c>
      <c r="H9" s="2275" t="n">
        <v>169</v>
      </c>
      <c r="I9" s="2275" t="n">
        <v>169</v>
      </c>
      <c r="J9" s="2275" t="n">
        <v>169</v>
      </c>
      <c r="K9" s="2275" t="n">
        <v>1167</v>
      </c>
      <c r="L9" s="2275" t="n"/>
      <c r="M9" s="2277" t="n"/>
      <c r="N9" s="2275" t="n"/>
      <c r="O9" s="2275" t="n"/>
    </row>
    <row customFormat="1" customHeight="1" ht="18" r="10" s="2280">
      <c r="A10" s="2278" t="n"/>
      <c r="B10" s="2279" t="inlineStr">
        <is>
          <t>2G</t>
        </is>
      </c>
      <c r="D10" s="2281" t="n">
        <v>1144</v>
      </c>
      <c r="E10" s="2282" t="n">
        <v>1144</v>
      </c>
      <c r="F10" s="2283" t="n">
        <v>1144</v>
      </c>
      <c r="G10" s="2282" t="n">
        <v>1146</v>
      </c>
      <c r="H10" s="2282" t="n">
        <v>1148</v>
      </c>
      <c r="I10" s="2282" t="n">
        <v>1148</v>
      </c>
      <c r="J10" s="2282" t="n">
        <v>1156</v>
      </c>
      <c r="K10" s="2282" t="n">
        <v>1167</v>
      </c>
      <c r="L10" s="2282" t="n"/>
      <c r="M10" s="2284" t="n"/>
      <c r="N10" s="2282" t="n"/>
      <c r="O10" s="2282" t="n"/>
      <c r="Q10" s="2285" t="n"/>
    </row>
    <row customFormat="1" customHeight="1" ht="18" r="11" s="2280">
      <c r="A11" s="2286" t="n"/>
      <c r="B11" s="2287" t="inlineStr">
        <is>
          <t>3G</t>
        </is>
      </c>
      <c r="D11" s="2281" t="n">
        <v>1144</v>
      </c>
      <c r="E11" s="2282" t="n">
        <v>1144</v>
      </c>
      <c r="F11" s="2283" t="n">
        <v>1144</v>
      </c>
      <c r="G11" s="2282" t="n">
        <v>1146</v>
      </c>
      <c r="H11" s="2282" t="n">
        <v>1148</v>
      </c>
      <c r="I11" s="2282" t="n">
        <v>1148</v>
      </c>
      <c r="J11" s="2282" t="n">
        <v>1156</v>
      </c>
      <c r="K11" s="2282" t="n">
        <v>1167</v>
      </c>
      <c r="L11" s="2282" t="n"/>
      <c r="M11" s="2284" t="n"/>
      <c r="N11" s="2282" t="n"/>
      <c r="O11" s="2282" t="n"/>
      <c r="Q11" s="2285" t="n"/>
    </row>
    <row customFormat="1" customHeight="1" ht="18" r="12" s="2280">
      <c r="A12" s="2288" t="n"/>
      <c r="B12" s="2289" t="inlineStr">
        <is>
          <t>4G</t>
        </is>
      </c>
      <c r="C12" s="2290" t="n"/>
      <c r="D12" s="2291" t="n">
        <v>1144</v>
      </c>
      <c r="E12" s="2292" t="n">
        <v>1144</v>
      </c>
      <c r="F12" s="2293" t="n">
        <v>1144</v>
      </c>
      <c r="G12" s="2292" t="n">
        <v>1146</v>
      </c>
      <c r="H12" s="2292" t="n">
        <v>1148</v>
      </c>
      <c r="I12" s="2292" t="n">
        <v>1148</v>
      </c>
      <c r="J12" s="2292" t="n">
        <v>1156</v>
      </c>
      <c r="K12" s="2292" t="n">
        <v>1167</v>
      </c>
      <c r="L12" s="2292" t="n"/>
      <c r="M12" s="2294" t="n"/>
      <c r="N12" s="2292" t="n"/>
      <c r="O12" s="2292" t="n"/>
      <c r="Q12" s="2285" t="n"/>
    </row>
    <row customFormat="1" customHeight="1" ht="18" r="13" s="2280">
      <c r="A13" s="2288" t="n"/>
      <c r="B13" s="2289" t="inlineStr">
        <is>
          <t>5G</t>
        </is>
      </c>
      <c r="C13" s="2290" t="n"/>
      <c r="D13" s="2291" t="n">
        <v>35</v>
      </c>
      <c r="E13" s="2292" t="n">
        <v>35</v>
      </c>
      <c r="F13" s="2293" t="n">
        <v>35</v>
      </c>
      <c r="G13" s="2292" t="n">
        <v>35</v>
      </c>
      <c r="H13" s="2292" t="n">
        <v>35</v>
      </c>
      <c r="I13" s="2292" t="n">
        <v>35</v>
      </c>
      <c r="J13" s="2292" t="n">
        <v>40</v>
      </c>
      <c r="K13" s="2292" t="n">
        <v>35</v>
      </c>
      <c r="L13" s="2292" t="n"/>
      <c r="M13" s="2294" t="n"/>
      <c r="N13" s="2292" t="n"/>
      <c r="O13" s="2292" t="n"/>
      <c r="Q13" s="2285" t="n"/>
    </row>
    <row r="15">
      <c r="O15" s="234" t="n"/>
    </row>
    <row customHeight="1" ht="30" r="25" s="2323">
      <c r="G25" s="2368" t="n"/>
      <c r="H25" s="2368" t="n"/>
      <c r="I25" s="2368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323" width="8.6640625"/>
    <col customWidth="1" max="2" min="2" style="2323" width="32.5"/>
    <col customWidth="1" max="3" min="3" style="2323" width="12"/>
    <col customWidth="1" max="4" min="4" style="3603" width="11.6640625"/>
    <col customWidth="1" max="5" min="5" style="3603" width="12"/>
    <col customWidth="1" max="8" min="6" style="3603" width="11.6640625"/>
    <col customWidth="1" max="9" min="9" style="3603" width="12"/>
    <col customWidth="1" max="10" min="10" style="3603" width="11.5"/>
    <col customWidth="1" max="12" min="11" style="3603" width="12"/>
    <col customWidth="1" max="13" min="13" style="3603" width="11.1640625"/>
    <col customWidth="1" max="14" min="14" style="3603" width="11.5"/>
    <col customWidth="1" max="15" min="15" style="2065" width="11.5"/>
    <col customWidth="1" max="16" min="16" style="2323" width="10.83203125"/>
    <col customWidth="1" hidden="1" max="17" min="17" style="2323" width="17.6640625"/>
    <col customWidth="1" max="18" min="18" style="2323" width="2.5"/>
    <col customWidth="1" max="19" min="19" style="2388" width="13.6640625"/>
  </cols>
  <sheetData>
    <row customHeight="1" ht="15" r="1" s="2323">
      <c r="A1" s="2296" t="n"/>
      <c r="B1" s="2297" t="n"/>
      <c r="C1" s="3604" t="inlineStr">
        <is>
          <t>Impact JAN</t>
        </is>
      </c>
      <c r="D1" s="3605" t="inlineStr">
        <is>
          <t>Impact FEV</t>
        </is>
      </c>
      <c r="E1" s="3605" t="inlineStr">
        <is>
          <t>Impact MAR</t>
        </is>
      </c>
      <c r="F1" s="3605" t="inlineStr">
        <is>
          <t>IMPACT AVR</t>
        </is>
      </c>
      <c r="G1" s="3605" t="inlineStr">
        <is>
          <t>IMPACT MAI</t>
        </is>
      </c>
      <c r="H1" s="3605" t="inlineStr">
        <is>
          <t>IMPACT JUIN</t>
        </is>
      </c>
      <c r="I1" s="3605" t="inlineStr">
        <is>
          <t>IMPACT JUIL</t>
        </is>
      </c>
      <c r="J1" s="3605" t="inlineStr">
        <is>
          <t>IMPACT AUG</t>
        </is>
      </c>
      <c r="K1" s="3605" t="inlineStr">
        <is>
          <t>IMPACT SEP</t>
        </is>
      </c>
      <c r="L1" s="3605" t="inlineStr">
        <is>
          <t>IMPACT OCT</t>
        </is>
      </c>
      <c r="M1" s="3605" t="inlineStr">
        <is>
          <t>IMPACT NOV</t>
        </is>
      </c>
      <c r="N1" s="3605" t="inlineStr">
        <is>
          <t>IMPACT DEC</t>
        </is>
      </c>
      <c r="O1" s="2300" t="inlineStr">
        <is>
          <t>CUMUL</t>
        </is>
      </c>
      <c r="P1" s="2301" t="n"/>
      <c r="Q1" s="2301" t="n"/>
      <c r="R1" s="3606" t="n"/>
    </row>
    <row customHeight="1" ht="15" r="2" s="2323">
      <c r="A2" s="2303" t="inlineStr">
        <is>
          <t>RC6142</t>
        </is>
      </c>
      <c r="B2" s="2304" t="inlineStr">
        <is>
          <t>Loyers ( EBITDA)</t>
        </is>
      </c>
      <c r="C2" s="3607" t="n">
        <v>66038827</v>
      </c>
      <c r="D2" s="3607" t="n">
        <v>66442159</v>
      </c>
      <c r="E2" s="3607" t="n">
        <v>63010911</v>
      </c>
      <c r="F2" s="3607" t="n">
        <v>62487993</v>
      </c>
      <c r="G2" s="3607" t="n">
        <v>62461910</v>
      </c>
      <c r="H2" s="3607" t="n">
        <v>62471327</v>
      </c>
      <c r="I2" s="3607" t="n">
        <v>71310662</v>
      </c>
      <c r="J2" s="3607" t="n">
        <v>64214160</v>
      </c>
      <c r="K2" s="3607" t="n"/>
      <c r="L2" s="3607" t="n"/>
      <c r="M2" s="3607" t="n"/>
      <c r="N2" s="3607" t="n"/>
      <c r="O2" s="3608" t="n">
        <v>257979890</v>
      </c>
      <c r="P2" s="3609" t="n"/>
      <c r="Q2" s="3610" t="n"/>
      <c r="R2" s="3606" t="n"/>
    </row>
    <row customHeight="1" ht="15" r="3" s="2323">
      <c r="A3" s="2309" t="inlineStr">
        <is>
          <t>RC6151</t>
        </is>
      </c>
      <c r="B3" s="2310" t="inlineStr">
        <is>
          <t>Dotations aux amortissements du droit d'utilisation</t>
        </is>
      </c>
      <c r="C3" s="3607" t="n">
        <v>64572302</v>
      </c>
      <c r="D3" s="3607" t="n">
        <v>60884614</v>
      </c>
      <c r="E3" s="3607" t="n">
        <v>-62423614</v>
      </c>
      <c r="F3" s="3607" t="n">
        <v>-54612638</v>
      </c>
      <c r="G3" s="3607" t="n">
        <v>55985205</v>
      </c>
      <c r="H3" s="3607" t="n">
        <v>-54118463</v>
      </c>
      <c r="I3" s="3607" t="n">
        <v>-15378067</v>
      </c>
      <c r="J3" s="3607" t="n">
        <v>-51967026</v>
      </c>
      <c r="K3" s="3607" t="n"/>
      <c r="L3" s="3607" t="n"/>
      <c r="M3" s="3607" t="n"/>
      <c r="N3" s="3607" t="n"/>
      <c r="O3" s="3608" t="n">
        <v>-242493168</v>
      </c>
      <c r="P3" s="3609" t="n"/>
      <c r="Q3" s="3610" t="n"/>
      <c r="R3" s="3606" t="n"/>
      <c r="S3" s="3611" t="n"/>
    </row>
    <row customHeight="1" ht="15" r="4" s="2323">
      <c r="A4" s="2309" t="inlineStr">
        <is>
          <t>RC6311</t>
        </is>
      </c>
      <c r="B4" s="2310" t="inlineStr">
        <is>
          <t>Charges d'intérêts sur obligation locative</t>
        </is>
      </c>
      <c r="C4" s="3607" t="n">
        <v>5589000</v>
      </c>
      <c r="D4" s="3607" t="n">
        <v>6645038</v>
      </c>
      <c r="E4" s="3607" t="n">
        <v>-6321756</v>
      </c>
      <c r="F4" s="3607" t="n">
        <v>-5783534</v>
      </c>
      <c r="G4" s="3607" t="n">
        <v>5285926</v>
      </c>
      <c r="H4" s="3607" t="n">
        <v>-4778040</v>
      </c>
      <c r="I4" s="3607" t="n">
        <v>-5930525</v>
      </c>
      <c r="J4" s="3607" t="n">
        <v>-4647713</v>
      </c>
      <c r="K4" s="3607" t="n"/>
      <c r="L4" s="3607" t="n"/>
      <c r="M4" s="3607" t="n"/>
      <c r="N4" s="3607" t="n"/>
      <c r="O4" s="3608" t="n">
        <v>-24339328</v>
      </c>
      <c r="P4" s="3609" t="n"/>
      <c r="Q4" s="3610" t="n"/>
      <c r="R4" s="3606" t="n"/>
      <c r="S4" s="3611" t="n"/>
    </row>
    <row customHeight="1" ht="15" r="5" s="2323">
      <c r="A5" s="2312" t="n"/>
      <c r="B5" s="2310" t="inlineStr">
        <is>
          <t>ID</t>
        </is>
      </c>
      <c r="C5" s="3612" t="n">
        <v>1236743</v>
      </c>
      <c r="D5" s="3612" t="n">
        <v>326248</v>
      </c>
      <c r="E5" s="3612" t="n">
        <v>-1720338</v>
      </c>
      <c r="F5" s="3612" t="n">
        <v>627546</v>
      </c>
      <c r="G5" s="3612" t="n">
        <v>357234</v>
      </c>
      <c r="H5" s="3612" t="n">
        <v>1072447</v>
      </c>
      <c r="I5" s="3612" t="n">
        <v>15000621</v>
      </c>
      <c r="J5" s="3612" t="n">
        <v>2279826</v>
      </c>
      <c r="K5" s="3612" t="n"/>
      <c r="L5" s="3612" t="n"/>
      <c r="M5" s="3612" t="n"/>
      <c r="N5" s="3612" t="n"/>
      <c r="O5" s="3608" t="n">
        <v>-2655782</v>
      </c>
      <c r="P5" s="3609" t="n"/>
      <c r="Q5" s="3610" t="n"/>
      <c r="R5" s="3606" t="n"/>
    </row>
    <row customHeight="1" ht="15" r="6" s="2323">
      <c r="A6" s="2314" t="n"/>
      <c r="B6" s="2314" t="n"/>
      <c r="C6" s="3613" t="n"/>
      <c r="D6" s="3614" t="n"/>
      <c r="E6" s="3614" t="n"/>
      <c r="F6" s="3614" t="n"/>
      <c r="G6" s="3614" t="n"/>
      <c r="H6" s="3614" t="n"/>
      <c r="I6" s="3614" t="n"/>
      <c r="J6" s="3614" t="n"/>
      <c r="K6" s="3614" t="n"/>
      <c r="L6" s="3614" t="n"/>
      <c r="M6" s="3614" t="n"/>
      <c r="N6" s="3614" t="n"/>
      <c r="O6" s="3615" t="n"/>
      <c r="P6" s="3609" t="n"/>
      <c r="Q6" s="3610" t="n"/>
      <c r="R6" s="3606" t="n"/>
    </row>
    <row customFormat="1" customHeight="1" ht="15" r="7" s="2320">
      <c r="A7" s="2303" t="inlineStr">
        <is>
          <t>PNC1605</t>
        </is>
      </c>
      <c r="B7" s="2304" t="inlineStr">
        <is>
          <t>Obligation locative (+1 an)</t>
        </is>
      </c>
      <c r="C7" s="3616" t="n">
        <v>1341472304</v>
      </c>
      <c r="D7" s="3617" t="n">
        <v>1440400870</v>
      </c>
      <c r="E7" s="3617" t="n">
        <v>1446722626</v>
      </c>
      <c r="F7" s="3617" t="n">
        <v>1270538391</v>
      </c>
      <c r="G7" s="3617" t="n">
        <v>1275829463</v>
      </c>
      <c r="H7" s="3617" t="n">
        <v>1280607503</v>
      </c>
      <c r="I7" s="3617" t="n">
        <v>769271568</v>
      </c>
      <c r="J7" s="3617" t="n">
        <v>746152437</v>
      </c>
      <c r="K7" s="3617" t="n"/>
      <c r="L7" s="3617" t="n"/>
      <c r="M7" s="3617" t="n"/>
      <c r="N7" s="3617" t="n"/>
      <c r="O7" s="3616" t="n">
        <v>1270538391</v>
      </c>
      <c r="P7" s="3609" t="n"/>
      <c r="Q7" s="3610" t="n"/>
      <c r="R7" s="3606" t="n"/>
      <c r="S7" s="2388" t="n"/>
    </row>
    <row customHeight="1" ht="15" r="10" s="2323">
      <c r="A10" s="2321" t="n"/>
      <c r="B10" s="2864" t="n"/>
      <c r="C10" s="2864" t="n"/>
      <c r="D10" s="2864" t="n"/>
      <c r="E10" s="2864" t="n"/>
      <c r="F10" s="2864" t="n"/>
      <c r="G10" s="2864" t="n"/>
      <c r="H10" s="2864" t="n"/>
      <c r="I10" s="2864" t="n"/>
      <c r="J10" s="2864" t="n"/>
      <c r="K10" s="2864" t="n"/>
      <c r="L10" s="2864" t="n"/>
      <c r="M10" s="2864" t="n"/>
      <c r="N10" s="2864" t="n"/>
      <c r="O10" s="2864" t="n"/>
      <c r="P10" s="3618" t="n"/>
      <c r="Q10" s="2301" t="n"/>
      <c r="R10" s="3606" t="n"/>
      <c r="S10" s="3609" t="n"/>
    </row>
    <row customHeight="1" ht="15" r="11" s="2323">
      <c r="B11" s="2388" t="n"/>
      <c r="C11" s="2864" t="n"/>
    </row>
    <row customHeight="1" ht="15" r="12" s="2323">
      <c r="B12" s="2388" t="n"/>
      <c r="C12" s="2864" t="n"/>
    </row>
    <row customHeight="1" ht="15" r="13" s="2323">
      <c r="B13" s="2388" t="n"/>
      <c r="C13" s="2864" t="n"/>
    </row>
    <row customHeight="1" ht="15" r="14" s="2323">
      <c r="B14" s="2388" t="n"/>
      <c r="C14" s="2864" t="n"/>
    </row>
    <row customHeight="1" ht="15" r="15" s="2323">
      <c r="B15" s="2388" t="n"/>
      <c r="C15" s="2864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2025-10-09T08:14:47Z</dcterms:modified>
  <cp:lastModifiedBy>Atul Khanduri</cp:lastModifiedBy>
  <cp:revision>4</cp:revision>
</cp:coreProperties>
</file>